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285" windowHeight="5010" tabRatio="919" firstSheet="23" activeTab="31"/>
  </bookViews>
  <sheets>
    <sheet name="(203)_ด้าน" sheetId="1" r:id="rId1"/>
    <sheet name="(205a)_รับจริง-จ่ายจริง" sheetId="2" r:id="rId2"/>
    <sheet name="(206)_รายรับจริง (2)" sheetId="3" r:id="rId3"/>
    <sheet name="(208a)_ประมาณการรายจ่าย" sheetId="4" r:id="rId4"/>
    <sheet name="(209-210)_ประมาณการรายจ่าย(2)" sheetId="5" r:id="rId5"/>
    <sheet name="(212)_งบประมาณรายจ่าย(3)" sheetId="6" r:id="rId6"/>
    <sheet name="(213)_งบประมาณรายจ่าย(4)" sheetId="7" r:id="rId7"/>
    <sheet name="(214)_งบตามแผนฯ" sheetId="8" r:id="rId8"/>
    <sheet name="(215)_งบตามแผนฯ(2)" sheetId="9" r:id="rId9"/>
    <sheet name="(216)_การเก็บภาษีโรงเรือน" sheetId="10" r:id="rId10"/>
    <sheet name="(217)_การเก็บภาษีท้องที่" sheetId="11" r:id="rId11"/>
    <sheet name="(218)_การเก็บภาษีป้าย" sheetId="12" r:id="rId12"/>
    <sheet name="(220)_รับการพาณิชย์1" sheetId="13" r:id="rId13"/>
    <sheet name="(221)_ค่าขยะ" sheetId="14" r:id="rId14"/>
    <sheet name="(222)_น้ำมัน" sheetId="15" r:id="rId15"/>
    <sheet name="(223)_ผู้ใช้ประปา1 " sheetId="16" r:id="rId16"/>
    <sheet name="(224)_ปริมาณการใช้น้ำ" sheetId="17" r:id="rId17"/>
    <sheet name="(225)_ไปรษณีย์ " sheetId="18" r:id="rId18"/>
    <sheet name="(226)_ผู้เยี่ยมเยือน" sheetId="19" r:id="rId19"/>
    <sheet name="(227)_ผู้มาเยี่ยม" sheetId="20" r:id="rId20"/>
    <sheet name="(228)_จุดท่องเที่ยว" sheetId="21" r:id="rId21"/>
    <sheet name="(229)_โรงงานที่ได้รับอนุญาต" sheetId="22" r:id="rId22"/>
    <sheet name="(230)_โรงงานสะสม" sheetId="23" r:id="rId23"/>
    <sheet name="(231)_สถานประกอบการ" sheetId="24" r:id="rId24"/>
    <sheet name="(232)_สถานประกอบการ(2)" sheetId="25" r:id="rId25"/>
    <sheet name="(233)_ฆ่าสัตว์1" sheetId="26" r:id="rId26"/>
    <sheet name="(234)_ฆ่าสัตว์2" sheetId="27" r:id="rId27"/>
    <sheet name="(235)_ฆ่าสัตว์3" sheetId="28" r:id="rId28"/>
    <sheet name="(236)_ฆ่าสัตว์4" sheetId="29" r:id="rId29"/>
    <sheet name="(237)_ท่าเรือ" sheetId="30" r:id="rId30"/>
    <sheet name="(238)_ที่ตั้งตลาด" sheetId="31" r:id="rId31"/>
    <sheet name="(239)_สถานธนานุบาล1" sheetId="32" r:id="rId32"/>
  </sheets>
  <definedNames>
    <definedName name="HTML_CodePage" hidden="1">874</definedName>
    <definedName name="HTML_Control" localSheetId="7" hidden="1">{"'ความหนาแน่นกทม.-ประเทศ'!$A$1:$L$20"}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_xlnm.Print_Area" localSheetId="0">'(203)_ด้าน'!$A$1:$J$23</definedName>
    <definedName name="_xlnm.Print_Area" localSheetId="2">'(206)_รายรับจริง (2)'!$A$1:$H$22</definedName>
    <definedName name="_xlnm.Print_Area" localSheetId="3">'(208a)_ประมาณการรายจ่าย'!$A$1:$F$17</definedName>
    <definedName name="_xlnm.Print_Area" localSheetId="4">'(209-210)_ประมาณการรายจ่าย(2)'!$A$1:$D$48</definedName>
    <definedName name="_xlnm.Print_Area" localSheetId="5">'(212)_งบประมาณรายจ่าย(3)'!$A$1:$H$30</definedName>
    <definedName name="_xlnm.Print_Area" localSheetId="6">'(213)_งบประมาณรายจ่าย(4)'!$A$1:$P$58</definedName>
    <definedName name="_xlnm.Print_Area" localSheetId="9">'(216)_การเก็บภาษีโรงเรือน'!$A$1:$D$58</definedName>
    <definedName name="_xlnm.Print_Area" localSheetId="10">'(217)_การเก็บภาษีท้องที่'!$A$1:$D$59</definedName>
    <definedName name="_xlnm.Print_Area" localSheetId="12">'(220)_รับการพาณิชย์1'!$A$1:$E$22</definedName>
    <definedName name="_xlnm.Print_Area" localSheetId="13">'(221)_ค่าขยะ'!$A$1:$E$58</definedName>
    <definedName name="_xlnm.Print_Area" localSheetId="16">'(224)_ปริมาณการใช้น้ำ'!$A$1:$K$15</definedName>
    <definedName name="_xlnm.Print_Area" localSheetId="19">'(227)_ผู้มาเยี่ยม'!$A$1:$H$44</definedName>
    <definedName name="_xlnm.Print_Area" localSheetId="21">'(229)_โรงงานที่ได้รับอนุญาต'!$A$1:$D$52</definedName>
    <definedName name="_xlnm.Print_Area" localSheetId="22">'(230)_โรงงานสะสม'!$A$1:$D$56</definedName>
    <definedName name="_xlnm.Print_Area" localSheetId="25">'(233)_ฆ่าสัตว์1'!$A$1:$S$17</definedName>
    <definedName name="_xlnm.Print_Area" localSheetId="27">'(235)_ฆ่าสัตว์3'!$A$1:$S$17</definedName>
    <definedName name="_xlnm.Print_Area" localSheetId="28">'(236)_ฆ่าสัตว์4'!$A$1:$S$21</definedName>
  </definedNames>
  <calcPr fullCalcOnLoad="1"/>
</workbook>
</file>

<file path=xl/comments19.xml><?xml version="1.0" encoding="utf-8"?>
<comments xmlns="http://schemas.openxmlformats.org/spreadsheetml/2006/main">
  <authors>
    <author>LIN</author>
  </authors>
  <commentList>
    <comment ref="F16" authorId="0">
      <text>
        <r>
          <rPr>
            <sz val="8"/>
            <rFont val="Tahoma"/>
            <family val="2"/>
          </rPr>
          <t xml:space="preserve">ข้อมูลได้ 2.88
แต่ใช้สูตรได้ 2.9
</t>
        </r>
      </text>
    </comment>
    <comment ref="J27" authorId="0">
      <text>
        <r>
          <rPr>
            <sz val="8"/>
            <rFont val="Tahoma"/>
            <family val="2"/>
          </rPr>
          <t xml:space="preserve">ข้อมูลได้ 2.97
แต่ใช้สูตรได้ 2.96
</t>
        </r>
      </text>
    </comment>
    <comment ref="F38" authorId="0">
      <text>
        <r>
          <rPr>
            <b/>
            <sz val="8"/>
            <rFont val="Tahoma"/>
            <family val="2"/>
          </rPr>
          <t xml:space="preserve">ข้อมูลได้ 0.91
แต่ใช้สูตรได้0.93
</t>
        </r>
      </text>
    </comment>
  </commentList>
</comments>
</file>

<file path=xl/comments28.xml><?xml version="1.0" encoding="utf-8"?>
<comments xmlns="http://schemas.openxmlformats.org/spreadsheetml/2006/main">
  <authors>
    <author>LIN</author>
  </authors>
  <commentList>
    <comment ref="R17" authorId="0">
      <text>
        <r>
          <rPr>
            <sz val="8"/>
            <rFont val="Tahoma"/>
            <family val="2"/>
          </rPr>
          <t xml:space="preserve">ข้อมูลได้ 72000
</t>
        </r>
      </text>
    </comment>
  </commentList>
</comments>
</file>

<file path=xl/sharedStrings.xml><?xml version="1.0" encoding="utf-8"?>
<sst xmlns="http://schemas.openxmlformats.org/spreadsheetml/2006/main" count="2402" uniqueCount="650">
  <si>
    <t>การเกินดุล</t>
  </si>
  <si>
    <t>แหล่งข้อมูล</t>
  </si>
  <si>
    <t>:</t>
  </si>
  <si>
    <t>กองบัญชี และกองรายได้ สำนักการคลัง กรุงเทพมหานคร</t>
  </si>
  <si>
    <t>หน่วย : ล้านบาท</t>
  </si>
  <si>
    <t xml:space="preserve">   รวม</t>
  </si>
  <si>
    <t xml:space="preserve"> </t>
  </si>
  <si>
    <t>จำนวนเงิน (บาท)</t>
  </si>
  <si>
    <t>สำนักงานเขต</t>
  </si>
  <si>
    <t>รวม</t>
  </si>
  <si>
    <t>งบลงทุน</t>
  </si>
  <si>
    <t>งบดำเนินการ</t>
  </si>
  <si>
    <t xml:space="preserve">  คิดเป็นร้อยละ</t>
  </si>
  <si>
    <t>รวมทั้งสิ้น</t>
  </si>
  <si>
    <t>รายได้จริง</t>
  </si>
  <si>
    <t>พระนคร</t>
  </si>
  <si>
    <t>ดุสิต</t>
  </si>
  <si>
    <t>บางซื่อ</t>
  </si>
  <si>
    <t>พญาไท</t>
  </si>
  <si>
    <t>ราชเทวี</t>
  </si>
  <si>
    <t>มีนบุรี</t>
  </si>
  <si>
    <t>หนองจอก</t>
  </si>
  <si>
    <t>ห้วยขวาง</t>
  </si>
  <si>
    <t>ดินแดง</t>
  </si>
  <si>
    <t>บางเขน</t>
  </si>
  <si>
    <t>ดอนเมือง</t>
  </si>
  <si>
    <t>จตุจักร</t>
  </si>
  <si>
    <t>บางกะปิ</t>
  </si>
  <si>
    <t>ลาดพร้าว</t>
  </si>
  <si>
    <t>บึงกุ่ม</t>
  </si>
  <si>
    <t>ปทุมวัน</t>
  </si>
  <si>
    <t>บางรัก</t>
  </si>
  <si>
    <t>สัมพันธวงศ์</t>
  </si>
  <si>
    <t>พระโขนง</t>
  </si>
  <si>
    <t>คลองเตย</t>
  </si>
  <si>
    <t>วัฒนา</t>
  </si>
  <si>
    <t>ประเวศ</t>
  </si>
  <si>
    <t>สวนหลวง</t>
  </si>
  <si>
    <t>ลาดกระบัง</t>
  </si>
  <si>
    <t>สาทร</t>
  </si>
  <si>
    <t>บางคอแหลม</t>
  </si>
  <si>
    <t>ธนบุรี</t>
  </si>
  <si>
    <t>คลองสาน</t>
  </si>
  <si>
    <t>บางกอกน้อย</t>
  </si>
  <si>
    <t>บางพลัด</t>
  </si>
  <si>
    <t>บางกอกใหญ่</t>
  </si>
  <si>
    <t>ภาษีเจริญ</t>
  </si>
  <si>
    <t>บางแค</t>
  </si>
  <si>
    <t>บางขุนเทียน</t>
  </si>
  <si>
    <t>จอมทอง</t>
  </si>
  <si>
    <t>ตลิ่งชัน</t>
  </si>
  <si>
    <t>หนองแขม</t>
  </si>
  <si>
    <t>ราษฎร์บูรณะ</t>
  </si>
  <si>
    <t>หลักสี่</t>
  </si>
  <si>
    <t>สายไหม</t>
  </si>
  <si>
    <t>คลองสามวา</t>
  </si>
  <si>
    <t>คันนายาว</t>
  </si>
  <si>
    <t>สะพานสูง</t>
  </si>
  <si>
    <t>วังทองหลาง</t>
  </si>
  <si>
    <t>บางนา</t>
  </si>
  <si>
    <t>ทวีวัฒนา</t>
  </si>
  <si>
    <t>บางบอน</t>
  </si>
  <si>
    <t>ทุ่งครุ</t>
  </si>
  <si>
    <t>ยานนาวา</t>
  </si>
  <si>
    <t>สำนักการโยธา</t>
  </si>
  <si>
    <t>งบกลาง</t>
  </si>
  <si>
    <t>สำนักการแพทย์</t>
  </si>
  <si>
    <t>สำนักการระบายน้ำ</t>
  </si>
  <si>
    <t>สำนักอนามัย</t>
  </si>
  <si>
    <t>สำนักการจราจรและขนส่ง</t>
  </si>
  <si>
    <t>สำนักการคลัง</t>
  </si>
  <si>
    <t>สำนักปลัดกรุงเทพมหานคร</t>
  </si>
  <si>
    <t>สำนักการศึกษา</t>
  </si>
  <si>
    <t>สำนักผังเมือง</t>
  </si>
  <si>
    <t>สำนักเทศกิจ</t>
  </si>
  <si>
    <t>หน่วยงาน</t>
  </si>
  <si>
    <t xml:space="preserve">         หน่วยงาน</t>
  </si>
  <si>
    <t>ป้อมปราบศัตรูพ่าย</t>
  </si>
  <si>
    <t>ร้อยละ</t>
  </si>
  <si>
    <t xml:space="preserve"> - แผนงานบริหารทั่วไป</t>
  </si>
  <si>
    <t xml:space="preserve"> - แผนงานบริหารงานปกครองและทะเบียน</t>
  </si>
  <si>
    <t xml:space="preserve"> - แผนงานส่งเสริมระบบบริหาร</t>
  </si>
  <si>
    <t xml:space="preserve"> - แผนงานบริหารงานบุคคล</t>
  </si>
  <si>
    <t xml:space="preserve"> - แผนงานบริหารการคลัง</t>
  </si>
  <si>
    <t xml:space="preserve"> - แผนงานบริหารการศึกษา</t>
  </si>
  <si>
    <t xml:space="preserve"> - แผนงานบริการด้านการแพทย์</t>
  </si>
  <si>
    <t xml:space="preserve"> - แผนงานอนามัยสิ่งแวดล้อม</t>
  </si>
  <si>
    <t xml:space="preserve"> - แผนงานอนามัย</t>
  </si>
  <si>
    <t xml:space="preserve"> - แผนงานพัฒนาชุมชน</t>
  </si>
  <si>
    <t xml:space="preserve"> - แผนงานส่งเสริมอาชีพ</t>
  </si>
  <si>
    <t xml:space="preserve"> - แผนงานบริการสังคม</t>
  </si>
  <si>
    <t xml:space="preserve"> - แผนงานการท่องเที่ยว</t>
  </si>
  <si>
    <t xml:space="preserve"> - แผนงานการกีฬา</t>
  </si>
  <si>
    <t xml:space="preserve"> - แผนงานพัฒนาด้านการแพทย์และอนามัย</t>
  </si>
  <si>
    <t xml:space="preserve"> - แผนงานการโยธา</t>
  </si>
  <si>
    <t xml:space="preserve"> - แผนงานพัฒนาการโยธาและระบบจราจร</t>
  </si>
  <si>
    <t xml:space="preserve"> - แผนงานพัฒนาระบบระบายน้ำ</t>
  </si>
  <si>
    <t xml:space="preserve"> - แผนงานจัดการระบายน้ำและแก้ไขปัญหาน้ำท่วม</t>
  </si>
  <si>
    <t xml:space="preserve"> - แผนงานควบคุมคุณภาพน้ำ</t>
  </si>
  <si>
    <t xml:space="preserve"> - แผนงานจัดการคุณภาพน้ำ</t>
  </si>
  <si>
    <t xml:space="preserve"> - แผนงานพัฒนาสภาวะสิ่งแวดล้อม</t>
  </si>
  <si>
    <t xml:space="preserve"> - แผนงานพัฒนาและส่งเสริม</t>
  </si>
  <si>
    <t xml:space="preserve"> - แผนงานรักษาความสะอาด</t>
  </si>
  <si>
    <t xml:space="preserve"> - แผนงานรักษาความเป็นระเบียบเรียบร้อย</t>
  </si>
  <si>
    <t xml:space="preserve">               รวม</t>
  </si>
  <si>
    <t>และสังคม</t>
  </si>
  <si>
    <t xml:space="preserve">หมายเหตุ </t>
  </si>
  <si>
    <t>กรุงเทพมหานคร</t>
  </si>
  <si>
    <t>-</t>
  </si>
  <si>
    <t>ประมาณการ</t>
  </si>
  <si>
    <t>รายรับจริง</t>
  </si>
  <si>
    <t>เปรียบเทียบประมาณการและรายรับจริง จำแนกตามประเภทรายรับ</t>
  </si>
  <si>
    <t xml:space="preserve">            ร้อยละของ</t>
  </si>
  <si>
    <t xml:space="preserve">             รายได้จริง</t>
  </si>
  <si>
    <t>(บาท)</t>
  </si>
  <si>
    <t>รายจ่ายจริง</t>
  </si>
  <si>
    <t xml:space="preserve">            จำนวน</t>
  </si>
  <si>
    <t xml:space="preserve">            (บาท)</t>
  </si>
  <si>
    <t>1.</t>
  </si>
  <si>
    <t>2.</t>
  </si>
  <si>
    <t>3.</t>
  </si>
  <si>
    <t>4.</t>
  </si>
  <si>
    <t>5.</t>
  </si>
  <si>
    <t xml:space="preserve">  ประเภทรายรับ</t>
  </si>
  <si>
    <t>จำนวนเงิน</t>
  </si>
  <si>
    <t>7.</t>
  </si>
  <si>
    <t>6.</t>
  </si>
  <si>
    <t>สำนักงานเลขานุการสภากรุงเทพมหานคร</t>
  </si>
  <si>
    <t>สำนักงานคณะกรรมการข้าราชการกรุงเทพมหานคร</t>
  </si>
  <si>
    <t>จำแนกตามด้านของแผนพัฒนากรุงเทพมหานคร</t>
  </si>
  <si>
    <t xml:space="preserve">งบประมาณของกรุงเทพมหานคร     </t>
  </si>
  <si>
    <t xml:space="preserve"> - แผนงานป้องกันและบรรเทาสาธารณภัย</t>
  </si>
  <si>
    <t>สำนักงบประมาณกรุงเทพมหานคร</t>
  </si>
  <si>
    <t>สำนักป้องกันและบรรเทาสาธารณภัย</t>
  </si>
  <si>
    <t>ด้านของแผนพัฒนา</t>
  </si>
  <si>
    <t>ปีงบประมาณ 2549</t>
  </si>
  <si>
    <t>สำนักงานเขตราษฎร์บูรณะ</t>
  </si>
  <si>
    <t>สำนักยุทธศาสตร์และประเมินผล</t>
  </si>
  <si>
    <t>แหล่งข้อมูล  :  สำนักงบประมาณกรุงเทพมหานคร</t>
  </si>
  <si>
    <t>เพิ่ม / ลด</t>
  </si>
  <si>
    <t>และการปกครอง</t>
  </si>
  <si>
    <t>และการใช้ที่ดิน</t>
  </si>
  <si>
    <t>สำนักสิ่งแวดล้อม</t>
  </si>
  <si>
    <t>สำนักพัฒนาสังคม</t>
  </si>
  <si>
    <t>แหล่งข้อมูล    :  กองบัญชี สำนักการคลัง กรุงเทพมหานคร</t>
  </si>
  <si>
    <t>3. ข้อมูลนี้ไม่รวมรายได้พิเศษและรายจ่ายพิเศษ</t>
  </si>
  <si>
    <t xml:space="preserve">                 รวม</t>
  </si>
  <si>
    <t>ด้านเศรษฐกิจ</t>
  </si>
  <si>
    <t>ปีงบประมาณ 2550</t>
  </si>
  <si>
    <t xml:space="preserve"> - แผนงานพัฒนาคุณภาพการศึกษา</t>
  </si>
  <si>
    <t>สำนักงานเขตบางกอกใหญ่</t>
  </si>
  <si>
    <t>2. ด้านการรักษาความสะอาด</t>
  </si>
  <si>
    <t xml:space="preserve">    และความเป็นระเบียบเรียบร้อย</t>
  </si>
  <si>
    <t>3. ด้านการโยธาและระบบจราจร</t>
  </si>
  <si>
    <t>4. ด้านการระบายน้ำและบำบัดน้ำเสีย</t>
  </si>
  <si>
    <t>5. ด้านการพัฒนาและบริการสังคม</t>
  </si>
  <si>
    <t>6. ด้านการสาธารณสุข</t>
  </si>
  <si>
    <t>7. ด้านการศึกษา</t>
  </si>
  <si>
    <t>ด้านการบริหารทั่วไป</t>
  </si>
  <si>
    <t>ด้านการรักษาความสะอาดและความเป็นระเบียบเรียบร้อย</t>
  </si>
  <si>
    <t>ด้านการโยธาและระบบจราจร</t>
  </si>
  <si>
    <t xml:space="preserve"> - แผนงานพัฒนาการใช้ที่ดินและระบบจราจร</t>
  </si>
  <si>
    <t>ด้านการระบายน้ำและบำบัดน้ำเสีย</t>
  </si>
  <si>
    <t>ด้านการพัฒนาและบริการสังคม</t>
  </si>
  <si>
    <t>ด้านการสาธารณสุข</t>
  </si>
  <si>
    <t>ด้านการศึกษา</t>
  </si>
  <si>
    <t xml:space="preserve"> - แผนงานปรับปรุงคุณภาพการศึกษา</t>
  </si>
  <si>
    <t>รวม 7 ด้าน 35 แผนงาน</t>
  </si>
  <si>
    <t>แผนพัฒนากรุงเทพมหานคร</t>
  </si>
  <si>
    <t>แผนสาขาที่ 1</t>
  </si>
  <si>
    <t>แผนสาขาที่ 2</t>
  </si>
  <si>
    <t>แผนสาขาที่ 3</t>
  </si>
  <si>
    <t>แผนสาขาที่ 4</t>
  </si>
  <si>
    <t>แผนสาขาที่ 6</t>
  </si>
  <si>
    <t>แผนสาขาสิ่งแวดล้อม</t>
  </si>
  <si>
    <t>แผนสาขาทรัพยากรมนุษย์และสังคม</t>
  </si>
  <si>
    <t>แผนสาขาการบริหารและการปกครอง</t>
  </si>
  <si>
    <t>แผนสาขาผังเมืองและการใช้ที่ดิน</t>
  </si>
  <si>
    <t>แผนสาขาการบริหาร</t>
  </si>
  <si>
    <t>แผนสาขาทรัพยากรมนุษย์</t>
  </si>
  <si>
    <t>แผนสาขาผังเมือง</t>
  </si>
  <si>
    <t>1. ด้านการบริหารทั่วไป</t>
  </si>
  <si>
    <t>จำแนกตามด้านและแผนงาน</t>
  </si>
  <si>
    <t>ด้านและแผนงาน</t>
  </si>
  <si>
    <t>จำแนกตามแผนสาขาและหน่วยงาน</t>
  </si>
  <si>
    <t>1. ในปีงบประมาณ 2550 รายได้จริงและรายจ่ายจริงเป็นยอดก่อนปรับปรุงบัญชี</t>
  </si>
  <si>
    <t>2. รายจ่ายจริงในปีงบประมาณ 2550 เป็นยอดรายจ่ายไม่รวมเงินกันไว้เบิกเหลื่อมปี</t>
  </si>
  <si>
    <t>ปีงบประมาณ 2549-2551</t>
  </si>
  <si>
    <t>ปีงบประมาณ 2551</t>
  </si>
  <si>
    <t>หมายเหตุ      :  รายรับจริงประจำปีงบประมาณ 2550 เป็นยอดก่อนปรับปรุงบัญชี</t>
  </si>
  <si>
    <t>เปรียบเทียบงบประมาณรายจ่ายประจำปีงบประมาณ 2550 - 2551</t>
  </si>
  <si>
    <t>งบประมาณรายจ่ายประจำปีงบประมาณ 2551</t>
  </si>
  <si>
    <t>เปรียบเทียบงบประมาณรายจ่าย ปีงบประมาณ 2547 - 2551</t>
  </si>
  <si>
    <t>จำแนกตามหน่วยงาน เรียงตามจำนวนเงินปีงบประมาณ 2551</t>
  </si>
  <si>
    <t>เปรียบเทียบงบประมาณรายจ่าย ประจำปีงบประมาณ 2550 - 2551</t>
  </si>
  <si>
    <t>จำแนกตามสำนักงานเขต เรียงตามจำนวนเงินปี 2551</t>
  </si>
  <si>
    <t>สำนักงานเขตคลองสาน</t>
  </si>
  <si>
    <t xml:space="preserve">     ปีงบประมาณ 2551</t>
  </si>
  <si>
    <t>เปรียบเทียบรายได้จริง-รายจ่ายจริง  เรียงตามปีงบประมาณ 2538 - 2550</t>
  </si>
  <si>
    <t xml:space="preserve">     รายได้ประจำ</t>
  </si>
  <si>
    <t xml:space="preserve">     1. ภาษีอากร</t>
  </si>
  <si>
    <t xml:space="preserve">          - กทม. จัดเก็บเอง</t>
  </si>
  <si>
    <t xml:space="preserve">          - ส่วนราชการอื่นจัดเก็บให้</t>
  </si>
  <si>
    <t xml:space="preserve">         รวม</t>
  </si>
  <si>
    <t xml:space="preserve">     2. ค่าธรรมเนียม ค่าใบอนุญาต</t>
  </si>
  <si>
    <t xml:space="preserve">     3. รายได้จากทรัพย์สิน</t>
  </si>
  <si>
    <t xml:space="preserve">     4. รายได้จากการสาธารณูปโภค</t>
  </si>
  <si>
    <t xml:space="preserve">     5. รายได้เบ็ดเตล็ด</t>
  </si>
  <si>
    <t xml:space="preserve">     รวมรายได้ประจำ</t>
  </si>
  <si>
    <t xml:space="preserve">     รายได้พิเศษ</t>
  </si>
  <si>
    <t xml:space="preserve">     1. เงินสะสมจ่ายขาด</t>
  </si>
  <si>
    <t xml:space="preserve"> -</t>
  </si>
  <si>
    <t>สำนักงานเลขานุการผู้ว่าราชการกรุงเทพมหานคร</t>
  </si>
  <si>
    <t>สำนักวัฒนธรรม กีฬา และการท่องเที่ยว</t>
  </si>
  <si>
    <t>สำนักงานเขตวัฒนา</t>
  </si>
  <si>
    <t>สำนักงานเขตสายไหม</t>
  </si>
  <si>
    <t>สำนักงานเขตคันนายาว</t>
  </si>
  <si>
    <t xml:space="preserve"> สำนักงานเขตสะพานสูง</t>
  </si>
  <si>
    <t>สำนักงานเขตบางบอน</t>
  </si>
  <si>
    <t>จำนวนงบประมาณโครงการตามแผนพัฒนากรุงเทพมหานคร ประจำปีงบประมาณ 2551</t>
  </si>
  <si>
    <t>แผนสาขาการจราจร การขนส่ง และสาธารณูปโภค</t>
  </si>
  <si>
    <t>เรียงตามจำนวนเงิน</t>
  </si>
  <si>
    <t>ภาษีโรงเรือนและที่ดิน</t>
  </si>
  <si>
    <t xml:space="preserve">                 ราย   </t>
  </si>
  <si>
    <t>กองรายได้</t>
  </si>
  <si>
    <t xml:space="preserve">การจัดเก็บภาษีโรงเรือนและที่ดิน  ปีงบประมาณ 2550  จำแนกตามสำนักงานเขต  </t>
  </si>
  <si>
    <t>แหล่งข้อมูล : ฝ่ายวิชาการ (ทะเบียนและสถิติ) กองรายได้ สำนักการคลัง กรุงเทพมหานคร</t>
  </si>
  <si>
    <t>ภาษีบำรุงท้องที่</t>
  </si>
  <si>
    <t xml:space="preserve">         จำนวนเงิน (บาท)</t>
  </si>
  <si>
    <t>ราย</t>
  </si>
  <si>
    <t>การจัดเก็บภาษีบำรุงท้องที่  ปีงบประมาณ 2550 จำแนกตามสำนักงานเขต</t>
  </si>
  <si>
    <t>ภาษีป้าย</t>
  </si>
  <si>
    <t xml:space="preserve">การจัดเก็บภาษีป้าย  ปีงบประมาณ 2550  จำแนกตามสำนักงานเขต  </t>
  </si>
  <si>
    <t xml:space="preserve">หมายเหตุ   : เป็นยอดก่อนปรับปรุงบัญชี  24 ตุลาคม 2550 </t>
  </si>
  <si>
    <t>ประเภทของรายรับ</t>
  </si>
  <si>
    <t>1. สำนักงานสถานธนานุบาลกรุงเทพมหานคร</t>
  </si>
  <si>
    <t xml:space="preserve"> ก. รายได้ประจำ</t>
  </si>
  <si>
    <t xml:space="preserve">    - รายได้จากทรัพย์สิน ได้แก่ ค่าดอกเบี้ยเงินฝากธนาคาร</t>
  </si>
  <si>
    <t xml:space="preserve">    - รายได้จากการรับจำนำ ได้แก่</t>
  </si>
  <si>
    <t xml:space="preserve">       ดอกเบี้ยการรับจำนำ</t>
  </si>
  <si>
    <t xml:space="preserve">       กำไรจากการจำหน่ายทรัพย์หลุดจำนำ</t>
  </si>
  <si>
    <t xml:space="preserve"> ข. รายได้พิเศษ</t>
  </si>
  <si>
    <t xml:space="preserve">    - กำไรสะสม</t>
  </si>
  <si>
    <t>2. สำนักงานตลาดกรุงเทพมหานคร</t>
  </si>
  <si>
    <t xml:space="preserve">    - รายได้จากทรัพย์สิน </t>
  </si>
  <si>
    <t xml:space="preserve">    - รายได้เบ็ดเตล็ด</t>
  </si>
  <si>
    <t>3. สำนักพัฒนาที่อยู่อาศัย</t>
  </si>
  <si>
    <t>จำแนกตามสำนักงานเขต เรียงตามจำนวนเงินของการเก็บขนมูลฝอย</t>
  </si>
  <si>
    <t>ลำดับที่</t>
  </si>
  <si>
    <t>การขนถ่ายสิ่งปฏิกูล</t>
  </si>
  <si>
    <t>การเก็บขนมูลฝอย</t>
  </si>
  <si>
    <t xml:space="preserve">      รวมทั้งหมด</t>
  </si>
  <si>
    <t xml:space="preserve">แหล่งข้อมูล :  กลุ่มงานวิจัย กองจัดการขยะ ของเสียอันตรายและสิ่งปฏิกูล และกลุ่มงานแผนงานและประเมินผล กองนโยบายและแผนงาน  </t>
  </si>
  <si>
    <t>รายได้ค่าธรรมเนียมการเก็บขนมูลฝอยและการสูบถ่ายสิ่งปฏิกูล ปีงบประมาณ 2550</t>
  </si>
  <si>
    <t>เรียงตามปริมาณการจำหน่ายเชื้อเพลิงรวม</t>
  </si>
  <si>
    <t xml:space="preserve">       หน่วย : พันลิตร</t>
  </si>
  <si>
    <t>ชนิดของเชื้อเพลิง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</si>
  <si>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</si>
  <si>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</si>
  <si>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</si>
  <si>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</si>
  <si>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</si>
  <si>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</si>
  <si>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</si>
  <si>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</si>
  <si>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</si>
  <si>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</si>
  <si>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</si>
  <si>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</si>
  <si>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</si>
  <si>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ก๊าซแอลพีจี</t>
  </si>
  <si>
    <t>น้ำมันเตา</t>
  </si>
  <si>
    <t>ปริมาณการจำหน่ายเชื้อเพลิงในกรุงเทพมหานครและทั่วประเทศ พ.ศ. 2550</t>
  </si>
  <si>
    <t xml:space="preserve">   ทั่วประเทศ</t>
  </si>
  <si>
    <t xml:space="preserve">   กรุงเทพมหานคร</t>
  </si>
  <si>
    <t xml:space="preserve">        หมายเหตุ   :  อัตราส่วนการแปลงค่าก๊าซแอลพีจี  0.54  กก./ลิตร</t>
  </si>
  <si>
    <t>รายการ</t>
  </si>
  <si>
    <t xml:space="preserve">   ผู้ใช้น้ำเอกชน</t>
  </si>
  <si>
    <t>ที่อยู่อาศัย</t>
  </si>
  <si>
    <t>ธุรกิจ</t>
  </si>
  <si>
    <t>ผู้ใช้น้ำที่เลิก
ใช้น้ำบาดาล</t>
  </si>
  <si>
    <t>ผู้ขายปลีก</t>
  </si>
  <si>
    <t>ผู้ขายเหมา 1</t>
  </si>
  <si>
    <t>ผู้ขายเหมา 2</t>
  </si>
  <si>
    <t>รวม (ล้าน ลบ.ม.ต่อปี)</t>
  </si>
  <si>
    <t>น้ำขายเฉลี่ย (ลบ.ม./ราย/เดือน)</t>
  </si>
  <si>
    <t>รายได้ค่าน้ำ (ล้านบาท)</t>
  </si>
  <si>
    <t>ราคาค่าน้ำเฉลี่ย (บาท/ลบ.ม.)</t>
  </si>
  <si>
    <t>รายได้ค่าบริการ (ล้านบาท)</t>
  </si>
  <si>
    <t>แหล่งข้อมูล : กองแผนการลงทุน ฝ่ายแผนและข้อมูลองค์กร การประปานครหลวง</t>
  </si>
  <si>
    <t xml:space="preserve">ปีงบประมาณ </t>
  </si>
  <si>
    <t xml:space="preserve"> จำนวนผู้ใช้น้ำ ณ สิ้นปี</t>
  </si>
  <si>
    <t xml:space="preserve"> (ล้านราย)</t>
  </si>
  <si>
    <t xml:space="preserve"> ปริมาณการผลิต</t>
  </si>
  <si>
    <t xml:space="preserve"> ปริมาณการจำหน่าย</t>
  </si>
  <si>
    <t xml:space="preserve"> ปริมาณน้ำขายเฉลี่ย</t>
  </si>
  <si>
    <t xml:space="preserve"> (ลบ.ม./ราย/เดือน)</t>
  </si>
  <si>
    <t xml:space="preserve"> พื้นที่ให้บริการ</t>
  </si>
  <si>
    <t xml:space="preserve"> (ตร.กม.)</t>
  </si>
  <si>
    <t xml:space="preserve"> ปริมาณน้ำสาธารณะและอื่นๆ </t>
  </si>
  <si>
    <t>หมายเหตุ   : พื้นที่รับผิดชอบของการประปานครหลวง ได้แก่ กรุงเทพมหานคร สมุทรปราการ และนนทบุรี</t>
  </si>
  <si>
    <t xml:space="preserve">                      แม้นศรี  ทุ่งมหาเมฆ  ประชาชื่น  บางเขน  มีนบุรี  บางกอกน้อย  ตากสิน  และภาษีเจริญ</t>
  </si>
  <si>
    <t>ปริมาณน้ำขายเฉลี่ย และพื้นที่ให้บริการในเขตนครหลวง ปีงบประมาณ 2544-2550</t>
  </si>
  <si>
    <t>ผู้ใช้น้ำราชการและรัฐวิสาหกิจ</t>
  </si>
  <si>
    <t>จำนวนการใช้น้ำประปาในเขตนครหลวง ปีงบประมาณ 2550</t>
  </si>
  <si>
    <t xml:space="preserve">จำนวนการรับฝากไปรษณียภัณฑ์ธรรมดา  บริการพิเศษ  และพัสดุไปรษณีย์ในประเทศ </t>
  </si>
  <si>
    <t>หน่วย : ล้านชิ้น</t>
  </si>
  <si>
    <t xml:space="preserve">       รายการ</t>
  </si>
  <si>
    <t>ไปรษณียภัณฑ์ธรรมดา</t>
  </si>
  <si>
    <t>บริการพิเศษ</t>
  </si>
  <si>
    <t>พัสดุไปรษณีย์</t>
  </si>
  <si>
    <t>หมายเหตุ   : ข้อมูลรวมทั้งประเทศ</t>
  </si>
  <si>
    <t>หน่วย : แห่ง</t>
  </si>
  <si>
    <t xml:space="preserve">       หน่วยงาน</t>
  </si>
  <si>
    <t>2545</t>
  </si>
  <si>
    <t>2546</t>
  </si>
  <si>
    <t>2547</t>
  </si>
  <si>
    <t>2548</t>
  </si>
  <si>
    <t>2549</t>
  </si>
  <si>
    <t>ตู้ไปรษณีย์ (ตู้)</t>
  </si>
  <si>
    <t>ที่ทำการไปรษณีย์อนุญาต</t>
  </si>
  <si>
    <t>ร้านจำหน่ายตราไปรษณียากร</t>
  </si>
  <si>
    <t>ที่ทำการไปรษณีย์รับจ่าย</t>
  </si>
  <si>
    <t>ที่ทำการไปรษณีย์รับฝาก</t>
  </si>
  <si>
    <t>ศูนย์ไปรษณีย์</t>
  </si>
  <si>
    <t>ที่ทำการไปรษณีย์สาขา</t>
  </si>
  <si>
    <t>ศูนย์รับฝากไปรษณีย์จำนวนมาก</t>
  </si>
  <si>
    <t>ที่ทำการไปรษณีย์รถยนต์</t>
  </si>
  <si>
    <t>ที่ทำการไปรษณียภัณฑ์คืน</t>
  </si>
  <si>
    <t xml:space="preserve">        รวมทั้งสิ้น</t>
  </si>
  <si>
    <t>ประจำปี 2545 - 2550</t>
  </si>
  <si>
    <t>แหล่งข้อมูล : ส่วนสถิติบริการ ฝ่ายจัดระบบบริการ บริษัท ไปรษณีย์ไทย จำกัด</t>
  </si>
  <si>
    <t>จำนวนที่ทำการไปรษณีย์และตัวแทน (ทั้งประเทศ) ประจำปี 2545 - 2550</t>
  </si>
  <si>
    <t xml:space="preserve"> เรียงตามจำนวนที่ทำการไปรษณีย์และตัวแทน ประจำปี 2550</t>
  </si>
  <si>
    <t>*</t>
  </si>
  <si>
    <t>2550</t>
  </si>
  <si>
    <t>หมายเหตุ   : ข้อมูล ณ วันที่ 31 ธันวาคม 2550</t>
  </si>
  <si>
    <t>จำแนกตามลักษณะต่าง ๆ</t>
  </si>
  <si>
    <t>จำนวน</t>
  </si>
  <si>
    <t>คนไทย (คน)</t>
  </si>
  <si>
    <t>คนต่างประเทศ (คน)</t>
  </si>
  <si>
    <t>เพศ</t>
  </si>
  <si>
    <t xml:space="preserve">  ชาย</t>
  </si>
  <si>
    <t xml:space="preserve">  หญิง</t>
  </si>
  <si>
    <t>อายุ  (ปี)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</si>
  <si>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</si>
  <si>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</si>
  <si>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</si>
  <si>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</si>
  <si>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</si>
  <si>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มากกว่า 64 ปี</t>
  </si>
  <si>
    <t>วัตถุประสงค์</t>
  </si>
  <si>
    <t xml:space="preserve">  ท่องเที่ยว/พักผ่อน</t>
  </si>
  <si>
    <t xml:space="preserve">  ประชุม/อบรม/สัมมนา/ดูงาน</t>
  </si>
  <si>
    <t xml:space="preserve">  ติดต่อธุรกิจ</t>
  </si>
  <si>
    <t xml:space="preserve">  ปฏิบัติราชการ</t>
  </si>
  <si>
    <t xml:space="preserve">  เยี่ยมญาติ/เพื่อน</t>
  </si>
  <si>
    <t xml:space="preserve">  ชมนิทรรศการ/งานแสดงสินค้า</t>
  </si>
  <si>
    <t xml:space="preserve">  ได้รับรางวัล</t>
  </si>
  <si>
    <t xml:space="preserve">  อื่น ๆ</t>
  </si>
  <si>
    <t>อาชีพ</t>
  </si>
  <si>
    <t xml:space="preserve">  ประกอบธุรกิจส่วนตัว</t>
  </si>
  <si>
    <t xml:space="preserve">  ข้าราชการ/พนักงานรัฐวิสาหกิจ</t>
  </si>
  <si>
    <t xml:space="preserve">  พนักงานบริษัท</t>
  </si>
  <si>
    <t xml:space="preserve">  แม่บ้าน/ว่างงาน</t>
  </si>
  <si>
    <t xml:space="preserve">  นักเรียน/นักศึกษา</t>
  </si>
  <si>
    <t xml:space="preserve">  เกษียณ</t>
  </si>
  <si>
    <t xml:space="preserve">  เกษตรกร</t>
  </si>
  <si>
    <t xml:space="preserve">  พนักงาน/ลูกจ้าง/คนงาน</t>
  </si>
  <si>
    <t xml:space="preserve">  แหล่งข้อมูล  :  การท่องเที่ยวแห่งประเทศไทย</t>
  </si>
  <si>
    <t>จำนวนผู้เยี่ยมเยือนกรุงเทพมหานคร พ.ศ. 2550</t>
  </si>
  <si>
    <t xml:space="preserve">          รายการข้อมูล</t>
  </si>
  <si>
    <t>ไทย</t>
  </si>
  <si>
    <t>ต่างประเทศ</t>
  </si>
  <si>
    <t>จำนวนผู้เยี่ยมเยือน (คน)</t>
  </si>
  <si>
    <t>นักท่องเที่ยว</t>
  </si>
  <si>
    <t>นักทัศนาจร</t>
  </si>
  <si>
    <t>จำแนกตามพาหนะการเดินทาง (คน)</t>
  </si>
  <si>
    <t>เครื่องบิน</t>
  </si>
  <si>
    <t>รถไฟ</t>
  </si>
  <si>
    <t>รถโดยสารประจำทาง</t>
  </si>
  <si>
    <t>รถส่วนตัว</t>
  </si>
  <si>
    <t>โรงแรม</t>
  </si>
  <si>
    <t>เกสท์เฮาส์</t>
  </si>
  <si>
    <t>บังกะโล/รีสอร์ท</t>
  </si>
  <si>
    <t>บ้านญาติ/บ้านเพื่อน</t>
  </si>
  <si>
    <t>ที่พักในอุทยานฯ</t>
  </si>
  <si>
    <t>บ้านพักรับรองของทางราชการ</t>
  </si>
  <si>
    <t>อื่น ๆ</t>
  </si>
  <si>
    <t>ระยะเวลาพำนักเฉลี่ยของนักท่องเที่ยว (วัน)</t>
  </si>
  <si>
    <t>ค่าใช้จ่ายเฉลี่ย/คน/วัน (บาท)</t>
  </si>
  <si>
    <t>รายได้ (ล้านบาท)</t>
  </si>
  <si>
    <t>จำนวนครั้งเฉลี่ยของการเดินทางในรอบปี (ครั้ง)</t>
  </si>
  <si>
    <t>แหล่งข้อมูล :  การท่องเที่ยวแห่งประเทศไทย</t>
  </si>
  <si>
    <t>หมายเหตุ   :  ผู้เยี่ยมเยือน  คือ  นักท่องเที่ยวและนักทัศนาจร</t>
  </si>
  <si>
    <r>
      <t>หมายเหตุ   :</t>
    </r>
    <r>
      <rPr>
        <sz val="12"/>
        <rFont val="EucrosiaUPC"/>
        <family val="1"/>
      </rPr>
      <t xml:space="preserve">  นักท่องเที่ยว  คือ  ผู้เยี่ยมเยือนที่ค้างคืน</t>
    </r>
  </si>
  <si>
    <r>
      <t xml:space="preserve">หมายเหตุ   : </t>
    </r>
    <r>
      <rPr>
        <sz val="12"/>
        <rFont val="EucrosiaUPC"/>
        <family val="1"/>
      </rPr>
      <t xml:space="preserve"> นักทัศนาจร   คือ  ผู้เยี่ยมเยือนที่ไม่ค้างคืน</t>
    </r>
  </si>
  <si>
    <t>จุดบริการท่องเที่ยวกรุงเทพมหานคร</t>
  </si>
  <si>
    <t>สถานที่ตั้ง</t>
  </si>
  <si>
    <t>จำนวนผู้ใช้บริการ (คน)</t>
  </si>
  <si>
    <t>ชาวไทย</t>
  </si>
  <si>
    <t>ชาวต่างชาติ</t>
  </si>
  <si>
    <t xml:space="preserve">ซุ้มกองการท่องเที่ยว </t>
  </si>
  <si>
    <t>เขตพระนคร</t>
  </si>
  <si>
    <t>ซุ้มหน้าวัดพระแก้ว</t>
  </si>
  <si>
    <t>ซุ้มหน้าวัดชนะสงคราม</t>
  </si>
  <si>
    <t>ซุ้มหน้าห้างมาบุญครอง</t>
  </si>
  <si>
    <t>เขตปทุมวัน</t>
  </si>
  <si>
    <t>ซุ้มหน้าโรงแรมแอมบาสเดอร์</t>
  </si>
  <si>
    <t>เขตวัฒนา</t>
  </si>
  <si>
    <t>ซุ้มโรงพยาบาลตำรวจ</t>
  </si>
  <si>
    <t>ซุ้มอนุสาวรีย์ชัยสมรภูมิ</t>
  </si>
  <si>
    <t>เขตราชเทวี</t>
  </si>
  <si>
    <t>ซุ้มตลาดนายเลิศ ประตูน้ำ</t>
  </si>
  <si>
    <t>ซุ้มหน้าอุทยานวัดเบญจสิริ</t>
  </si>
  <si>
    <t>เขตคลองเตย</t>
  </si>
  <si>
    <t>ซุ้มหน้าห้างสยามสแควร์</t>
  </si>
  <si>
    <t>ซุ้มหน้าอาคารบุญมิตร</t>
  </si>
  <si>
    <t>เขตบางรัก</t>
  </si>
  <si>
    <t>ซุ้มหน้าการบินไทยสีลม</t>
  </si>
  <si>
    <t>ซุ้มหน้าห้างเซ็นทรัลเวิลด์</t>
  </si>
  <si>
    <t>ซุ้มหน้าแพนแปซิฟิก</t>
  </si>
  <si>
    <t>ซุ้มหน้าโรงพยาบาลจุฬาลงกรณ์</t>
  </si>
  <si>
    <t>ซุ้มหน้าฮอลิเดย์อินน์</t>
  </si>
  <si>
    <t>ซุ้มหน้าห้างริเวอร์ซิตี้</t>
  </si>
  <si>
    <t>เขตสัมพันธวงศ์</t>
  </si>
  <si>
    <t>ซุ้มหน้าห้างโรบินสัน สีลม</t>
  </si>
  <si>
    <t>ซุ้มหน้าวัดโพธิ์</t>
  </si>
  <si>
    <t>ซุ้มท่าช้างวังหลัง</t>
  </si>
  <si>
    <t>ซุ้มอโศกสุขุมวิท สี่แยกอโศก</t>
  </si>
  <si>
    <t>ซุ้มสยามพารากอน</t>
  </si>
  <si>
    <t>ซุ้มเยาวราช</t>
  </si>
  <si>
    <t>จุดบริการท่องเที่ยวกรุงเทพมหานคร ปีงบประมาณ 2550</t>
  </si>
  <si>
    <t>แหล่งข้อมูล : กองการท่องเที่ยว สำนักวัฒนธรรม กีฬา และการท่องเที่ยว กรุงเทพมหานคร</t>
  </si>
  <si>
    <t>ซุ้มสุขุมวิท ซอย 12</t>
  </si>
  <si>
    <t>ซุ้มหน้า สน.ชนะสงคราม (ปิดปรับปรุง)</t>
  </si>
  <si>
    <t>จำนวนโรงงานที่ได้รับอนุญาตให้ประกอบกิจการเฉพาะเขตกรุงเทพมหานคร</t>
  </si>
  <si>
    <t>เขต</t>
  </si>
  <si>
    <t>โรงงาน (แห่ง)</t>
  </si>
  <si>
    <t>คนงาน (คน)</t>
  </si>
  <si>
    <t xml:space="preserve">สายไหม </t>
  </si>
  <si>
    <t>ในรอบปี พ.ศ. 2550 (เรียงตามจำนวนโรงงาน)</t>
  </si>
  <si>
    <t>แหล่งข้อมูล : สำนักเทคโนโลยีสารสนเทศและการสื่อสาร กรมโรงงานอุตสาหกรรม กระทรวงอุตสาหกรรม</t>
  </si>
  <si>
    <t xml:space="preserve">หมายเหตุ   : เขตคลองสาน เขตดุสิต เขตทวีวัฒนา เขตบางรัก เขตพระนคร เขตสัมพันธวงศ์ </t>
  </si>
  <si>
    <t>สะสมถึงสิ้นปี พ.ศ. 2550 (เรียงตามจำนวนโรงงาน)</t>
  </si>
  <si>
    <t>จำนวน วัด มัสยิด ศาลเจ้า โบสถ์คริสต์ มูลนิธิ สถานีตำรวจนครบาล สถานีดับเพลิง และที่ทำการไปรษณีย์โทรเลข</t>
  </si>
  <si>
    <t>ลำดับ</t>
  </si>
  <si>
    <t>วัด</t>
  </si>
  <si>
    <t>มัสยิด</t>
  </si>
  <si>
    <t>ศาลเจ้า</t>
  </si>
  <si>
    <t>โบสถ์คริสต์</t>
  </si>
  <si>
    <t>มูลนิธิ</t>
  </si>
  <si>
    <t>สถานีตำรวจ</t>
  </si>
  <si>
    <t>สถานีดับเพลิง</t>
  </si>
  <si>
    <t>ที่ทำการไปรษณีย์</t>
  </si>
  <si>
    <t>นครบาล</t>
  </si>
  <si>
    <t>โทรเลข</t>
  </si>
  <si>
    <t xml:space="preserve">  รวม</t>
  </si>
  <si>
    <t>แหล่งข้อมูล : 50 สำนักงานเขต</t>
  </si>
  <si>
    <t>ในกรุงเทพมหานคร พ.ศ. 2550</t>
  </si>
  <si>
    <t>ธนาคาร</t>
  </si>
  <si>
    <t>โรงภาพยนตร์</t>
  </si>
  <si>
    <t>สถาน อาบ อบ นวด</t>
  </si>
  <si>
    <t>ศูนย์การค้า</t>
  </si>
  <si>
    <t>ท่าเทียบเรือ</t>
  </si>
  <si>
    <t>ตลาด</t>
  </si>
  <si>
    <t>รัฐ</t>
  </si>
  <si>
    <t>เอกชน</t>
  </si>
  <si>
    <t>กทม.</t>
  </si>
  <si>
    <t>หน่วย : ตัว</t>
  </si>
  <si>
    <t>เขตตลิ่งชัน</t>
  </si>
  <si>
    <t>เขตธนบุรี</t>
  </si>
  <si>
    <t>โค</t>
  </si>
  <si>
    <t>กระบือ</t>
  </si>
  <si>
    <t>เป็ด</t>
  </si>
  <si>
    <t>แพะ</t>
  </si>
  <si>
    <t>ไก่</t>
  </si>
  <si>
    <t xml:space="preserve">   สุกร</t>
  </si>
  <si>
    <t xml:space="preserve">  สุกร</t>
  </si>
  <si>
    <t xml:space="preserve">  ไก่</t>
  </si>
  <si>
    <t>สุกร</t>
  </si>
  <si>
    <t>สถิติการฆ่าสัตว์ในโรงฆ่าสัตว์ของกรุงเทพมหานคร พ.ศ. 2550 จำแนกตามประเภท</t>
  </si>
  <si>
    <t>เขตบางแค</t>
  </si>
  <si>
    <t>เขตบางนา</t>
  </si>
  <si>
    <t>เขตมีนบุรี</t>
  </si>
  <si>
    <t>เขตยานนาวา</t>
  </si>
  <si>
    <t>เขตลาดพร้าว</t>
  </si>
  <si>
    <t>เขตหลักสี่</t>
  </si>
  <si>
    <t>รวบรวมโดย : กองยุทธศาสตร์บริหารจัดการ สำนักยุทธศาสตร์และประเมินผล กรุงเทพมหานคร</t>
  </si>
  <si>
    <t xml:space="preserve">        ชื่อท่าเทียบเรือ</t>
  </si>
  <si>
    <t>เขตคลองสาน</t>
  </si>
  <si>
    <t>เขตบางกอกน้อย</t>
  </si>
  <si>
    <t>แหล่งข้อมูล : กองรายได้  สำนักการคลัง  กรุงเทพมหานคร</t>
  </si>
  <si>
    <t>เขตราษฎร์บูรณะ</t>
  </si>
  <si>
    <t>เขตดุสิต</t>
  </si>
  <si>
    <t>จำนวนและสถานที่ตั้งอาคารบนบกบริเวณท่าเทียบเรือ  พ.ศ. 2550</t>
  </si>
  <si>
    <t xml:space="preserve">    ชื่อท่าเทียบเรือ</t>
  </si>
  <si>
    <t>ชื่อผู้เช่า</t>
  </si>
  <si>
    <t xml:space="preserve">     2.  ท่าปลายถนนราชวงศ์</t>
  </si>
  <si>
    <t xml:space="preserve">     3.  ท่าปลายถนนดินแดง</t>
  </si>
  <si>
    <t xml:space="preserve">     4.  ท่าปลายถนนพรานนก</t>
  </si>
  <si>
    <t xml:space="preserve">          สำนักงานเขตราษฎร์บูรณะ</t>
  </si>
  <si>
    <t xml:space="preserve">     นายเอนก  หุนสวัสดิ์  </t>
  </si>
  <si>
    <t xml:space="preserve">     หจก.ไทยปราณี</t>
  </si>
  <si>
    <t xml:space="preserve">     1. นายสมศักดิ์  เดือนสว่าง</t>
  </si>
  <si>
    <t xml:space="preserve">     2. นางแน่งน้อย  เอมระดี</t>
  </si>
  <si>
    <t xml:space="preserve">     3. นางสุวรรณี  สุวรรณาภา</t>
  </si>
  <si>
    <t xml:space="preserve">     4. นายวัชรพล  เงินโพธิ์</t>
  </si>
  <si>
    <t xml:space="preserve">     5. นางสาวจิตรลดา  หิริวัฒนวงศ์</t>
  </si>
  <si>
    <t xml:space="preserve">     1.  ท่าปลายถนนข้าง</t>
  </si>
  <si>
    <t xml:space="preserve">     นางสาวพาณี  ตั้งวิจิตรเจนการ</t>
  </si>
  <si>
    <t xml:space="preserve">     นายทวี  เกียรติเลิศพงศา</t>
  </si>
  <si>
    <t>รายละเอียดที่ตั้งตลาดในสังกัดของสำนักงานตลาดกรุงเทพมหานคร</t>
  </si>
  <si>
    <t xml:space="preserve">        ชื่อตลาด</t>
  </si>
  <si>
    <t>ที่ตั้ง</t>
  </si>
  <si>
    <t>พื้นที่ (ไร่-งาน-ตารางวา)</t>
  </si>
  <si>
    <t>ประชานิเวศน์ 1</t>
  </si>
  <si>
    <t>15-0-46</t>
  </si>
  <si>
    <t>เทวราช</t>
  </si>
  <si>
    <t>เขตดุสิต  กรุงเทพมหานคร</t>
  </si>
  <si>
    <t>7-1-43</t>
  </si>
  <si>
    <t xml:space="preserve">บางกะปิ </t>
  </si>
  <si>
    <t>5-0-31</t>
  </si>
  <si>
    <t>3-0-65</t>
  </si>
  <si>
    <t>อรุณอมรินทร์</t>
  </si>
  <si>
    <t>พระเครื่องวงเวียนเล็ก</t>
  </si>
  <si>
    <t>สิงหา</t>
  </si>
  <si>
    <t>รัชดาภิเษก</t>
  </si>
  <si>
    <t>1-2-56.87</t>
  </si>
  <si>
    <t>ผดุงกรุงเกษม</t>
  </si>
  <si>
    <t>0-3-41.26</t>
  </si>
  <si>
    <t xml:space="preserve">ราษฎร์บูรณะ </t>
  </si>
  <si>
    <t xml:space="preserve">แหล่งข้อมูล  </t>
  </si>
  <si>
    <t>: กองควบคุมตลาด  สำนักงานตลาด  กรุงเทพมหานคร</t>
  </si>
  <si>
    <t>หมายเหตุ</t>
  </si>
  <si>
    <t>123-0-0</t>
  </si>
  <si>
    <t xml:space="preserve">ตั้งอยู่เชิงสะพานพระปกเกล้า เลขที่ 505/1  ถนนประชาธิปก </t>
  </si>
  <si>
    <t>แขวงคลองสาน  เขตคลองสาน  กรุงเทพมหานคร</t>
  </si>
  <si>
    <t>ตั้งอยู่ใกล้สะพานพระโขนง เขตคลองเตย  กรุงเทพมหานคร</t>
  </si>
  <si>
    <t xml:space="preserve">ธนบุรี </t>
  </si>
  <si>
    <t>: 1. ตลาดนัดมีนบุรี อยู่ในความดูแลของกองอำนวยการตลาดนัดกรุงเทพมหานคร</t>
  </si>
  <si>
    <t xml:space="preserve">  2. ตลาดนัดมหาโชคและตลาดริมคลองโอ่งอ่าง ยกเลิกดูแล</t>
  </si>
  <si>
    <t>ถนนลาดพร้าว ซอย 127  แขวงคลองจั่น  เขตบางกะปิ</t>
  </si>
  <si>
    <t>รายละเอียดสถานที่ตั้งสถานธนานุบาลกรุงเทพมหานคร</t>
  </si>
  <si>
    <t>สถานธนานุบาล</t>
  </si>
  <si>
    <t>สถานที่ตั้งและเบอร์โทรศัพท์</t>
  </si>
  <si>
    <t>ประดิพัทธ์</t>
  </si>
  <si>
    <t>สำราญราษฎร์</t>
  </si>
  <si>
    <t>เทเวศร์</t>
  </si>
  <si>
    <t>วงเวียนเล็ก</t>
  </si>
  <si>
    <t>ตลาดพลู</t>
  </si>
  <si>
    <t>ถนนเสือป่า</t>
  </si>
  <si>
    <t>ท่าพระ</t>
  </si>
  <si>
    <t>อ่อนนุช</t>
  </si>
  <si>
    <t>สำนักงานสถานธนานุบาลกรุงเทพมหานคร</t>
  </si>
  <si>
    <t>520  ถนนพระสุเมรุ  แขวงบวรนิเวศ  เขตพระนคร  กรุงเทพมหานคร  โทร. 0 2629 2612-4</t>
  </si>
  <si>
    <t>แหล่งข้อมูล  :  ฝ่ายบริหารงานทั่วไป  สำนักงานสถานธนานุบาลกรุงเทพมหานคร</t>
  </si>
  <si>
    <t>จำนวนและสถานที่ตั้งของท่าเทียบเรือขนถ่ายสินค้า  พ.ศ. 2550</t>
  </si>
  <si>
    <t>สถิติการฆ่าสัตว์ในโรงฆ่าสัตว์ของกรุงเทพมหานคร พ.ศ. 2550 จำแนกตามประเภท(ต่อ)</t>
  </si>
  <si>
    <t>สถิติการฆ่าสัตว์ในโรงฆ่าสัตว์ของกรุงเทพมหานคร พ.ศ. 2550 จำแนกตามประเภท (ต่อ)</t>
  </si>
  <si>
    <t>20.</t>
  </si>
  <si>
    <t>งบประมาณรายจ่ายโครงการ ประจำปีงบประมาณ 2551</t>
  </si>
  <si>
    <t xml:space="preserve">                  1. กรุงเทพมหานครมีสำนักงานประปาสาขาพระโขนง  สุขุมวิท  พญาไท  ลาดพร้าว </t>
  </si>
  <si>
    <t xml:space="preserve">                  2. จังหวัดสมุทรปราการมีสำนักงานประปาสาขาสมุทรปราการ  พระโขนงบางส่วน  และตากสินบางส่วน</t>
  </si>
  <si>
    <t xml:space="preserve">                  3. จังหวัดนนทบุรีมีสำนักงานประปาสาขานนทบุรี  และสำนักงานประปาสาขาบางบัวทอง</t>
  </si>
  <si>
    <t xml:space="preserve">             ปี 2550 ค่าใช้จ่ายเฉลี่ยรายหมวดเป็นข้อมูลจากการสำรวจนักท่องเที่ยว ณ จุดเดินทางออกของจังหวัดนี้ โดยไม่นับรวมค่าพาหนะเดินทาง</t>
  </si>
  <si>
    <t xml:space="preserve">             ระหว่างจังหวัด และค่าใช้จ่ายบางหมวดมีการปรับค่าอื่นๆ ประกอบ เช่น ค่าที่พัก ปรับตามอัตราการแลกเปลี่ยน, ค่าอาหาร/เครื่องดื่ม</t>
  </si>
  <si>
    <t>เงินลงทุน (บาท)</t>
  </si>
  <si>
    <t xml:space="preserve">แหล่งข้อมูล : สำนักงานเขตคลองเตย สำนักงานเขตตลิ่งชัน สำนักงานเขตธนบุรี สำนักงานเขตบางแค สำนักงานเขตบางนา สำนักงานเขตบางรัก สำนักงานเขตมีนบุรี สำนักงานเขตยานนาวา สำนักงานเขตลาดพร้าว </t>
  </si>
  <si>
    <t xml:space="preserve"> (ล้าน ลบ.ม./ปี)</t>
  </si>
  <si>
    <t>ปริมาณน้ำขาย (ล้าน ลบ.ม./ปี)</t>
  </si>
  <si>
    <t>ปริมาณน้ำใช้สาธารณะและอื่นๆ (ล้าน ลบ.ม./ปี)</t>
  </si>
  <si>
    <t>ปีงบประมาณ</t>
  </si>
  <si>
    <t xml:space="preserve">        ค่าปรับและค่าบริการ</t>
  </si>
  <si>
    <t xml:space="preserve">        การพาณิชย์ และกิจการอื่น ๆ</t>
  </si>
  <si>
    <t>จำแนกตามแผนพัฒนากรุงเทพมหานคร</t>
  </si>
  <si>
    <t>หมายเหตุ   : 1. ภาษีบำรุงท้องที่เป็นยอดสุทธิ (หัก 5% แล้ว)</t>
  </si>
  <si>
    <t xml:space="preserve">                  2. เป็นยอดก่อนปรับปรุงบัญชี  24 ตุลาคม 2550 </t>
  </si>
  <si>
    <t>เปรียบเทียบประมาณการรายรับการพาณิชย์ของกรุงเทพมหานคร ปีงบประมาณ 2550 - 2551</t>
  </si>
  <si>
    <t xml:space="preserve">                  สำนักสิ่งแวดล้อม กรุงเทพมหานคร</t>
  </si>
  <si>
    <t xml:space="preserve">        แหล่งข้อมูล :  สำนักบริหารธุรกิจและการสำรองน้ำมันเชื้อเพลิง กรมธุรกิจพลังงาน</t>
  </si>
  <si>
    <t xml:space="preserve">จำนวนผู้ใช้น้ำประปา ปริมาณการผลิต ปริมาณการจำหน่าย ปริมาณน้ำสาธารณะและอื่นๆ </t>
  </si>
  <si>
    <t xml:space="preserve">                  มีสำนักงานประปาสาขารวม 15 แห่ง ดังนี้</t>
  </si>
  <si>
    <t>: ฝ่ายแผนและข้อมูลองค์กร การประปานครหลวง</t>
  </si>
  <si>
    <t>: เขตนครหลวง หมายถึง กรุงเทพมหานคร สมุทรปราการ และนนทบุรี</t>
  </si>
  <si>
    <t xml:space="preserve">หมายเหตุ   : </t>
  </si>
  <si>
    <t xml:space="preserve">  ผู้ขายเหมา 1 หมายถึง การขายเหมา (Bulk Sale) สำหรับผู้ใช้น้ำประเภทที่พักอาศัย</t>
  </si>
  <si>
    <t xml:space="preserve">  ผู้ขายเหมา 2 หมายถึง การขายเหมา (Bulk Sale) สำหรับผู้ใช้น้ำประเภทอื่น ๆ</t>
  </si>
  <si>
    <t xml:space="preserve">             ปรับตามดัชนีผู้บริโภค, ค่าบริการเดินทาง/ค่าพาหนะการเดินทาง ปรับตามอัตราการเปลี่ยนแปลงค่าบริการนำเที่ยว ราคาน้ำมัน เป็นต้น</t>
  </si>
  <si>
    <t xml:space="preserve">               ไม่มีโรงงานขออนุญาตประกอบกิจการในรอบปี 2550</t>
  </si>
  <si>
    <t>จำนวน ธนาคาร โรงภาพยนตร์ โรงแรม สถานอาบ อบ นวด ศูนย์การค้า ท่าเทียบเรือ และตลาด</t>
  </si>
  <si>
    <t>หมายเหตุ   : สถานอาบ อบ นวด รวมทั้ง ปัจจุบันและแผนโบราณ</t>
  </si>
  <si>
    <t xml:space="preserve">                 สำนักงานเขตวัฒนา สำนักงานเขตสัมพันธวงศ์ สำนักงานเขตหลักสี่           </t>
  </si>
  <si>
    <t>หมายเหตุ    :  วงเงินของด้านการคลังในตารางนี้ยังไม่รวมงบประมาณรายจ่ายของการพาณิชย์กรุงเทพมหานคร  จำนวน 528,411,300.- บาท</t>
  </si>
  <si>
    <t>แผนสาขาการจราจร</t>
  </si>
  <si>
    <t xml:space="preserve"> การขนส่ง และสาธารณูปโภค</t>
  </si>
  <si>
    <t xml:space="preserve">       สำนักงานเขต</t>
  </si>
  <si>
    <t>จำนวนผู้ใช้น้ำ ณ สิ้นปี (ราย)</t>
  </si>
  <si>
    <t xml:space="preserve">                  * ที่ทำการไปรษณียภัณฑ์คืนปิดทำการตั้งแต่เดือนมิถุนายน 2549 </t>
  </si>
  <si>
    <t>จำนวนนักท่องเที่ยว จำแนกตามประเภทที่พัก (คน)</t>
  </si>
  <si>
    <t>น้ำมันดีเซลหมุนเร็ว</t>
  </si>
  <si>
    <t>น้ำมันเบนซินออกเทน 91</t>
  </si>
  <si>
    <t>น้ำมันแก๊สโซฮอล์ 95</t>
  </si>
  <si>
    <t>น้ำมันเบนซินออกเทน 95</t>
  </si>
  <si>
    <t>น้ำมันดีเซลหมุนเร็ว บี 5</t>
  </si>
  <si>
    <t>น้ำมันแก๊สโซฮอล์ 91</t>
  </si>
  <si>
    <t>น้ำมันดีเซลหมุนช้า</t>
  </si>
  <si>
    <t>น้ำมันปาล์มดีเซล</t>
  </si>
  <si>
    <t xml:space="preserve">     2.  ท่าปลายถนนสุโขทัย</t>
  </si>
  <si>
    <t xml:space="preserve">     1.  ท่าช้างวังหลัง</t>
  </si>
  <si>
    <t>หมายเหตุ   : ท่าศาลเจ้าทรงวาด  ท่าปลายถนนทรงสวัสดิ์  ท่าปลายตรอกภาณุรังษี  และท่าคลองถมวัดปทุมคงคา ยกเลิกสัญญา</t>
  </si>
  <si>
    <t>0-3-55.50</t>
  </si>
  <si>
    <t>0-3-88.80</t>
  </si>
  <si>
    <t>1-2-0</t>
  </si>
  <si>
    <t xml:space="preserve">ถนนเทศบาลสงเคราะห์  แขวงลาดยาว  </t>
  </si>
  <si>
    <t>เขตจตุจักร  กรุงเทพมหานคร</t>
  </si>
  <si>
    <t xml:space="preserve">ตั้งอยู่ใต้สะพานรัชดาภิเษก  ถนนเทอดไท  </t>
  </si>
  <si>
    <t xml:space="preserve">ใกล้สะพานขาว  ถนนลูกหลวง  แขวงมหานาค  </t>
  </si>
  <si>
    <t xml:space="preserve">ตั้งอยู่เยื้องสำนักงานเขตราษฎร์บูรณะ  </t>
  </si>
  <si>
    <t>เขตราษฎร์บูรณะ  กรุงเทพมหานคร</t>
  </si>
  <si>
    <t xml:space="preserve">เลขที่ 195/1  หมู่ที่ 1  ถนนเลียบคลองทวีวัฒนา  </t>
  </si>
  <si>
    <t>เขตทวีวัฒนา  กรุงเทพมหานคร</t>
  </si>
  <si>
    <t xml:space="preserve">ปากคลองผดุงกรุงเกษมเลขที่ 90/15  ถนนศรีอยุธยา   </t>
  </si>
  <si>
    <t>แขวงวชิรพยาบาล  เขตดุสิต  กรุงเทพมหานคร</t>
  </si>
  <si>
    <t xml:space="preserve">ใกล้คลองแสนแสบ  ถนนบุรีภิรมย์  แขวงหนองจอก   </t>
  </si>
  <si>
    <t>เขตหนองจอก  กรุงเทพมหานคร</t>
  </si>
  <si>
    <t xml:space="preserve">ใต้สะพานอรุณอมรินทร์  แขวงอรุณอมรินทร์  </t>
  </si>
  <si>
    <t>เขตบางกอกน้อย  กรุงเทพมหานคร</t>
  </si>
  <si>
    <t>เขตธนบุรี  กรุงเทพมหานคร</t>
  </si>
  <si>
    <t>0-3-42.50</t>
  </si>
  <si>
    <t xml:space="preserve"> 2155, 2157  ถนนพระราม 4  แขวงคลองเตย  เขตคลองเตย  กรุงเทพมหานคร  โทร. 0 2250 1321, 0 2251 7559</t>
  </si>
  <si>
    <t xml:space="preserve"> 248/4-5  ถนนประดิพัทธ์ (สี่แยกสะพานควาย)  แขวงสามเสนใน  เขตพญาไท  กรุงเทพมหานคร  โทร. 0 2279 2661, 0 2618 3585</t>
  </si>
  <si>
    <t xml:space="preserve"> 101  ถนนดินแดง (สามแยกดินแดง)  แขวงดินแดง  เขตดินแดง  กรุงเทพมหานคร  โทร. 0 2245 1718, 0 2643 4104</t>
  </si>
  <si>
    <t xml:space="preserve"> 214  ถนนบำรุงเมือง  แขวงสำราญราษฎร์  เขตพระนคร  กรุงเทพมหานคร  โทร. 0 2222 1807, 0 2221 8888</t>
  </si>
  <si>
    <t xml:space="preserve"> 397/9  ถนนสามเสน (เชิงสะพานเทเวศร์)  แขวงวชิรพยาบาล  เขตดุสิต  กรุงเทพมหานคร  โทร. 0 2281 0031, 0 2282 9537</t>
  </si>
  <si>
    <t xml:space="preserve"> 58 ค.  ริมคลองเปรมประชากร  ถนนเตชะวณิชย์  แขวงบางซื่อ  เขตบางซื่อ  กรุงเทพมหานคร  โทร. 0 2587 0631, 0 2586 8313</t>
  </si>
  <si>
    <t xml:space="preserve"> 1342, 1344 (เชิงสะพานพระโขนง)  ถนนสุขุมวิท  แขวงพระโขนง  เขตคลองเตย  กรุงเทพมหานคร  โทร. 0 2931 4045, 0 2392 3382 </t>
  </si>
  <si>
    <t xml:space="preserve"> 63  ถนนประชาธิปก  แขวงสมเด็จเจ้าพระยา  เขตคลองสาน  กรุงเทพมหานคร  โทร. 0 2437 3270, 0 2438 8032</t>
  </si>
  <si>
    <t xml:space="preserve"> 685/12-13  ถนนอิสรภาพ (เชิงสะพานชิโนรส)  แขวงวัดอรุณ  เขตบางกอกใหญ่  กรุงเทพมหานคร  โทร. 0 2465 4209, 0 2465 0898</t>
  </si>
  <si>
    <t xml:space="preserve"> 1872, 1872/1  ถนนลาดพร้าว (ตรงข้ามโรงพิมพ์คุรุสภา)  แขวงวังทองหลาง  เขตวังทองหลาง  กรุงเทพมหานคร  โทร. 0 2538 1903, 0 2530 2159</t>
  </si>
  <si>
    <t xml:space="preserve"> 400  หมู่ที่ 13  ถนนสีหบุรานุกิจ  แขวงมีนบุรี  เขตมีนบุรี  กรุงเทพมหานคร  โทร. 0 2517 4018, 0 2918 5225</t>
  </si>
  <si>
    <t xml:space="preserve"> 47  ถนนเทอดไท  แขวงตลาดพลู  เขตธนบุรี  กรุงเทพมหานคร  โทร. 0 2466 1002, 0 2465 2026</t>
  </si>
  <si>
    <t xml:space="preserve"> 1  ถนนเสือป่า  แขวงป้อมปราบศัตรูพ่าย  เขตป้อมปราบศัตรูพ่าย  กรุงเทพมหานคร  โทร. 0 2225 8117, 0 2221 9115</t>
  </si>
  <si>
    <t xml:space="preserve"> 332/1  หมู่ที่ 3  ซอยราษฎร์บูรณะ 22  แขวงราษฎร์บูรณะ  เขตราษฎร์บูรณะ  กรุงเทพมหานคร  โทร. 0 2428 4359, 0 2427 2807</t>
  </si>
  <si>
    <t xml:space="preserve"> 132/43-44  ถนนเพชรเกษม  แขวงวัดท่าพระ  เขตบางกอกใหญ่  กรุงเทพมหานคร  โทร. 0 2457 7507, 0 2458 1454</t>
  </si>
  <si>
    <t xml:space="preserve"> 38/156-157  ถนนเอกชัย  แขวงบางบอน  เขตบางบอน  กรุงเทพมหานคร  โทร. 0 2899 0242-3</t>
  </si>
  <si>
    <t xml:space="preserve"> 175/7  หมู่ที่ 9  ถนนพหลโยธิน  แขวงสีกัน  เขตดอนเมือง  กรุงเทพมหานคร  โทร. 0 2996 7935-6</t>
  </si>
  <si>
    <t xml:space="preserve"> 139/50-51  ถนนเชื่อมสัมพันธ์  แขวงกระทุ่มราย  เขตหนองจอก  กรุงเทพมหานคร  โทร. 0 2988 4220, 0 2543 1078-9</t>
  </si>
  <si>
    <t xml:space="preserve"> 6,  8  ถนนจรัญสนิทวงศ์  แขวงบางอ้อ  เขตบางพลัด  กรุงเทพมหานคร  โทร. 0 2424 6717-8</t>
  </si>
  <si>
    <t xml:space="preserve"> 1934,  1936  ถนนอ่อนนุช  แขวงสวนหลวง  เขตสวนหลวง  กรุงเทพมหานคร  โทร. 0 2321 3001-2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</si>
</sst>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_);_(* \(#,##0\);_(* &quot;-&quot;??_);_(@_)"/>
    <numFmt numFmtId="204" formatCode="#,##0.0_);\(#,##0.0\)"/>
    <numFmt numFmtId="205" formatCode="0.0_)"/>
    <numFmt numFmtId="206" formatCode="#,##0.000_);\(#,##0.000\)"/>
    <numFmt numFmtId="207" formatCode="_-* #,##0_-;\-* #,##0_-;_-* &quot;-&quot;??_-;_-@_-"/>
    <numFmt numFmtId="208" formatCode="_-* #,##0.0000_-;\-* #,##0.0000_-;_-* &quot;-&quot;??_-;_-@_-"/>
    <numFmt numFmtId="209" formatCode="#,##0.000"/>
    <numFmt numFmtId="210" formatCode="#,##0.0000"/>
    <numFmt numFmtId="211" formatCode="#,##0.000;[Red]#,##0.000"/>
    <numFmt numFmtId="212" formatCode="#,##0;[Red]#,##0"/>
    <numFmt numFmtId="213" formatCode="#,##0.0"/>
    <numFmt numFmtId="214" formatCode="#,##0_ ;\-#,##0\ "/>
    <numFmt numFmtId="215" formatCode="#,##0.00_ ;\-#,##0.00\ "/>
    <numFmt numFmtId="216" formatCode="_(* #,##0.0_);_(* \(#,##0.0\);_(* &quot;-&quot;??_);_(@_)"/>
    <numFmt numFmtId="217" formatCode="0.0000"/>
    <numFmt numFmtId="218" formatCode="_-* #,##0.000_-;\-* #,##0.000_-;_-* &quot;-&quot;???_-;_-@_-"/>
    <numFmt numFmtId="219" formatCode="#,##0."/>
    <numFmt numFmtId="220" formatCode="_-* #,##0.00_-;\-* #,##0.00_-;_-* &quot;-&quot;_-;_-@_-"/>
    <numFmt numFmtId="221" formatCode="_-* #,##0.0000_-;\-* #,##0.0000_-;_-* &quot;-&quot;_-;_-@_-"/>
    <numFmt numFmtId="222" formatCode="0."/>
    <numFmt numFmtId="223" formatCode="_(* #,##0.0000_);_(* \(#,##0.0000\);_(* &quot;-&quot;????_);_(@_)"/>
    <numFmt numFmtId="224" formatCode="[$-41E]d\ mmmm\ yyyy"/>
    <numFmt numFmtId="225" formatCode="_-* #,##0.000_-;\-* #,##0.000_-;_-* &quot;-&quot;_-;_-@_-"/>
    <numFmt numFmtId="226" formatCode="_-* #,##0.00000_-;\-* #,##0.00000_-;_-* &quot;-&quot;_-;_-@_-"/>
    <numFmt numFmtId="227" formatCode="_-* #,##0.0000_-;\-* #,##0.0000_-;_-* &quot;-&quot;????_-;_-@_-"/>
    <numFmt numFmtId="228" formatCode="0.0"/>
  </numFmts>
  <fonts count="82">
    <font>
      <sz val="14"/>
      <name val="Cordia New"/>
      <family val="0"/>
    </font>
    <font>
      <sz val="12"/>
      <name val="EucrosiaUPC"/>
      <family val="1"/>
    </font>
    <font>
      <sz val="14"/>
      <name val="EucrosiaUPC"/>
      <family val="1"/>
    </font>
    <font>
      <b/>
      <sz val="18"/>
      <name val="EucrosiaUPC"/>
      <family val="1"/>
    </font>
    <font>
      <b/>
      <sz val="12"/>
      <name val="EucrosiaUPC"/>
      <family val="1"/>
    </font>
    <font>
      <b/>
      <sz val="14"/>
      <name val="Cordia New"/>
      <family val="2"/>
    </font>
    <font>
      <b/>
      <sz val="14"/>
      <name val="EucrosiaUPC"/>
      <family val="1"/>
    </font>
    <font>
      <sz val="11"/>
      <name val="EucrosiaUPC"/>
      <family val="1"/>
    </font>
    <font>
      <b/>
      <sz val="16"/>
      <name val="EucrosiaUPC"/>
      <family val="1"/>
    </font>
    <font>
      <sz val="16"/>
      <name val="Cordia New"/>
      <family val="2"/>
    </font>
    <font>
      <sz val="10"/>
      <name val="EucrosiaUPC"/>
      <family val="1"/>
    </font>
    <font>
      <b/>
      <sz val="13"/>
      <name val="EucrosiaUPC"/>
      <family val="1"/>
    </font>
    <font>
      <sz val="16"/>
      <name val="DilleniaUPC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50"/>
      <name val="DilleniaUPC"/>
      <family val="1"/>
    </font>
    <font>
      <sz val="11.5"/>
      <name val="EucrosiaUPC"/>
      <family val="1"/>
    </font>
    <font>
      <b/>
      <sz val="11.5"/>
      <name val="EucrosiaUPC"/>
      <family val="1"/>
    </font>
    <font>
      <b/>
      <sz val="10"/>
      <name val="EucrosiaUPC"/>
      <family val="1"/>
    </font>
    <font>
      <sz val="13"/>
      <name val="EucrosiaUPC"/>
      <family val="1"/>
    </font>
    <font>
      <sz val="8"/>
      <name val="Cordia New"/>
      <family val="2"/>
    </font>
    <font>
      <sz val="32"/>
      <name val="DilleniaUPC"/>
      <family val="1"/>
    </font>
    <font>
      <sz val="32"/>
      <name val="EucrosiaUPC"/>
      <family val="1"/>
    </font>
    <font>
      <b/>
      <sz val="32"/>
      <name val="DilleniaUPC"/>
      <family val="1"/>
    </font>
    <font>
      <sz val="12"/>
      <color indexed="8"/>
      <name val="EucrosiaUPC"/>
      <family val="1"/>
    </font>
    <font>
      <b/>
      <sz val="12"/>
      <color indexed="8"/>
      <name val="EucrosiaUPC"/>
      <family val="1"/>
    </font>
    <font>
      <sz val="12"/>
      <color indexed="9"/>
      <name val="EucrosiaUPC"/>
      <family val="1"/>
    </font>
    <font>
      <sz val="16"/>
      <name val="EucrosiaUPC"/>
      <family val="1"/>
    </font>
    <font>
      <b/>
      <sz val="11"/>
      <name val="EucrosiaUPC"/>
      <family val="1"/>
    </font>
    <font>
      <sz val="8"/>
      <name val="Tahoma"/>
      <family val="2"/>
    </font>
    <font>
      <b/>
      <sz val="8"/>
      <name val="Tahoma"/>
      <family val="2"/>
    </font>
    <font>
      <sz val="12.5"/>
      <name val="EucrosiaUPC"/>
      <family val="1"/>
    </font>
    <font>
      <b/>
      <sz val="12.5"/>
      <name val="EucrosiaUPC"/>
      <family val="1"/>
    </font>
    <font>
      <sz val="14"/>
      <name val="DilleniaUPC"/>
      <family val="1"/>
    </font>
    <font>
      <b/>
      <sz val="16"/>
      <name val="DilleniaUPC"/>
      <family val="1"/>
    </font>
    <font>
      <sz val="12"/>
      <name val="DilleniaUPC"/>
      <family val="1"/>
    </font>
    <font>
      <b/>
      <sz val="16"/>
      <color indexed="10"/>
      <name val="EucrosiaUPC"/>
      <family val="1"/>
    </font>
    <font>
      <b/>
      <sz val="12"/>
      <color indexed="10"/>
      <name val="EucrosiaUPC"/>
      <family val="1"/>
    </font>
    <font>
      <b/>
      <sz val="14"/>
      <color indexed="10"/>
      <name val="EucrosiaUPC"/>
      <family val="1"/>
    </font>
    <font>
      <sz val="12"/>
      <color indexed="10"/>
      <name val="EucrosiaUPC"/>
      <family val="1"/>
    </font>
    <font>
      <sz val="14"/>
      <color indexed="10"/>
      <name val="EucrosiaUPC"/>
      <family val="1"/>
    </font>
    <font>
      <b/>
      <sz val="15.5"/>
      <name val="EucrosiaUPC"/>
      <family val="1"/>
    </font>
    <font>
      <sz val="15.5"/>
      <name val="EucrosiaUPC"/>
      <family val="1"/>
    </font>
    <font>
      <b/>
      <sz val="12"/>
      <color indexed="12"/>
      <name val="EucrosiaUPC"/>
      <family val="1"/>
    </font>
    <font>
      <sz val="11.5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45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5"/>
      <color theme="1"/>
      <name val="EucrosiaUPC"/>
      <family val="1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</cellStyleXfs>
  <cellXfs count="92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fill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1" fillId="0" borderId="0" xfId="0" applyFont="1" applyBorder="1" applyAlignment="1" applyProtection="1">
      <alignment horizontal="fill" vertical="center"/>
      <protection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204" fontId="1" fillId="0" borderId="0" xfId="0" applyNumberFormat="1" applyFont="1" applyAlignment="1" applyProtection="1">
      <alignment vertical="center"/>
      <protection/>
    </xf>
    <xf numFmtId="205" fontId="1" fillId="0" borderId="0" xfId="0" applyNumberFormat="1" applyFont="1" applyAlignment="1" applyProtection="1">
      <alignment vertical="center"/>
      <protection/>
    </xf>
    <xf numFmtId="206" fontId="1" fillId="0" borderId="0" xfId="0" applyNumberFormat="1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fill" vertical="center"/>
      <protection/>
    </xf>
    <xf numFmtId="209" fontId="1" fillId="0" borderId="0" xfId="0" applyNumberFormat="1" applyFont="1" applyAlignment="1" applyProtection="1">
      <alignment vertical="center"/>
      <protection/>
    </xf>
    <xf numFmtId="209" fontId="1" fillId="0" borderId="0" xfId="0" applyNumberFormat="1" applyFont="1" applyAlignment="1" applyProtection="1">
      <alignment horizontal="right" vertical="center"/>
      <protection/>
    </xf>
    <xf numFmtId="209" fontId="1" fillId="0" borderId="0" xfId="0" applyNumberFormat="1" applyFont="1" applyAlignment="1">
      <alignment vertical="center"/>
    </xf>
    <xf numFmtId="0" fontId="1" fillId="0" borderId="10" xfId="0" applyFont="1" applyBorder="1" applyAlignment="1" applyProtection="1">
      <alignment horizontal="fill" vertical="center"/>
      <protection/>
    </xf>
    <xf numFmtId="0" fontId="1" fillId="0" borderId="0" xfId="0" applyFont="1" applyAlignment="1" applyProtection="1">
      <alignment horizontal="fill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6" fillId="33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207" fontId="1" fillId="0" borderId="0" xfId="42" applyNumberFormat="1" applyFont="1" applyAlignment="1" applyProtection="1" quotePrefix="1">
      <alignment horizontal="right" vertical="center"/>
      <protection/>
    </xf>
    <xf numFmtId="3" fontId="4" fillId="0" borderId="0" xfId="0" applyNumberFormat="1" applyFont="1" applyFill="1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6" fillId="33" borderId="11" xfId="0" applyFont="1" applyFill="1" applyBorder="1" applyAlignment="1">
      <alignment/>
    </xf>
    <xf numFmtId="3" fontId="1" fillId="0" borderId="0" xfId="42" applyNumberFormat="1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33" borderId="11" xfId="0" applyFont="1" applyFill="1" applyBorder="1" applyAlignment="1" applyProtection="1" quotePrefix="1">
      <alignment horizontal="right" vertical="center"/>
      <protection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39" fontId="1" fillId="0" borderId="0" xfId="0" applyNumberFormat="1" applyFont="1" applyBorder="1" applyAlignment="1" applyProtection="1">
      <alignment horizontal="center" vertical="center"/>
      <protection/>
    </xf>
    <xf numFmtId="39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0" xfId="0" applyFont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33" borderId="12" xfId="0" applyFont="1" applyFill="1" applyBorder="1" applyAlignment="1">
      <alignment vertical="center"/>
    </xf>
    <xf numFmtId="4" fontId="1" fillId="0" borderId="0" xfId="42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centerContinuous" vertical="center"/>
    </xf>
    <xf numFmtId="0" fontId="1" fillId="0" borderId="0" xfId="0" applyFont="1" applyBorder="1" applyAlignment="1" applyProtection="1">
      <alignment horizontal="right" vertical="center"/>
      <protection/>
    </xf>
    <xf numFmtId="209" fontId="1" fillId="0" borderId="0" xfId="0" applyNumberFormat="1" applyFont="1" applyAlignment="1">
      <alignment vertical="center"/>
    </xf>
    <xf numFmtId="209" fontId="1" fillId="0" borderId="0" xfId="42" applyNumberFormat="1" applyFont="1" applyAlignment="1">
      <alignment vertical="center"/>
    </xf>
    <xf numFmtId="0" fontId="1" fillId="0" borderId="0" xfId="0" applyFont="1" applyBorder="1" applyAlignment="1" applyProtection="1">
      <alignment horizontal="fill" vertical="center"/>
      <protection/>
    </xf>
    <xf numFmtId="0" fontId="2" fillId="33" borderId="0" xfId="0" applyFont="1" applyFill="1" applyAlignment="1">
      <alignment/>
    </xf>
    <xf numFmtId="0" fontId="1" fillId="0" borderId="13" xfId="0" applyFont="1" applyBorder="1" applyAlignment="1" applyProtection="1">
      <alignment horizontal="fill" vertical="center"/>
      <protection/>
    </xf>
    <xf numFmtId="37" fontId="10" fillId="0" borderId="0" xfId="0" applyNumberFormat="1" applyFont="1" applyAlignment="1" applyProtection="1">
      <alignment horizontal="fill" vertical="center"/>
      <protection/>
    </xf>
    <xf numFmtId="0" fontId="10" fillId="0" borderId="0" xfId="0" applyFont="1" applyAlignment="1" applyProtection="1">
      <alignment horizontal="fill" vertical="center"/>
      <protection/>
    </xf>
    <xf numFmtId="0" fontId="10" fillId="0" borderId="0" xfId="0" applyFont="1" applyAlignment="1">
      <alignment vertical="center"/>
    </xf>
    <xf numFmtId="4" fontId="4" fillId="0" borderId="11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210" fontId="1" fillId="0" borderId="0" xfId="0" applyNumberFormat="1" applyFont="1" applyAlignment="1" applyProtection="1">
      <alignment vertical="center"/>
      <protection/>
    </xf>
    <xf numFmtId="210" fontId="1" fillId="0" borderId="0" xfId="0" applyNumberFormat="1" applyFont="1" applyAlignment="1" applyProtection="1" quotePrefix="1">
      <alignment horizontal="righ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0" borderId="0" xfId="0" applyNumberFormat="1" applyFont="1" applyAlignment="1">
      <alignment horizontal="left" vertical="center"/>
    </xf>
    <xf numFmtId="3" fontId="6" fillId="33" borderId="11" xfId="42" applyNumberFormat="1" applyFont="1" applyFill="1" applyBorder="1" applyAlignment="1" applyProtection="1">
      <alignment horizontal="right" vertical="center"/>
      <protection/>
    </xf>
    <xf numFmtId="203" fontId="6" fillId="33" borderId="11" xfId="4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6" fillId="0" borderId="11" xfId="0" applyNumberFormat="1" applyFont="1" applyBorder="1" applyAlignment="1">
      <alignment vertical="center"/>
    </xf>
    <xf numFmtId="208" fontId="1" fillId="0" borderId="0" xfId="42" applyNumberFormat="1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12" fillId="0" borderId="0" xfId="65">
      <alignment/>
      <protection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6" fillId="33" borderId="11" xfId="0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 applyProtection="1">
      <alignment horizontal="fill" vertical="center"/>
      <protection/>
    </xf>
    <xf numFmtId="41" fontId="6" fillId="0" borderId="11" xfId="42" applyNumberFormat="1" applyFont="1" applyFill="1" applyBorder="1" applyAlignment="1" applyProtection="1">
      <alignment horizontal="right" vertical="center"/>
      <protection/>
    </xf>
    <xf numFmtId="41" fontId="1" fillId="0" borderId="0" xfId="42" applyNumberFormat="1" applyFont="1" applyAlignment="1" applyProtection="1" quotePrefix="1">
      <alignment horizontal="right" vertical="center"/>
      <protection/>
    </xf>
    <xf numFmtId="41" fontId="1" fillId="0" borderId="0" xfId="42" applyNumberFormat="1" applyFont="1" applyAlignment="1" applyProtection="1">
      <alignment horizontal="right" vertical="center"/>
      <protection/>
    </xf>
    <xf numFmtId="41" fontId="6" fillId="0" borderId="11" xfId="42" applyNumberFormat="1" applyFont="1" applyBorder="1" applyAlignment="1" applyProtection="1">
      <alignment horizontal="right" vertical="center"/>
      <protection/>
    </xf>
    <xf numFmtId="41" fontId="6" fillId="0" borderId="11" xfId="42" applyNumberFormat="1" applyFont="1" applyBorder="1" applyAlignment="1" applyProtection="1" quotePrefix="1">
      <alignment horizontal="right" vertical="center"/>
      <protection/>
    </xf>
    <xf numFmtId="220" fontId="6" fillId="0" borderId="11" xfId="42" applyNumberFormat="1" applyFont="1" applyBorder="1" applyAlignment="1" applyProtection="1">
      <alignment horizontal="right" vertical="center"/>
      <protection/>
    </xf>
    <xf numFmtId="220" fontId="6" fillId="0" borderId="11" xfId="42" applyNumberFormat="1" applyFont="1" applyFill="1" applyBorder="1" applyAlignment="1" applyProtection="1">
      <alignment horizontal="right" vertical="center"/>
      <protection/>
    </xf>
    <xf numFmtId="41" fontId="1" fillId="0" borderId="0" xfId="42" applyNumberFormat="1" applyFont="1" applyBorder="1" applyAlignment="1" applyProtection="1" quotePrefix="1">
      <alignment horizontal="right" vertical="center"/>
      <protection/>
    </xf>
    <xf numFmtId="41" fontId="4" fillId="0" borderId="0" xfId="0" applyNumberFormat="1" applyFont="1" applyAlignment="1" applyProtection="1">
      <alignment horizontal="right" vertical="center"/>
      <protection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 applyProtection="1">
      <alignment horizontal="right" vertical="center"/>
      <protection/>
    </xf>
    <xf numFmtId="220" fontId="4" fillId="0" borderId="0" xfId="0" applyNumberFormat="1" applyFont="1" applyAlignment="1" applyProtection="1">
      <alignment horizontal="right" vertical="center"/>
      <protection/>
    </xf>
    <xf numFmtId="220" fontId="4" fillId="0" borderId="10" xfId="0" applyNumberFormat="1" applyFont="1" applyBorder="1" applyAlignment="1">
      <alignment horizontal="right" vertical="center"/>
    </xf>
    <xf numFmtId="220" fontId="4" fillId="0" borderId="0" xfId="0" applyNumberFormat="1" applyFont="1" applyAlignment="1">
      <alignment horizontal="right" vertical="center"/>
    </xf>
    <xf numFmtId="220" fontId="4" fillId="0" borderId="0" xfId="0" applyNumberFormat="1" applyFont="1" applyBorder="1" applyAlignment="1">
      <alignment horizontal="right" vertical="center"/>
    </xf>
    <xf numFmtId="221" fontId="10" fillId="0" borderId="13" xfId="42" applyNumberFormat="1" applyFont="1" applyBorder="1" applyAlignment="1" applyProtection="1">
      <alignment horizontal="center" vertical="center"/>
      <protection/>
    </xf>
    <xf numFmtId="209" fontId="1" fillId="0" borderId="0" xfId="0" applyNumberFormat="1" applyFont="1" applyBorder="1" applyAlignment="1" applyProtection="1">
      <alignment horizontal="right" vertical="center"/>
      <protection/>
    </xf>
    <xf numFmtId="221" fontId="10" fillId="0" borderId="13" xfId="0" applyNumberFormat="1" applyFont="1" applyBorder="1" applyAlignment="1" applyProtection="1">
      <alignment horizontal="center" vertical="center"/>
      <protection/>
    </xf>
    <xf numFmtId="221" fontId="18" fillId="33" borderId="15" xfId="42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19" fillId="33" borderId="12" xfId="0" applyFont="1" applyFill="1" applyBorder="1" applyAlignment="1">
      <alignment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43" fontId="6" fillId="33" borderId="10" xfId="0" applyNumberFormat="1" applyFont="1" applyFill="1" applyBorder="1" applyAlignment="1" applyProtection="1">
      <alignment horizontal="centerContinuous" vertical="center"/>
      <protection/>
    </xf>
    <xf numFmtId="43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 applyProtection="1">
      <alignment vertical="center"/>
      <protection/>
    </xf>
    <xf numFmtId="43" fontId="1" fillId="0" borderId="0" xfId="0" applyNumberFormat="1" applyFont="1" applyBorder="1" applyAlignment="1" applyProtection="1">
      <alignment vertical="center"/>
      <protection/>
    </xf>
    <xf numFmtId="43" fontId="1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20" fontId="4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41" fontId="1" fillId="0" borderId="10" xfId="42" applyNumberFormat="1" applyFont="1" applyBorder="1" applyAlignment="1" applyProtection="1" quotePrefix="1">
      <alignment horizontal="right" vertical="center"/>
      <protection/>
    </xf>
    <xf numFmtId="49" fontId="1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194" fontId="1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39" fontId="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10" fontId="24" fillId="0" borderId="0" xfId="0" applyNumberFormat="1" applyFont="1" applyAlignment="1" applyProtection="1">
      <alignment horizontal="right" vertical="center"/>
      <protection/>
    </xf>
    <xf numFmtId="210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210" fontId="24" fillId="0" borderId="0" xfId="0" applyNumberFormat="1" applyFont="1" applyAlignment="1">
      <alignment vertical="center"/>
    </xf>
    <xf numFmtId="210" fontId="25" fillId="33" borderId="11" xfId="0" applyNumberFormat="1" applyFont="1" applyFill="1" applyBorder="1" applyAlignment="1" applyProtection="1">
      <alignment horizontal="right" vertical="center"/>
      <protection/>
    </xf>
    <xf numFmtId="0" fontId="25" fillId="33" borderId="0" xfId="0" applyFont="1" applyFill="1" applyAlignment="1">
      <alignment vertical="center"/>
    </xf>
    <xf numFmtId="0" fontId="24" fillId="0" borderId="0" xfId="0" applyFont="1" applyAlignment="1" applyProtection="1">
      <alignment horizontal="fill" vertical="center"/>
      <protection/>
    </xf>
    <xf numFmtId="3" fontId="24" fillId="0" borderId="0" xfId="0" applyNumberFormat="1" applyFont="1" applyAlignment="1" applyProtection="1">
      <alignment horizontal="fill" vertical="center"/>
      <protection/>
    </xf>
    <xf numFmtId="0" fontId="24" fillId="0" borderId="0" xfId="0" applyFont="1" applyAlignment="1" applyProtection="1">
      <alignment horizontal="left" vertical="center"/>
      <protection/>
    </xf>
    <xf numFmtId="3" fontId="24" fillId="0" borderId="0" xfId="0" applyNumberFormat="1" applyFont="1" applyAlignment="1" applyProtection="1">
      <alignment horizontal="left" vertical="center"/>
      <protection/>
    </xf>
    <xf numFmtId="3" fontId="24" fillId="0" borderId="0" xfId="0" applyNumberFormat="1" applyFont="1" applyAlignment="1">
      <alignment vertical="center"/>
    </xf>
    <xf numFmtId="0" fontId="17" fillId="33" borderId="15" xfId="0" applyFont="1" applyFill="1" applyBorder="1" applyAlignment="1" applyProtection="1">
      <alignment horizontal="center" vertical="center"/>
      <protection/>
    </xf>
    <xf numFmtId="43" fontId="6" fillId="33" borderId="11" xfId="0" applyNumberFormat="1" applyFont="1" applyFill="1" applyBorder="1" applyAlignment="1" applyProtection="1">
      <alignment vertical="center"/>
      <protection/>
    </xf>
    <xf numFmtId="43" fontId="6" fillId="33" borderId="10" xfId="0" applyNumberFormat="1" applyFont="1" applyFill="1" applyBorder="1" applyAlignment="1" applyProtection="1">
      <alignment horizontal="center" vertical="center"/>
      <protection/>
    </xf>
    <xf numFmtId="215" fontId="1" fillId="0" borderId="0" xfId="42" applyNumberFormat="1" applyFont="1" applyBorder="1" applyAlignment="1" applyProtection="1">
      <alignment horizontal="center" vertical="center"/>
      <protection/>
    </xf>
    <xf numFmtId="215" fontId="4" fillId="0" borderId="0" xfId="42" applyNumberFormat="1" applyFont="1" applyBorder="1" applyAlignment="1" applyProtection="1">
      <alignment horizontal="center" vertical="center"/>
      <protection/>
    </xf>
    <xf numFmtId="215" fontId="1" fillId="0" borderId="0" xfId="42" applyNumberFormat="1" applyFont="1" applyBorder="1" applyAlignment="1">
      <alignment horizontal="center" vertical="center"/>
    </xf>
    <xf numFmtId="215" fontId="1" fillId="0" borderId="0" xfId="42" applyNumberFormat="1" applyFont="1" applyBorder="1" applyAlignment="1" applyProtection="1" quotePrefix="1">
      <alignment horizontal="center" vertical="center"/>
      <protection/>
    </xf>
    <xf numFmtId="215" fontId="1" fillId="0" borderId="10" xfId="42" applyNumberFormat="1" applyFont="1" applyBorder="1" applyAlignment="1">
      <alignment horizontal="center" vertical="center"/>
    </xf>
    <xf numFmtId="215" fontId="1" fillId="0" borderId="10" xfId="42" applyNumberFormat="1" applyFont="1" applyBorder="1" applyAlignment="1" applyProtection="1">
      <alignment horizontal="center" vertical="center"/>
      <protection/>
    </xf>
    <xf numFmtId="215" fontId="4" fillId="0" borderId="11" xfId="42" applyNumberFormat="1" applyFont="1" applyBorder="1" applyAlignment="1" applyProtection="1">
      <alignment horizontal="center" vertical="center"/>
      <protection/>
    </xf>
    <xf numFmtId="215" fontId="4" fillId="0" borderId="0" xfId="0" applyNumberFormat="1" applyFont="1" applyAlignment="1">
      <alignment horizontal="center" vertical="center"/>
    </xf>
    <xf numFmtId="215" fontId="4" fillId="0" borderId="0" xfId="0" applyNumberFormat="1" applyFont="1" applyAlignment="1" applyProtection="1">
      <alignment horizontal="center" vertical="center"/>
      <protection/>
    </xf>
    <xf numFmtId="215" fontId="1" fillId="0" borderId="0" xfId="42" applyNumberFormat="1" applyFont="1" applyAlignment="1">
      <alignment horizontal="center" vertical="center"/>
    </xf>
    <xf numFmtId="215" fontId="1" fillId="0" borderId="0" xfId="0" applyNumberFormat="1" applyFont="1" applyAlignment="1" applyProtection="1">
      <alignment horizontal="center" vertical="center"/>
      <protection/>
    </xf>
    <xf numFmtId="215" fontId="6" fillId="0" borderId="17" xfId="0" applyNumberFormat="1" applyFont="1" applyBorder="1" applyAlignment="1" applyProtection="1">
      <alignment horizontal="center" vertical="center"/>
      <protection/>
    </xf>
    <xf numFmtId="215" fontId="6" fillId="33" borderId="17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4" fillId="0" borderId="11" xfId="42" applyNumberFormat="1" applyFont="1" applyBorder="1" applyAlignment="1" applyProtection="1">
      <alignment horizontal="center" vertical="center"/>
      <protection/>
    </xf>
    <xf numFmtId="2" fontId="1" fillId="0" borderId="0" xfId="42" applyNumberFormat="1" applyFont="1" applyAlignment="1" applyProtection="1">
      <alignment vertical="center"/>
      <protection/>
    </xf>
    <xf numFmtId="2" fontId="6" fillId="0" borderId="11" xfId="42" applyNumberFormat="1" applyFont="1" applyBorder="1" applyAlignment="1" applyProtection="1">
      <alignment vertical="center"/>
      <protection/>
    </xf>
    <xf numFmtId="2" fontId="1" fillId="0" borderId="10" xfId="42" applyNumberFormat="1" applyFont="1" applyBorder="1" applyAlignment="1" applyProtection="1">
      <alignment vertical="center"/>
      <protection/>
    </xf>
    <xf numFmtId="2" fontId="1" fillId="0" borderId="12" xfId="42" applyNumberFormat="1" applyFont="1" applyBorder="1" applyAlignment="1" applyProtection="1">
      <alignment vertical="center"/>
      <protection/>
    </xf>
    <xf numFmtId="2" fontId="1" fillId="0" borderId="0" xfId="42" applyNumberFormat="1" applyFont="1" applyBorder="1" applyAlignment="1" applyProtection="1">
      <alignment vertical="center"/>
      <protection/>
    </xf>
    <xf numFmtId="2" fontId="6" fillId="0" borderId="11" xfId="42" applyNumberFormat="1" applyFont="1" applyBorder="1" applyAlignment="1" applyProtection="1">
      <alignment horizontal="right" vertical="center"/>
      <protection/>
    </xf>
    <xf numFmtId="210" fontId="1" fillId="0" borderId="0" xfId="0" applyNumberFormat="1" applyFont="1" applyAlignment="1">
      <alignment vertical="center"/>
    </xf>
    <xf numFmtId="210" fontId="24" fillId="0" borderId="0" xfId="0" applyNumberFormat="1" applyFont="1" applyAlignment="1">
      <alignment horizontal="right" vertical="center"/>
    </xf>
    <xf numFmtId="210" fontId="25" fillId="33" borderId="11" xfId="0" applyNumberFormat="1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 applyProtection="1">
      <alignment horizontal="fill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fill" vertical="center"/>
      <protection/>
    </xf>
    <xf numFmtId="221" fontId="10" fillId="0" borderId="22" xfId="42" applyNumberFormat="1" applyFont="1" applyBorder="1" applyAlignment="1" applyProtection="1">
      <alignment horizontal="right" vertical="center"/>
      <protection/>
    </xf>
    <xf numFmtId="221" fontId="10" fillId="0" borderId="22" xfId="0" applyNumberFormat="1" applyFont="1" applyBorder="1" applyAlignment="1" applyProtection="1">
      <alignment horizontal="fill" vertical="center"/>
      <protection/>
    </xf>
    <xf numFmtId="221" fontId="18" fillId="33" borderId="20" xfId="42" applyNumberFormat="1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fill" vertical="center"/>
      <protection/>
    </xf>
    <xf numFmtId="221" fontId="10" fillId="0" borderId="22" xfId="42" applyNumberFormat="1" applyFont="1" applyBorder="1" applyAlignment="1" applyProtection="1">
      <alignment horizontal="center" vertical="center"/>
      <protection/>
    </xf>
    <xf numFmtId="221" fontId="10" fillId="0" borderId="22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center"/>
    </xf>
    <xf numFmtId="39" fontId="16" fillId="0" borderId="0" xfId="0" applyNumberFormat="1" applyFont="1" applyBorder="1" applyAlignment="1" applyProtection="1">
      <alignment vertical="center"/>
      <protection/>
    </xf>
    <xf numFmtId="3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9" fontId="16" fillId="0" borderId="0" xfId="0" applyNumberFormat="1" applyFont="1" applyAlignment="1" applyProtection="1">
      <alignment horizontal="center" vertical="center"/>
      <protection/>
    </xf>
    <xf numFmtId="39" fontId="4" fillId="33" borderId="0" xfId="0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1" fillId="0" borderId="23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4" fillId="0" borderId="16" xfId="0" applyFont="1" applyBorder="1" applyAlignment="1">
      <alignment vertical="justify"/>
    </xf>
    <xf numFmtId="3" fontId="4" fillId="0" borderId="16" xfId="0" applyNumberFormat="1" applyFont="1" applyBorder="1" applyAlignment="1">
      <alignment horizontal="right" vertical="justify"/>
    </xf>
    <xf numFmtId="3" fontId="4" fillId="0" borderId="13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1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0" xfId="66" applyFont="1">
      <alignment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/>
      <protection/>
    </xf>
    <xf numFmtId="0" fontId="1" fillId="0" borderId="22" xfId="66" applyFont="1" applyBorder="1" applyAlignment="1">
      <alignment horizontal="center" vertical="center"/>
      <protection/>
    </xf>
    <xf numFmtId="0" fontId="1" fillId="0" borderId="16" xfId="66" applyFont="1" applyBorder="1" applyAlignment="1">
      <alignment vertical="center"/>
      <protection/>
    </xf>
    <xf numFmtId="0" fontId="1" fillId="0" borderId="13" xfId="66" applyFont="1" applyBorder="1" applyAlignment="1">
      <alignment vertical="center"/>
      <protection/>
    </xf>
    <xf numFmtId="3" fontId="16" fillId="0" borderId="0" xfId="66" applyNumberFormat="1" applyFont="1" applyAlignment="1">
      <alignment vertical="center"/>
      <protection/>
    </xf>
    <xf numFmtId="3" fontId="1" fillId="0" borderId="0" xfId="66" applyNumberFormat="1" applyFont="1" applyBorder="1" applyAlignment="1">
      <alignment vertical="center"/>
      <protection/>
    </xf>
    <xf numFmtId="0" fontId="16" fillId="0" borderId="0" xfId="66" applyFont="1" applyAlignment="1">
      <alignment vertical="center"/>
      <protection/>
    </xf>
    <xf numFmtId="0" fontId="1" fillId="0" borderId="16" xfId="66" applyFont="1" applyBorder="1" applyAlignment="1">
      <alignment vertical="top"/>
      <protection/>
    </xf>
    <xf numFmtId="0" fontId="1" fillId="0" borderId="13" xfId="66" applyFont="1" applyBorder="1" applyAlignment="1">
      <alignment vertical="top"/>
      <protection/>
    </xf>
    <xf numFmtId="3" fontId="1" fillId="0" borderId="0" xfId="66" applyNumberFormat="1" applyFont="1" applyBorder="1" applyAlignment="1">
      <alignment vertical="top"/>
      <protection/>
    </xf>
    <xf numFmtId="0" fontId="1" fillId="0" borderId="22" xfId="66" applyFont="1" applyBorder="1" applyAlignment="1">
      <alignment horizontal="center" vertical="top"/>
      <protection/>
    </xf>
    <xf numFmtId="0" fontId="4" fillId="0" borderId="0" xfId="66" applyFont="1" applyAlignment="1">
      <alignment/>
      <protection/>
    </xf>
    <xf numFmtId="0" fontId="1" fillId="0" borderId="0" xfId="66" applyFont="1">
      <alignment/>
      <protection/>
    </xf>
    <xf numFmtId="4" fontId="4" fillId="0" borderId="20" xfId="66" applyNumberFormat="1" applyFont="1" applyBorder="1" applyAlignment="1">
      <alignment horizontal="center"/>
      <protection/>
    </xf>
    <xf numFmtId="0" fontId="6" fillId="0" borderId="0" xfId="66" applyFont="1" applyAlignment="1">
      <alignment vertical="justify"/>
      <protection/>
    </xf>
    <xf numFmtId="0" fontId="1" fillId="0" borderId="0" xfId="66" applyFont="1" applyAlignment="1">
      <alignment horizontal="center"/>
      <protection/>
    </xf>
    <xf numFmtId="0" fontId="4" fillId="0" borderId="0" xfId="0" applyFont="1" applyAlignment="1">
      <alignment vertical="center"/>
    </xf>
    <xf numFmtId="207" fontId="1" fillId="0" borderId="0" xfId="42" applyNumberFormat="1" applyFont="1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207" fontId="1" fillId="0" borderId="0" xfId="42" applyNumberFormat="1" applyFont="1" applyAlignment="1">
      <alignment vertical="center"/>
    </xf>
    <xf numFmtId="0" fontId="6" fillId="33" borderId="2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68" applyFont="1" applyBorder="1" applyAlignment="1">
      <alignment/>
      <protection/>
    </xf>
    <xf numFmtId="0" fontId="27" fillId="0" borderId="0" xfId="67" applyFont="1" applyAlignment="1">
      <alignment vertical="center"/>
      <protection/>
    </xf>
    <xf numFmtId="0" fontId="1" fillId="0" borderId="0" xfId="67" applyFont="1" applyAlignment="1">
      <alignment vertical="center"/>
      <protection/>
    </xf>
    <xf numFmtId="0" fontId="1" fillId="0" borderId="0" xfId="67" applyFont="1" applyFill="1" applyAlignment="1">
      <alignment vertical="center"/>
      <protection/>
    </xf>
    <xf numFmtId="0" fontId="6" fillId="0" borderId="23" xfId="67" applyFont="1" applyFill="1" applyBorder="1" applyAlignment="1" applyProtection="1">
      <alignment horizontal="right" vertical="center"/>
      <protection/>
    </xf>
    <xf numFmtId="0" fontId="6" fillId="0" borderId="15" xfId="67" applyFont="1" applyFill="1" applyBorder="1" applyAlignment="1" applyProtection="1">
      <alignment horizontal="right" vertical="center"/>
      <protection/>
    </xf>
    <xf numFmtId="0" fontId="6" fillId="0" borderId="23" xfId="67" applyFont="1" applyFill="1" applyBorder="1" applyAlignment="1">
      <alignment vertical="center"/>
      <protection/>
    </xf>
    <xf numFmtId="0" fontId="6" fillId="0" borderId="15" xfId="67" applyFont="1" applyFill="1" applyBorder="1" applyAlignment="1" applyProtection="1">
      <alignment horizontal="centerContinuous" vertical="center"/>
      <protection/>
    </xf>
    <xf numFmtId="0" fontId="6" fillId="0" borderId="15" xfId="67" applyFont="1" applyFill="1" applyBorder="1" applyAlignment="1">
      <alignment vertical="center"/>
      <protection/>
    </xf>
    <xf numFmtId="0" fontId="1" fillId="0" borderId="0" xfId="67" applyFont="1" applyFill="1" applyBorder="1" applyAlignment="1">
      <alignment vertical="center"/>
      <protection/>
    </xf>
    <xf numFmtId="209" fontId="1" fillId="0" borderId="25" xfId="67" applyNumberFormat="1" applyFont="1" applyBorder="1" applyAlignment="1" applyProtection="1">
      <alignment horizontal="right"/>
      <protection/>
    </xf>
    <xf numFmtId="3" fontId="1" fillId="0" borderId="14" xfId="67" applyNumberFormat="1" applyFont="1" applyBorder="1" applyAlignment="1" applyProtection="1">
      <alignment/>
      <protection/>
    </xf>
    <xf numFmtId="209" fontId="1" fillId="0" borderId="25" xfId="67" applyNumberFormat="1" applyFont="1" applyBorder="1" applyAlignment="1">
      <alignment horizontal="right"/>
      <protection/>
    </xf>
    <xf numFmtId="209" fontId="1" fillId="0" borderId="14" xfId="67" applyNumberFormat="1" applyFont="1" applyBorder="1" applyAlignment="1" applyProtection="1">
      <alignment/>
      <protection/>
    </xf>
    <xf numFmtId="209" fontId="1" fillId="0" borderId="14" xfId="67" applyNumberFormat="1" applyFont="1" applyBorder="1" applyAlignment="1">
      <alignment/>
      <protection/>
    </xf>
    <xf numFmtId="43" fontId="1" fillId="33" borderId="14" xfId="42" applyFont="1" applyFill="1" applyBorder="1" applyAlignment="1">
      <alignment/>
    </xf>
    <xf numFmtId="3" fontId="1" fillId="0" borderId="18" xfId="67" applyNumberFormat="1" applyFont="1" applyBorder="1" applyAlignment="1">
      <alignment horizontal="right"/>
      <protection/>
    </xf>
    <xf numFmtId="3" fontId="1" fillId="0" borderId="19" xfId="67" applyNumberFormat="1" applyFont="1" applyBorder="1" applyAlignment="1">
      <alignment vertical="center"/>
      <protection/>
    </xf>
    <xf numFmtId="43" fontId="1" fillId="0" borderId="18" xfId="42" applyFont="1" applyBorder="1" applyAlignment="1">
      <alignment horizontal="right"/>
    </xf>
    <xf numFmtId="43" fontId="1" fillId="33" borderId="19" xfId="42" applyFont="1" applyFill="1" applyBorder="1" applyAlignment="1">
      <alignment/>
    </xf>
    <xf numFmtId="213" fontId="1" fillId="0" borderId="25" xfId="67" applyNumberFormat="1" applyFont="1" applyBorder="1" applyAlignment="1" applyProtection="1">
      <alignment horizontal="right"/>
      <protection/>
    </xf>
    <xf numFmtId="213" fontId="1" fillId="0" borderId="14" xfId="67" applyNumberFormat="1" applyFont="1" applyBorder="1" applyAlignment="1" applyProtection="1">
      <alignment/>
      <protection/>
    </xf>
    <xf numFmtId="213" fontId="1" fillId="0" borderId="25" xfId="67" applyNumberFormat="1" applyFont="1" applyBorder="1" applyAlignment="1">
      <alignment horizontal="right"/>
      <protection/>
    </xf>
    <xf numFmtId="213" fontId="1" fillId="0" borderId="14" xfId="67" applyNumberFormat="1" applyFont="1" applyBorder="1" applyAlignment="1">
      <alignment/>
      <protection/>
    </xf>
    <xf numFmtId="218" fontId="1" fillId="33" borderId="14" xfId="42" applyNumberFormat="1" applyFont="1" applyFill="1" applyBorder="1" applyAlignment="1">
      <alignment/>
    </xf>
    <xf numFmtId="213" fontId="1" fillId="0" borderId="18" xfId="67" applyNumberFormat="1" applyFont="1" applyBorder="1" applyAlignment="1">
      <alignment horizontal="right"/>
      <protection/>
    </xf>
    <xf numFmtId="213" fontId="1" fillId="0" borderId="19" xfId="67" applyNumberFormat="1" applyFont="1" applyBorder="1" applyAlignment="1">
      <alignment vertical="center"/>
      <protection/>
    </xf>
    <xf numFmtId="218" fontId="1" fillId="0" borderId="18" xfId="42" applyNumberFormat="1" applyFont="1" applyBorder="1" applyAlignment="1">
      <alignment horizontal="right"/>
    </xf>
    <xf numFmtId="218" fontId="1" fillId="33" borderId="19" xfId="42" applyNumberFormat="1" applyFont="1" applyFill="1" applyBorder="1" applyAlignment="1">
      <alignment/>
    </xf>
    <xf numFmtId="0" fontId="1" fillId="0" borderId="18" xfId="67" applyFont="1" applyBorder="1" applyAlignment="1">
      <alignment vertical="center"/>
      <protection/>
    </xf>
    <xf numFmtId="0" fontId="1" fillId="0" borderId="19" xfId="67" applyFont="1" applyBorder="1" applyAlignment="1">
      <alignment vertical="center"/>
      <protection/>
    </xf>
    <xf numFmtId="0" fontId="1" fillId="0" borderId="18" xfId="67" applyFont="1" applyBorder="1" applyAlignment="1">
      <alignment horizontal="right"/>
      <protection/>
    </xf>
    <xf numFmtId="218" fontId="1" fillId="0" borderId="14" xfId="42" applyNumberFormat="1" applyFont="1" applyBorder="1" applyAlignment="1">
      <alignment horizontal="left"/>
    </xf>
    <xf numFmtId="0" fontId="1" fillId="0" borderId="0" xfId="68" applyFont="1" applyBorder="1">
      <alignment/>
      <protection/>
    </xf>
    <xf numFmtId="0" fontId="0" fillId="0" borderId="0" xfId="67">
      <alignment/>
      <protection/>
    </xf>
    <xf numFmtId="0" fontId="1" fillId="0" borderId="0" xfId="68" applyFont="1">
      <alignment/>
      <protection/>
    </xf>
    <xf numFmtId="0" fontId="12" fillId="0" borderId="0" xfId="68">
      <alignment/>
      <protection/>
    </xf>
    <xf numFmtId="213" fontId="1" fillId="0" borderId="16" xfId="67" applyNumberFormat="1" applyFont="1" applyBorder="1" applyAlignment="1">
      <alignment horizontal="right"/>
      <protection/>
    </xf>
    <xf numFmtId="213" fontId="1" fillId="0" borderId="13" xfId="67" applyNumberFormat="1" applyFont="1" applyBorder="1" applyAlignment="1">
      <alignment vertical="center"/>
      <protection/>
    </xf>
    <xf numFmtId="218" fontId="1" fillId="0" borderId="16" xfId="42" applyNumberFormat="1" applyFont="1" applyBorder="1" applyAlignment="1">
      <alignment horizontal="right"/>
    </xf>
    <xf numFmtId="218" fontId="1" fillId="33" borderId="13" xfId="42" applyNumberFormat="1" applyFont="1" applyFill="1" applyBorder="1" applyAlignment="1">
      <alignment/>
    </xf>
    <xf numFmtId="228" fontId="1" fillId="0" borderId="16" xfId="42" applyNumberFormat="1" applyFont="1" applyBorder="1" applyAlignment="1">
      <alignment horizontal="right"/>
    </xf>
    <xf numFmtId="228" fontId="1" fillId="0" borderId="13" xfId="67" applyNumberFormat="1" applyFont="1" applyBorder="1" applyAlignment="1">
      <alignment vertical="center"/>
      <protection/>
    </xf>
    <xf numFmtId="228" fontId="1" fillId="33" borderId="13" xfId="42" applyNumberFormat="1" applyFont="1" applyFill="1" applyBorder="1" applyAlignment="1">
      <alignment/>
    </xf>
    <xf numFmtId="228" fontId="1" fillId="0" borderId="25" xfId="67" applyNumberFormat="1" applyFont="1" applyBorder="1" applyAlignment="1" applyProtection="1">
      <alignment horizontal="right"/>
      <protection/>
    </xf>
    <xf numFmtId="228" fontId="1" fillId="0" borderId="14" xfId="67" applyNumberFormat="1" applyFont="1" applyBorder="1" applyAlignment="1" applyProtection="1">
      <alignment/>
      <protection/>
    </xf>
    <xf numFmtId="228" fontId="1" fillId="0" borderId="25" xfId="67" applyNumberFormat="1" applyFont="1" applyBorder="1" applyAlignment="1">
      <alignment horizontal="right"/>
      <protection/>
    </xf>
    <xf numFmtId="228" fontId="1" fillId="0" borderId="14" xfId="67" applyNumberFormat="1" applyFont="1" applyBorder="1" applyAlignment="1">
      <alignment/>
      <protection/>
    </xf>
    <xf numFmtId="228" fontId="1" fillId="0" borderId="14" xfId="42" applyNumberFormat="1" applyFont="1" applyBorder="1" applyAlignment="1">
      <alignment horizontal="left"/>
    </xf>
    <xf numFmtId="228" fontId="1" fillId="0" borderId="0" xfId="67" applyNumberFormat="1" applyFont="1" applyAlignment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203" fontId="4" fillId="33" borderId="20" xfId="0" applyNumberFormat="1" applyFont="1" applyFill="1" applyBorder="1" applyAlignment="1" applyProtection="1" quotePrefix="1">
      <alignment vertical="center"/>
      <protection/>
    </xf>
    <xf numFmtId="194" fontId="4" fillId="33" borderId="22" xfId="0" applyNumberFormat="1" applyFont="1" applyFill="1" applyBorder="1" applyAlignment="1" applyProtection="1" quotePrefix="1">
      <alignment vertical="center"/>
      <protection/>
    </xf>
    <xf numFmtId="194" fontId="4" fillId="33" borderId="22" xfId="0" applyNumberFormat="1" applyFont="1" applyFill="1" applyBorder="1" applyAlignment="1" applyProtection="1">
      <alignment vertical="center"/>
      <protection/>
    </xf>
    <xf numFmtId="194" fontId="4" fillId="33" borderId="20" xfId="0" applyNumberFormat="1" applyFont="1" applyFill="1" applyBorder="1" applyAlignment="1" applyProtection="1" quotePrefix="1">
      <alignment vertical="center"/>
      <protection/>
    </xf>
    <xf numFmtId="194" fontId="4" fillId="33" borderId="21" xfId="0" applyNumberFormat="1" applyFont="1" applyFill="1" applyBorder="1" applyAlignment="1" applyProtection="1" quotePrefix="1">
      <alignment vertical="center"/>
      <protection/>
    </xf>
    <xf numFmtId="194" fontId="4" fillId="33" borderId="24" xfId="0" applyNumberFormat="1" applyFont="1" applyFill="1" applyBorder="1" applyAlignment="1" applyProtection="1" quotePrefix="1">
      <alignment vertical="center"/>
      <protection/>
    </xf>
    <xf numFmtId="0" fontId="3" fillId="33" borderId="0" xfId="0" applyFont="1" applyFill="1" applyAlignment="1">
      <alignment vertical="center"/>
    </xf>
    <xf numFmtId="194" fontId="4" fillId="33" borderId="16" xfId="0" applyNumberFormat="1" applyFont="1" applyFill="1" applyBorder="1" applyAlignment="1" applyProtection="1">
      <alignment horizontal="right" vertical="center"/>
      <protection/>
    </xf>
    <xf numFmtId="194" fontId="4" fillId="33" borderId="18" xfId="0" applyNumberFormat="1" applyFont="1" applyFill="1" applyBorder="1" applyAlignment="1" applyProtection="1">
      <alignment horizontal="right" vertical="center"/>
      <protection/>
    </xf>
    <xf numFmtId="194" fontId="4" fillId="33" borderId="22" xfId="0" applyNumberFormat="1" applyFont="1" applyFill="1" applyBorder="1" applyAlignment="1" applyProtection="1">
      <alignment horizontal="right" vertical="center"/>
      <protection/>
    </xf>
    <xf numFmtId="0" fontId="1" fillId="33" borderId="0" xfId="68" applyFont="1" applyFill="1" applyBorder="1" applyAlignment="1">
      <alignment/>
      <protection/>
    </xf>
    <xf numFmtId="0" fontId="26" fillId="33" borderId="0" xfId="0" applyFont="1" applyFill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>
      <alignment horizontal="right" vertical="center"/>
    </xf>
    <xf numFmtId="3" fontId="6" fillId="0" borderId="0" xfId="68" applyNumberFormat="1" applyFont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7" fillId="0" borderId="10" xfId="68" applyFont="1" applyBorder="1" applyAlignment="1">
      <alignment horizontal="right" vertical="center"/>
      <protection/>
    </xf>
    <xf numFmtId="3" fontId="4" fillId="0" borderId="12" xfId="68" applyNumberFormat="1" applyFont="1" applyBorder="1" applyAlignment="1">
      <alignment vertical="center"/>
      <protection/>
    </xf>
    <xf numFmtId="3" fontId="4" fillId="0" borderId="0" xfId="68" applyNumberFormat="1" applyFont="1" applyAlignment="1">
      <alignment vertical="center"/>
      <protection/>
    </xf>
    <xf numFmtId="3" fontId="4" fillId="0" borderId="10" xfId="68" applyNumberFormat="1" applyFont="1" applyBorder="1" applyAlignment="1">
      <alignment vertical="center"/>
      <protection/>
    </xf>
    <xf numFmtId="3" fontId="28" fillId="0" borderId="0" xfId="68" applyNumberFormat="1" applyFont="1" applyBorder="1" applyAlignment="1">
      <alignment vertical="center"/>
      <protection/>
    </xf>
    <xf numFmtId="3" fontId="28" fillId="0" borderId="0" xfId="68" applyNumberFormat="1" applyFont="1" applyBorder="1" applyAlignment="1">
      <alignment horizontal="center" vertical="center"/>
      <protection/>
    </xf>
    <xf numFmtId="3" fontId="28" fillId="0" borderId="0" xfId="68" applyNumberFormat="1" applyFont="1" applyAlignment="1">
      <alignment vertical="center"/>
      <protection/>
    </xf>
    <xf numFmtId="3" fontId="28" fillId="0" borderId="0" xfId="42" applyNumberFormat="1" applyFont="1" applyAlignment="1">
      <alignment vertical="center"/>
    </xf>
    <xf numFmtId="4" fontId="28" fillId="0" borderId="0" xfId="42" applyNumberFormat="1" applyFont="1" applyAlignment="1">
      <alignment vertical="center"/>
    </xf>
    <xf numFmtId="3" fontId="7" fillId="0" borderId="0" xfId="68" applyNumberFormat="1" applyFont="1" applyAlignment="1">
      <alignment vertical="center"/>
      <protection/>
    </xf>
    <xf numFmtId="3" fontId="7" fillId="0" borderId="0" xfId="68" applyNumberFormat="1" applyFont="1" applyAlignment="1">
      <alignment horizontal="left" vertical="center"/>
      <protection/>
    </xf>
    <xf numFmtId="3" fontId="7" fillId="0" borderId="0" xfId="42" applyNumberFormat="1" applyFont="1" applyAlignment="1">
      <alignment vertical="center"/>
    </xf>
    <xf numFmtId="4" fontId="7" fillId="0" borderId="0" xfId="42" applyNumberFormat="1" applyFont="1" applyAlignment="1">
      <alignment vertical="center"/>
    </xf>
    <xf numFmtId="3" fontId="7" fillId="0" borderId="0" xfId="42" applyNumberFormat="1" applyFont="1" applyAlignment="1" quotePrefix="1">
      <alignment horizontal="right" vertical="center"/>
    </xf>
    <xf numFmtId="3" fontId="7" fillId="0" borderId="10" xfId="68" applyNumberFormat="1" applyFont="1" applyBorder="1" applyAlignment="1">
      <alignment vertical="center"/>
      <protection/>
    </xf>
    <xf numFmtId="0" fontId="4" fillId="0" borderId="23" xfId="70" applyFont="1" applyBorder="1">
      <alignment/>
      <protection/>
    </xf>
    <xf numFmtId="0" fontId="11" fillId="0" borderId="15" xfId="70" applyFont="1" applyBorder="1" applyAlignment="1">
      <alignment vertical="center"/>
      <protection/>
    </xf>
    <xf numFmtId="0" fontId="4" fillId="0" borderId="0" xfId="70" applyFont="1">
      <alignment/>
      <protection/>
    </xf>
    <xf numFmtId="0" fontId="4" fillId="0" borderId="16" xfId="70" applyFont="1" applyBorder="1">
      <alignment/>
      <protection/>
    </xf>
    <xf numFmtId="0" fontId="4" fillId="0" borderId="13" xfId="70" applyFont="1" applyBorder="1">
      <alignment/>
      <protection/>
    </xf>
    <xf numFmtId="3" fontId="4" fillId="0" borderId="16" xfId="70" applyNumberFormat="1" applyFont="1" applyBorder="1">
      <alignment/>
      <protection/>
    </xf>
    <xf numFmtId="3" fontId="4" fillId="0" borderId="13" xfId="70" applyNumberFormat="1" applyFont="1" applyBorder="1">
      <alignment/>
      <protection/>
    </xf>
    <xf numFmtId="0" fontId="1" fillId="0" borderId="16" xfId="70" applyFont="1" applyBorder="1">
      <alignment/>
      <protection/>
    </xf>
    <xf numFmtId="0" fontId="1" fillId="0" borderId="13" xfId="70" applyFont="1" applyBorder="1">
      <alignment/>
      <protection/>
    </xf>
    <xf numFmtId="3" fontId="1" fillId="0" borderId="16" xfId="70" applyNumberFormat="1" applyFont="1" applyBorder="1">
      <alignment/>
      <protection/>
    </xf>
    <xf numFmtId="3" fontId="1" fillId="0" borderId="13" xfId="70" applyNumberFormat="1" applyFont="1" applyBorder="1">
      <alignment/>
      <protection/>
    </xf>
    <xf numFmtId="0" fontId="1" fillId="0" borderId="0" xfId="70" applyFont="1">
      <alignment/>
      <protection/>
    </xf>
    <xf numFmtId="3" fontId="4" fillId="0" borderId="0" xfId="70" applyNumberFormat="1" applyFont="1">
      <alignment/>
      <protection/>
    </xf>
    <xf numFmtId="3" fontId="1" fillId="0" borderId="0" xfId="42" applyNumberFormat="1" applyFont="1" applyAlignment="1">
      <alignment/>
    </xf>
    <xf numFmtId="3" fontId="4" fillId="0" borderId="16" xfId="70" applyNumberFormat="1" applyFont="1" applyBorder="1" applyAlignment="1" quotePrefix="1">
      <alignment horizontal="right"/>
      <protection/>
    </xf>
    <xf numFmtId="3" fontId="1" fillId="0" borderId="16" xfId="70" applyNumberFormat="1" applyFont="1" applyBorder="1" applyAlignment="1">
      <alignment horizontal="right"/>
      <protection/>
    </xf>
    <xf numFmtId="4" fontId="4" fillId="0" borderId="16" xfId="70" applyNumberFormat="1" applyFont="1" applyBorder="1" applyAlignment="1">
      <alignment horizontal="right"/>
      <protection/>
    </xf>
    <xf numFmtId="4" fontId="4" fillId="0" borderId="13" xfId="70" applyNumberFormat="1" applyFont="1" applyBorder="1">
      <alignment/>
      <protection/>
    </xf>
    <xf numFmtId="4" fontId="4" fillId="0" borderId="16" xfId="70" applyNumberFormat="1" applyFont="1" applyBorder="1">
      <alignment/>
      <protection/>
    </xf>
    <xf numFmtId="4" fontId="1" fillId="0" borderId="16" xfId="70" applyNumberFormat="1" applyFont="1" applyBorder="1" applyAlignment="1">
      <alignment horizontal="right"/>
      <protection/>
    </xf>
    <xf numFmtId="4" fontId="1" fillId="0" borderId="13" xfId="70" applyNumberFormat="1" applyFont="1" applyBorder="1">
      <alignment/>
      <protection/>
    </xf>
    <xf numFmtId="0" fontId="1" fillId="0" borderId="18" xfId="70" applyFont="1" applyBorder="1">
      <alignment/>
      <protection/>
    </xf>
    <xf numFmtId="0" fontId="1" fillId="0" borderId="19" xfId="70" applyFont="1" applyBorder="1">
      <alignment/>
      <protection/>
    </xf>
    <xf numFmtId="3" fontId="1" fillId="0" borderId="18" xfId="70" applyNumberFormat="1" applyFont="1" applyBorder="1">
      <alignment/>
      <protection/>
    </xf>
    <xf numFmtId="3" fontId="1" fillId="0" borderId="19" xfId="70" applyNumberFormat="1" applyFont="1" applyBorder="1">
      <alignment/>
      <protection/>
    </xf>
    <xf numFmtId="0" fontId="26" fillId="0" borderId="0" xfId="70" applyFont="1">
      <alignment/>
      <protection/>
    </xf>
    <xf numFmtId="0" fontId="6" fillId="0" borderId="0" xfId="70" applyFont="1" applyAlignment="1">
      <alignment vertical="center"/>
      <protection/>
    </xf>
    <xf numFmtId="0" fontId="2" fillId="0" borderId="0" xfId="71" applyFont="1">
      <alignment/>
      <protection/>
    </xf>
    <xf numFmtId="0" fontId="2" fillId="0" borderId="0" xfId="71" applyFont="1" applyAlignment="1">
      <alignment horizontal="center"/>
      <protection/>
    </xf>
    <xf numFmtId="0" fontId="1" fillId="0" borderId="0" xfId="71" applyFont="1">
      <alignment/>
      <protection/>
    </xf>
    <xf numFmtId="222" fontId="1" fillId="0" borderId="25" xfId="71" applyNumberFormat="1" applyFont="1" applyBorder="1">
      <alignment/>
      <protection/>
    </xf>
    <xf numFmtId="0" fontId="31" fillId="0" borderId="14" xfId="71" applyFont="1" applyBorder="1">
      <alignment/>
      <protection/>
    </xf>
    <xf numFmtId="0" fontId="31" fillId="0" borderId="16" xfId="71" applyFont="1" applyBorder="1" applyAlignment="1">
      <alignment horizontal="center"/>
      <protection/>
    </xf>
    <xf numFmtId="203" fontId="31" fillId="0" borderId="25" xfId="71" applyNumberFormat="1" applyFont="1" applyBorder="1" applyAlignment="1">
      <alignment horizontal="right"/>
      <protection/>
    </xf>
    <xf numFmtId="203" fontId="31" fillId="0" borderId="12" xfId="71" applyNumberFormat="1" applyFont="1" applyBorder="1" applyAlignment="1">
      <alignment horizontal="right"/>
      <protection/>
    </xf>
    <xf numFmtId="203" fontId="31" fillId="0" borderId="14" xfId="71" applyNumberFormat="1" applyFont="1" applyBorder="1" applyAlignment="1">
      <alignment horizontal="right"/>
      <protection/>
    </xf>
    <xf numFmtId="203" fontId="31" fillId="0" borderId="12" xfId="71" applyNumberFormat="1" applyFont="1" applyBorder="1">
      <alignment/>
      <protection/>
    </xf>
    <xf numFmtId="222" fontId="1" fillId="0" borderId="16" xfId="71" applyNumberFormat="1" applyFont="1" applyBorder="1">
      <alignment/>
      <protection/>
    </xf>
    <xf numFmtId="0" fontId="31" fillId="0" borderId="13" xfId="71" applyFont="1" applyBorder="1">
      <alignment/>
      <protection/>
    </xf>
    <xf numFmtId="203" fontId="31" fillId="0" borderId="16" xfId="71" applyNumberFormat="1" applyFont="1" applyBorder="1" applyAlignment="1">
      <alignment horizontal="right"/>
      <protection/>
    </xf>
    <xf numFmtId="203" fontId="31" fillId="0" borderId="0" xfId="71" applyNumberFormat="1" applyFont="1" applyBorder="1" applyAlignment="1">
      <alignment horizontal="right"/>
      <protection/>
    </xf>
    <xf numFmtId="203" fontId="31" fillId="0" borderId="13" xfId="71" applyNumberFormat="1" applyFont="1" applyBorder="1" applyAlignment="1">
      <alignment horizontal="right"/>
      <protection/>
    </xf>
    <xf numFmtId="203" fontId="31" fillId="0" borderId="0" xfId="71" applyNumberFormat="1" applyFont="1" applyBorder="1">
      <alignment/>
      <protection/>
    </xf>
    <xf numFmtId="0" fontId="31" fillId="0" borderId="0" xfId="71" applyFont="1" applyBorder="1" applyAlignment="1">
      <alignment horizontal="center"/>
      <protection/>
    </xf>
    <xf numFmtId="0" fontId="1" fillId="0" borderId="18" xfId="71" applyFont="1" applyBorder="1">
      <alignment/>
      <protection/>
    </xf>
    <xf numFmtId="0" fontId="31" fillId="0" borderId="19" xfId="71" applyFont="1" applyBorder="1">
      <alignment/>
      <protection/>
    </xf>
    <xf numFmtId="0" fontId="31" fillId="0" borderId="13" xfId="71" applyFont="1" applyBorder="1" applyAlignment="1">
      <alignment horizontal="center"/>
      <protection/>
    </xf>
    <xf numFmtId="0" fontId="1" fillId="0" borderId="23" xfId="71" applyFont="1" applyBorder="1">
      <alignment/>
      <protection/>
    </xf>
    <xf numFmtId="203" fontId="32" fillId="0" borderId="23" xfId="71" applyNumberFormat="1" applyFont="1" applyBorder="1" applyAlignment="1">
      <alignment horizontal="right" vertical="center"/>
      <protection/>
    </xf>
    <xf numFmtId="203" fontId="32" fillId="0" borderId="11" xfId="71" applyNumberFormat="1" applyFont="1" applyBorder="1" applyAlignment="1">
      <alignment horizontal="right" vertical="center"/>
      <protection/>
    </xf>
    <xf numFmtId="203" fontId="32" fillId="0" borderId="15" xfId="71" applyNumberFormat="1" applyFont="1" applyBorder="1" applyAlignment="1">
      <alignment horizontal="right" vertical="center"/>
      <protection/>
    </xf>
    <xf numFmtId="0" fontId="31" fillId="0" borderId="15" xfId="71" applyFont="1" applyBorder="1">
      <alignment/>
      <protection/>
    </xf>
    <xf numFmtId="0" fontId="31" fillId="0" borderId="0" xfId="71" applyFont="1">
      <alignment/>
      <protection/>
    </xf>
    <xf numFmtId="0" fontId="31" fillId="0" borderId="0" xfId="71" applyFont="1" applyAlignment="1">
      <alignment horizontal="center"/>
      <protection/>
    </xf>
    <xf numFmtId="0" fontId="31" fillId="0" borderId="0" xfId="71" applyFont="1" applyAlignment="1">
      <alignment vertical="center"/>
      <protection/>
    </xf>
    <xf numFmtId="0" fontId="33" fillId="0" borderId="0" xfId="68" applyFont="1">
      <alignment/>
      <protection/>
    </xf>
    <xf numFmtId="0" fontId="34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35" fillId="0" borderId="0" xfId="68" applyFont="1" applyAlignment="1">
      <alignment vertical="top"/>
      <protection/>
    </xf>
    <xf numFmtId="0" fontId="1" fillId="0" borderId="0" xfId="68" applyFont="1" applyAlignment="1">
      <alignment vertical="center"/>
      <protection/>
    </xf>
    <xf numFmtId="0" fontId="2" fillId="0" borderId="0" xfId="68" applyFont="1">
      <alignment/>
      <protection/>
    </xf>
    <xf numFmtId="0" fontId="27" fillId="0" borderId="0" xfId="68" applyFont="1">
      <alignment/>
      <protection/>
    </xf>
    <xf numFmtId="0" fontId="4" fillId="0" borderId="11" xfId="68" applyFont="1" applyBorder="1" applyAlignment="1">
      <alignment horizontal="center" vertical="top"/>
      <protection/>
    </xf>
    <xf numFmtId="0" fontId="4" fillId="0" borderId="20" xfId="68" applyFont="1" applyBorder="1" applyAlignment="1">
      <alignment horizontal="center" vertical="top"/>
      <protection/>
    </xf>
    <xf numFmtId="214" fontId="1" fillId="0" borderId="16" xfId="42" applyNumberFormat="1" applyFont="1" applyBorder="1" applyAlignment="1">
      <alignment horizontal="center" vertical="center"/>
    </xf>
    <xf numFmtId="214" fontId="1" fillId="0" borderId="21" xfId="42" applyNumberFormat="1" applyFont="1" applyBorder="1" applyAlignment="1" applyProtection="1">
      <alignment horizontal="center" vertical="center"/>
      <protection locked="0"/>
    </xf>
    <xf numFmtId="214" fontId="1" fillId="0" borderId="16" xfId="42" applyNumberFormat="1" applyFont="1" applyBorder="1" applyAlignment="1" applyProtection="1">
      <alignment horizontal="center" vertical="center"/>
      <protection locked="0"/>
    </xf>
    <xf numFmtId="214" fontId="1" fillId="0" borderId="22" xfId="42" applyNumberFormat="1" applyFont="1" applyBorder="1" applyAlignment="1" applyProtection="1">
      <alignment horizontal="center" vertical="center"/>
      <protection locked="0"/>
    </xf>
    <xf numFmtId="214" fontId="4" fillId="0" borderId="23" xfId="42" applyNumberFormat="1" applyFont="1" applyBorder="1" applyAlignment="1">
      <alignment horizontal="center" vertical="center"/>
    </xf>
    <xf numFmtId="214" fontId="4" fillId="0" borderId="20" xfId="42" applyNumberFormat="1" applyFont="1" applyBorder="1" applyAlignment="1" applyProtection="1">
      <alignment horizontal="center" vertical="center"/>
      <protection locked="0"/>
    </xf>
    <xf numFmtId="0" fontId="1" fillId="0" borderId="0" xfId="68" applyFont="1" applyAlignment="1">
      <alignment horizontal="center" vertical="top"/>
      <protection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12" fillId="0" borderId="0" xfId="68" applyAlignment="1">
      <alignment horizontal="center"/>
      <protection/>
    </xf>
    <xf numFmtId="4" fontId="1" fillId="0" borderId="0" xfId="68" applyNumberFormat="1" applyFont="1" applyAlignment="1">
      <alignment horizontal="center" vertical="top"/>
      <protection/>
    </xf>
    <xf numFmtId="4" fontId="1" fillId="0" borderId="0" xfId="68" applyNumberFormat="1" applyFont="1" applyAlignment="1">
      <alignment horizontal="center"/>
      <protection/>
    </xf>
    <xf numFmtId="4" fontId="12" fillId="0" borderId="0" xfId="68" applyNumberFormat="1" applyAlignment="1">
      <alignment horizontal="center"/>
      <protection/>
    </xf>
    <xf numFmtId="3" fontId="1" fillId="0" borderId="16" xfId="42" applyNumberFormat="1" applyFont="1" applyBorder="1" applyAlignment="1" applyProtection="1">
      <alignment horizontal="center" vertical="center"/>
      <protection locked="0"/>
    </xf>
    <xf numFmtId="3" fontId="4" fillId="0" borderId="23" xfId="42" applyNumberFormat="1" applyFont="1" applyBorder="1" applyAlignment="1">
      <alignment horizontal="center" vertical="center"/>
    </xf>
    <xf numFmtId="0" fontId="27" fillId="0" borderId="0" xfId="68" applyFont="1" applyAlignment="1">
      <alignment vertical="center"/>
      <protection/>
    </xf>
    <xf numFmtId="0" fontId="1" fillId="0" borderId="22" xfId="69" applyFont="1" applyBorder="1" applyAlignment="1" applyProtection="1">
      <alignment horizontal="left" vertical="center"/>
      <protection locked="0"/>
    </xf>
    <xf numFmtId="0" fontId="1" fillId="0" borderId="22" xfId="69" applyFont="1" applyBorder="1" applyAlignment="1">
      <alignment horizontal="left" vertical="center"/>
      <protection/>
    </xf>
    <xf numFmtId="214" fontId="1" fillId="0" borderId="0" xfId="42" applyNumberFormat="1" applyFont="1" applyBorder="1" applyAlignment="1" applyProtection="1">
      <alignment horizontal="center" vertical="center"/>
      <protection locked="0"/>
    </xf>
    <xf numFmtId="214" fontId="1" fillId="0" borderId="0" xfId="42" applyNumberFormat="1" applyFont="1" applyBorder="1" applyAlignment="1">
      <alignment horizontal="center" vertical="center"/>
    </xf>
    <xf numFmtId="214" fontId="4" fillId="0" borderId="11" xfId="68" applyNumberFormat="1" applyFont="1" applyBorder="1" applyAlignment="1">
      <alignment horizontal="center" vertical="center"/>
      <protection/>
    </xf>
    <xf numFmtId="0" fontId="1" fillId="0" borderId="0" xfId="68" applyFont="1" applyAlignment="1">
      <alignment horizontal="center" vertical="center"/>
      <protection/>
    </xf>
    <xf numFmtId="0" fontId="4" fillId="0" borderId="0" xfId="68" applyFont="1" applyAlignment="1">
      <alignment vertical="center"/>
      <protection/>
    </xf>
    <xf numFmtId="0" fontId="4" fillId="0" borderId="0" xfId="68" applyFont="1">
      <alignment/>
      <protection/>
    </xf>
    <xf numFmtId="0" fontId="27" fillId="0" borderId="0" xfId="68" applyFont="1" applyAlignment="1">
      <alignment horizontal="center"/>
      <protection/>
    </xf>
    <xf numFmtId="214" fontId="1" fillId="0" borderId="22" xfId="42" applyNumberFormat="1" applyFont="1" applyBorder="1" applyAlignment="1">
      <alignment horizontal="center" vertical="center"/>
    </xf>
    <xf numFmtId="214" fontId="4" fillId="0" borderId="20" xfId="68" applyNumberFormat="1" applyFont="1" applyBorder="1" applyAlignment="1">
      <alignment horizontal="center" vertical="center"/>
      <protection/>
    </xf>
    <xf numFmtId="0" fontId="8" fillId="0" borderId="0" xfId="69" applyFont="1" applyAlignment="1">
      <alignment/>
      <protection/>
    </xf>
    <xf numFmtId="0" fontId="4" fillId="0" borderId="0" xfId="69" applyFont="1" applyAlignment="1">
      <alignment/>
      <protection/>
    </xf>
    <xf numFmtId="0" fontId="6" fillId="0" borderId="0" xfId="69" applyFont="1" applyAlignment="1">
      <alignment/>
      <protection/>
    </xf>
    <xf numFmtId="0" fontId="1" fillId="0" borderId="0" xfId="69" applyFont="1" applyAlignment="1">
      <alignment horizontal="center" vertical="center"/>
      <protection/>
    </xf>
    <xf numFmtId="0" fontId="1" fillId="0" borderId="0" xfId="69" applyFont="1" applyAlignment="1">
      <alignment horizontal="center" vertical="top"/>
      <protection/>
    </xf>
    <xf numFmtId="0" fontId="1" fillId="0" borderId="0" xfId="69" applyFont="1" applyBorder="1" applyAlignment="1">
      <alignment horizontal="left" vertical="center"/>
      <protection/>
    </xf>
    <xf numFmtId="0" fontId="4" fillId="0" borderId="11" xfId="69" applyFont="1" applyBorder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1" fillId="0" borderId="0" xfId="69" applyFont="1" applyAlignment="1">
      <alignment/>
      <protection/>
    </xf>
    <xf numFmtId="0" fontId="2" fillId="0" borderId="0" xfId="69" applyFont="1" applyAlignment="1">
      <alignment/>
      <protection/>
    </xf>
    <xf numFmtId="0" fontId="6" fillId="0" borderId="12" xfId="69" applyFont="1" applyBorder="1" applyAlignment="1">
      <alignment horizontal="center"/>
      <protection/>
    </xf>
    <xf numFmtId="0" fontId="6" fillId="0" borderId="10" xfId="69" applyFont="1" applyBorder="1" applyAlignment="1">
      <alignment horizontal="center"/>
      <protection/>
    </xf>
    <xf numFmtId="214" fontId="1" fillId="0" borderId="0" xfId="42" applyNumberFormat="1" applyFont="1" applyBorder="1" applyAlignment="1" quotePrefix="1">
      <alignment horizontal="center" vertical="center"/>
    </xf>
    <xf numFmtId="214" fontId="4" fillId="0" borderId="11" xfId="42" applyNumberFormat="1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39" fillId="0" borderId="0" xfId="69" applyFont="1" applyAlignment="1">
      <alignment horizontal="center" vertical="center"/>
      <protection/>
    </xf>
    <xf numFmtId="0" fontId="37" fillId="0" borderId="0" xfId="69" applyFont="1" applyAlignment="1">
      <alignment horizontal="center" vertical="center"/>
      <protection/>
    </xf>
    <xf numFmtId="0" fontId="36" fillId="0" borderId="0" xfId="69" applyFont="1" applyAlignment="1">
      <alignment horizontal="center" vertical="center"/>
      <protection/>
    </xf>
    <xf numFmtId="0" fontId="38" fillId="0" borderId="0" xfId="69" applyFont="1" applyAlignment="1">
      <alignment horizontal="center" vertical="center"/>
      <protection/>
    </xf>
    <xf numFmtId="214" fontId="38" fillId="0" borderId="0" xfId="69" applyNumberFormat="1" applyFont="1" applyAlignment="1">
      <alignment horizontal="center" vertical="center"/>
      <protection/>
    </xf>
    <xf numFmtId="0" fontId="40" fillId="0" borderId="0" xfId="69" applyFont="1" applyAlignment="1">
      <alignment horizontal="center" vertical="center"/>
      <protection/>
    </xf>
    <xf numFmtId="0" fontId="12" fillId="33" borderId="0" xfId="68" applyFill="1">
      <alignment/>
      <protection/>
    </xf>
    <xf numFmtId="0" fontId="4" fillId="33" borderId="11" xfId="68" applyFont="1" applyFill="1" applyBorder="1" applyAlignment="1">
      <alignment horizontal="center" vertical="center"/>
      <protection/>
    </xf>
    <xf numFmtId="0" fontId="1" fillId="33" borderId="0" xfId="68" applyFont="1" applyFill="1" applyBorder="1" applyAlignment="1" quotePrefix="1">
      <alignment horizontal="center" vertical="center"/>
      <protection/>
    </xf>
    <xf numFmtId="3" fontId="1" fillId="33" borderId="0" xfId="68" applyNumberFormat="1" applyFont="1" applyFill="1" applyBorder="1" applyAlignment="1" quotePrefix="1">
      <alignment horizontal="center" vertical="center"/>
      <protection/>
    </xf>
    <xf numFmtId="3" fontId="1" fillId="33" borderId="0" xfId="69" applyNumberFormat="1" applyFont="1" applyFill="1" applyBorder="1" applyAlignment="1" applyProtection="1">
      <alignment horizontal="right" vertical="center"/>
      <protection/>
    </xf>
    <xf numFmtId="0" fontId="4" fillId="33" borderId="11" xfId="68" applyFont="1" applyFill="1" applyBorder="1" applyAlignment="1" quotePrefix="1">
      <alignment horizontal="center" vertical="center"/>
      <protection/>
    </xf>
    <xf numFmtId="3" fontId="4" fillId="33" borderId="11" xfId="69" applyNumberFormat="1" applyFont="1" applyFill="1" applyBorder="1" applyAlignment="1" applyProtection="1">
      <alignment horizontal="right" vertical="center"/>
      <protection/>
    </xf>
    <xf numFmtId="0" fontId="1" fillId="0" borderId="0" xfId="68" applyFont="1" applyBorder="1" applyAlignment="1">
      <alignment vertical="center"/>
      <protection/>
    </xf>
    <xf numFmtId="0" fontId="12" fillId="33" borderId="0" xfId="68" applyFont="1" applyFill="1">
      <alignment/>
      <protection/>
    </xf>
    <xf numFmtId="3" fontId="4" fillId="33" borderId="11" xfId="69" applyNumberFormat="1" applyFont="1" applyFill="1" applyBorder="1" applyAlignment="1" applyProtection="1">
      <alignment horizontal="center" vertical="center"/>
      <protection/>
    </xf>
    <xf numFmtId="37" fontId="1" fillId="33" borderId="0" xfId="69" applyNumberFormat="1" applyFont="1" applyFill="1" applyBorder="1" applyAlignment="1" applyProtection="1">
      <alignment horizontal="center" vertical="center"/>
      <protection/>
    </xf>
    <xf numFmtId="37" fontId="4" fillId="33" borderId="11" xfId="69" applyNumberFormat="1" applyFont="1" applyFill="1" applyBorder="1" applyAlignment="1" applyProtection="1">
      <alignment horizontal="center" vertical="center"/>
      <protection/>
    </xf>
    <xf numFmtId="3" fontId="1" fillId="33" borderId="0" xfId="69" applyNumberFormat="1" applyFont="1" applyFill="1" applyBorder="1" applyAlignment="1" applyProtection="1">
      <alignment horizontal="center" vertical="center"/>
      <protection/>
    </xf>
    <xf numFmtId="3" fontId="1" fillId="33" borderId="0" xfId="68" applyNumberFormat="1" applyFont="1" applyFill="1" applyBorder="1" applyAlignment="1">
      <alignment horizontal="center" vertical="center"/>
      <protection/>
    </xf>
    <xf numFmtId="0" fontId="12" fillId="33" borderId="0" xfId="68" applyFill="1" applyAlignment="1">
      <alignment horizontal="center"/>
      <protection/>
    </xf>
    <xf numFmtId="0" fontId="1" fillId="0" borderId="0" xfId="67" applyFont="1" applyBorder="1" applyAlignment="1">
      <alignment horizontal="left"/>
      <protection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24" xfId="0" applyFont="1" applyBorder="1" applyAlignment="1">
      <alignment/>
    </xf>
    <xf numFmtId="0" fontId="2" fillId="0" borderId="0" xfId="67" applyFont="1">
      <alignment/>
      <protection/>
    </xf>
    <xf numFmtId="0" fontId="6" fillId="0" borderId="0" xfId="67" applyFont="1">
      <alignment/>
      <protection/>
    </xf>
    <xf numFmtId="0" fontId="2" fillId="0" borderId="0" xfId="67" applyFont="1" applyAlignment="1">
      <alignment horizontal="right"/>
      <protection/>
    </xf>
    <xf numFmtId="0" fontId="4" fillId="0" borderId="0" xfId="67" applyFont="1" applyAlignment="1">
      <alignment horizontal="center"/>
      <protection/>
    </xf>
    <xf numFmtId="0" fontId="1" fillId="0" borderId="21" xfId="67" applyFont="1" applyBorder="1" applyAlignment="1">
      <alignment horizontal="center"/>
      <protection/>
    </xf>
    <xf numFmtId="0" fontId="1" fillId="0" borderId="25" xfId="67" applyFont="1" applyBorder="1">
      <alignment/>
      <protection/>
    </xf>
    <xf numFmtId="0" fontId="1" fillId="0" borderId="14" xfId="67" applyFont="1" applyBorder="1">
      <alignment/>
      <protection/>
    </xf>
    <xf numFmtId="0" fontId="1" fillId="0" borderId="16" xfId="67" applyFont="1" applyBorder="1" applyAlignment="1">
      <alignment horizontal="right"/>
      <protection/>
    </xf>
    <xf numFmtId="0" fontId="1" fillId="0" borderId="14" xfId="67" applyFont="1" applyBorder="1" applyAlignment="1">
      <alignment horizontal="left"/>
      <protection/>
    </xf>
    <xf numFmtId="0" fontId="1" fillId="0" borderId="0" xfId="67" applyFont="1">
      <alignment/>
      <protection/>
    </xf>
    <xf numFmtId="0" fontId="1" fillId="0" borderId="22" xfId="67" applyFont="1" applyBorder="1" applyAlignment="1">
      <alignment horizontal="center"/>
      <protection/>
    </xf>
    <xf numFmtId="0" fontId="1" fillId="0" borderId="16" xfId="67" applyFont="1" applyBorder="1">
      <alignment/>
      <protection/>
    </xf>
    <xf numFmtId="0" fontId="1" fillId="0" borderId="13" xfId="67" applyFont="1" applyBorder="1">
      <alignment/>
      <protection/>
    </xf>
    <xf numFmtId="0" fontId="1" fillId="0" borderId="22" xfId="67" applyFont="1" applyBorder="1">
      <alignment/>
      <protection/>
    </xf>
    <xf numFmtId="0" fontId="1" fillId="0" borderId="13" xfId="67" applyFont="1" applyBorder="1" applyAlignment="1">
      <alignment horizontal="left"/>
      <protection/>
    </xf>
    <xf numFmtId="49" fontId="1" fillId="0" borderId="16" xfId="67" applyNumberFormat="1" applyFont="1" applyBorder="1" applyAlignment="1">
      <alignment horizontal="right"/>
      <protection/>
    </xf>
    <xf numFmtId="0" fontId="1" fillId="0" borderId="13" xfId="67" applyFont="1" applyBorder="1" applyAlignment="1">
      <alignment horizontal="center"/>
      <protection/>
    </xf>
    <xf numFmtId="0" fontId="1" fillId="0" borderId="24" xfId="67" applyFont="1" applyBorder="1" applyAlignment="1">
      <alignment horizontal="center"/>
      <protection/>
    </xf>
    <xf numFmtId="0" fontId="1" fillId="0" borderId="18" xfId="67" applyFont="1" applyBorder="1">
      <alignment/>
      <protection/>
    </xf>
    <xf numFmtId="0" fontId="1" fillId="0" borderId="19" xfId="67" applyFont="1" applyBorder="1">
      <alignment/>
      <protection/>
    </xf>
    <xf numFmtId="0" fontId="1" fillId="0" borderId="0" xfId="67" applyFont="1" applyBorder="1">
      <alignment/>
      <protection/>
    </xf>
    <xf numFmtId="0" fontId="1" fillId="0" borderId="0" xfId="67" applyFont="1" applyBorder="1" applyAlignment="1">
      <alignment horizontal="right"/>
      <protection/>
    </xf>
    <xf numFmtId="0" fontId="1" fillId="0" borderId="0" xfId="67" applyFont="1" applyAlignment="1">
      <alignment horizontal="center"/>
      <protection/>
    </xf>
    <xf numFmtId="0" fontId="1" fillId="0" borderId="0" xfId="67" applyFont="1" applyAlignment="1">
      <alignment horizontal="right"/>
      <protection/>
    </xf>
    <xf numFmtId="0" fontId="1" fillId="0" borderId="24" xfId="67" applyFont="1" applyBorder="1" applyAlignment="1">
      <alignment horizontal="center" vertical="center"/>
      <protection/>
    </xf>
    <xf numFmtId="0" fontId="1" fillId="0" borderId="10" xfId="67" applyFont="1" applyBorder="1" applyAlignment="1">
      <alignment vertical="center"/>
      <protection/>
    </xf>
    <xf numFmtId="49" fontId="1" fillId="0" borderId="10" xfId="67" applyNumberFormat="1" applyFont="1" applyBorder="1" applyAlignment="1">
      <alignment horizontal="right" vertical="center"/>
      <protection/>
    </xf>
    <xf numFmtId="0" fontId="1" fillId="0" borderId="19" xfId="67" applyFont="1" applyBorder="1" applyAlignment="1">
      <alignment horizontal="center" vertical="center"/>
      <protection/>
    </xf>
    <xf numFmtId="0" fontId="1" fillId="0" borderId="0" xfId="67" applyFont="1" applyAlignment="1">
      <alignment vertical="center"/>
      <protection/>
    </xf>
    <xf numFmtId="0" fontId="8" fillId="0" borderId="10" xfId="67" applyFont="1" applyBorder="1" applyAlignment="1">
      <alignment horizontal="center"/>
      <protection/>
    </xf>
    <xf numFmtId="0" fontId="6" fillId="0" borderId="20" xfId="67" applyFont="1" applyBorder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1" fillId="0" borderId="21" xfId="67" applyFont="1" applyBorder="1">
      <alignment/>
      <protection/>
    </xf>
    <xf numFmtId="0" fontId="1" fillId="0" borderId="20" xfId="67" applyFont="1" applyBorder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justify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209" fontId="1" fillId="0" borderId="0" xfId="0" applyNumberFormat="1" applyFont="1" applyAlignment="1" applyProtection="1">
      <alignment horizontal="center" vertical="center"/>
      <protection/>
    </xf>
    <xf numFmtId="208" fontId="1" fillId="0" borderId="0" xfId="42" applyNumberFormat="1" applyFont="1" applyAlignment="1" applyProtection="1">
      <alignment horizontal="center" vertical="center"/>
      <protection/>
    </xf>
    <xf numFmtId="209" fontId="1" fillId="0" borderId="0" xfId="0" applyNumberFormat="1" applyFont="1" applyAlignment="1">
      <alignment horizontal="center" vertical="center"/>
    </xf>
    <xf numFmtId="210" fontId="1" fillId="0" borderId="0" xfId="0" applyNumberFormat="1" applyFont="1" applyAlignment="1">
      <alignment horizontal="right" vertical="center"/>
    </xf>
    <xf numFmtId="2" fontId="1" fillId="0" borderId="0" xfId="42" applyNumberFormat="1" applyFont="1" applyAlignment="1" applyProtection="1">
      <alignment horizontal="right" vertical="center"/>
      <protection/>
    </xf>
    <xf numFmtId="208" fontId="1" fillId="0" borderId="0" xfId="42" applyNumberFormat="1" applyFont="1" applyAlignment="1" applyProtection="1" quotePrefix="1">
      <alignment horizontal="center" vertical="center"/>
      <protection/>
    </xf>
    <xf numFmtId="209" fontId="1" fillId="0" borderId="0" xfId="0" applyNumberFormat="1" applyFont="1" applyAlignment="1" applyProtection="1" quotePrefix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209" fontId="4" fillId="0" borderId="11" xfId="0" applyNumberFormat="1" applyFont="1" applyBorder="1" applyAlignment="1" applyProtection="1">
      <alignment horizontal="center" vertical="center"/>
      <protection/>
    </xf>
    <xf numFmtId="208" fontId="4" fillId="0" borderId="11" xfId="0" applyNumberFormat="1" applyFont="1" applyBorder="1" applyAlignment="1" applyProtection="1">
      <alignment horizontal="right" vertical="center"/>
      <protection/>
    </xf>
    <xf numFmtId="209" fontId="4" fillId="0" borderId="11" xfId="0" applyNumberFormat="1" applyFont="1" applyBorder="1" applyAlignment="1">
      <alignment horizontal="center" vertical="center"/>
    </xf>
    <xf numFmtId="210" fontId="4" fillId="0" borderId="11" xfId="0" applyNumberFormat="1" applyFont="1" applyBorder="1" applyAlignment="1">
      <alignment horizontal="right" vertical="center"/>
    </xf>
    <xf numFmtId="2" fontId="1" fillId="0" borderId="11" xfId="42" applyNumberFormat="1" applyFont="1" applyFill="1" applyBorder="1" applyAlignment="1" applyProtection="1">
      <alignment horizontal="right" vertical="center"/>
      <protection/>
    </xf>
    <xf numFmtId="2" fontId="1" fillId="0" borderId="11" xfId="42" applyNumberFormat="1" applyFont="1" applyBorder="1" applyAlignment="1" applyProtection="1">
      <alignment horizontal="right" vertical="center"/>
      <protection/>
    </xf>
    <xf numFmtId="209" fontId="1" fillId="0" borderId="0" xfId="0" applyNumberFormat="1" applyFont="1" applyAlignment="1" applyProtection="1">
      <alignment vertical="center"/>
      <protection/>
    </xf>
    <xf numFmtId="208" fontId="1" fillId="0" borderId="0" xfId="42" applyNumberFormat="1" applyFont="1" applyAlignment="1">
      <alignment vertical="center"/>
    </xf>
    <xf numFmtId="0" fontId="2" fillId="0" borderId="0" xfId="0" applyFont="1" applyAlignment="1" applyProtection="1">
      <alignment horizontal="fill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41" fontId="1" fillId="0" borderId="0" xfId="0" applyNumberFormat="1" applyFont="1" applyAlignment="1" applyProtection="1">
      <alignment horizontal="right" vertical="center"/>
      <protection/>
    </xf>
    <xf numFmtId="41" fontId="1" fillId="0" borderId="0" xfId="0" applyNumberFormat="1" applyFont="1" applyAlignment="1" applyProtection="1">
      <alignment vertical="center"/>
      <protection/>
    </xf>
    <xf numFmtId="41" fontId="1" fillId="0" borderId="10" xfId="0" applyNumberFormat="1" applyFont="1" applyBorder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Alignment="1" applyProtection="1" quotePrefix="1">
      <alignment horizontal="right" vertical="center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41" fontId="4" fillId="33" borderId="11" xfId="0" applyNumberFormat="1" applyFont="1" applyFill="1" applyBorder="1" applyAlignment="1" applyProtection="1">
      <alignment horizontal="right" vertical="center"/>
      <protection/>
    </xf>
    <xf numFmtId="41" fontId="1" fillId="0" borderId="11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>
      <alignment vertical="center"/>
    </xf>
    <xf numFmtId="37" fontId="1" fillId="0" borderId="0" xfId="0" applyNumberFormat="1" applyFont="1" applyAlignment="1" applyProtection="1">
      <alignment horizontal="fill" vertical="center"/>
      <protection/>
    </xf>
    <xf numFmtId="0" fontId="1" fillId="0" borderId="25" xfId="67" applyFont="1" applyBorder="1" applyAlignment="1" applyProtection="1">
      <alignment horizontal="left"/>
      <protection/>
    </xf>
    <xf numFmtId="0" fontId="1" fillId="0" borderId="18" xfId="67" applyFont="1" applyBorder="1" applyAlignment="1" applyProtection="1">
      <alignment horizontal="left" vertical="top"/>
      <protection/>
    </xf>
    <xf numFmtId="203" fontId="1" fillId="33" borderId="23" xfId="0" applyNumberFormat="1" applyFont="1" applyFill="1" applyBorder="1" applyAlignment="1" applyProtection="1" quotePrefix="1">
      <alignment vertical="center"/>
      <protection/>
    </xf>
    <xf numFmtId="194" fontId="1" fillId="33" borderId="16" xfId="0" applyNumberFormat="1" applyFont="1" applyFill="1" applyBorder="1" applyAlignment="1" applyProtection="1">
      <alignment vertical="center"/>
      <protection/>
    </xf>
    <xf numFmtId="203" fontId="1" fillId="33" borderId="16" xfId="0" applyNumberFormat="1" applyFont="1" applyFill="1" applyBorder="1" applyAlignment="1" applyProtection="1">
      <alignment horizontal="right" vertical="center"/>
      <protection/>
    </xf>
    <xf numFmtId="194" fontId="1" fillId="33" borderId="23" xfId="0" applyNumberFormat="1" applyFont="1" applyFill="1" applyBorder="1" applyAlignment="1" applyProtection="1">
      <alignment vertical="center"/>
      <protection/>
    </xf>
    <xf numFmtId="194" fontId="1" fillId="33" borderId="18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39" fontId="1" fillId="0" borderId="0" xfId="0" applyNumberFormat="1" applyFont="1" applyAlignment="1" applyProtection="1">
      <alignment vertical="center"/>
      <protection/>
    </xf>
    <xf numFmtId="206" fontId="1" fillId="0" borderId="10" xfId="0" applyNumberFormat="1" applyFont="1" applyBorder="1" applyAlignment="1" applyProtection="1">
      <alignment horizontal="fill" vertical="center"/>
      <protection/>
    </xf>
    <xf numFmtId="206" fontId="1" fillId="0" borderId="0" xfId="0" applyNumberFormat="1" applyFont="1" applyBorder="1" applyAlignment="1" applyProtection="1">
      <alignment horizontal="fill" vertical="center"/>
      <protection/>
    </xf>
    <xf numFmtId="0" fontId="4" fillId="0" borderId="11" xfId="0" applyFont="1" applyFill="1" applyBorder="1" applyAlignment="1">
      <alignment vertical="center"/>
    </xf>
    <xf numFmtId="39" fontId="4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39" fontId="4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fill" vertical="center"/>
      <protection/>
    </xf>
    <xf numFmtId="0" fontId="3" fillId="0" borderId="0" xfId="0" applyFont="1" applyBorder="1" applyAlignment="1" applyProtection="1">
      <alignment horizontal="fill" vertical="center"/>
      <protection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horizontal="right" vertical="center"/>
      <protection/>
    </xf>
    <xf numFmtId="37" fontId="1" fillId="0" borderId="0" xfId="0" applyNumberFormat="1" applyFont="1" applyAlignment="1" applyProtection="1">
      <alignment horizontal="right"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27" fillId="33" borderId="0" xfId="68" applyFont="1" applyFill="1">
      <alignment/>
      <protection/>
    </xf>
    <xf numFmtId="0" fontId="27" fillId="33" borderId="0" xfId="68" applyFont="1" applyFill="1" applyAlignment="1">
      <alignment horizontal="center"/>
      <protection/>
    </xf>
    <xf numFmtId="0" fontId="4" fillId="0" borderId="15" xfId="0" applyFont="1" applyBorder="1" applyAlignment="1">
      <alignment horizontal="center"/>
    </xf>
    <xf numFmtId="219" fontId="7" fillId="0" borderId="16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0" fontId="1" fillId="0" borderId="21" xfId="69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07" fontId="18" fillId="0" borderId="0" xfId="42" applyNumberFormat="1" applyFont="1" applyBorder="1" applyAlignment="1">
      <alignment vertical="center"/>
    </xf>
    <xf numFmtId="207" fontId="18" fillId="0" borderId="0" xfId="0" applyNumberFormat="1" applyFont="1" applyBorder="1" applyAlignment="1">
      <alignment vertical="center"/>
    </xf>
    <xf numFmtId="207" fontId="10" fillId="0" borderId="0" xfId="42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1" fontId="10" fillId="0" borderId="0" xfId="42" applyNumberFormat="1" applyFont="1" applyBorder="1" applyAlignment="1">
      <alignment vertical="center"/>
    </xf>
    <xf numFmtId="207" fontId="10" fillId="0" borderId="10" xfId="42" applyNumberFormat="1" applyFont="1" applyBorder="1" applyAlignment="1">
      <alignment vertical="center"/>
    </xf>
    <xf numFmtId="0" fontId="17" fillId="33" borderId="11" xfId="68" applyFont="1" applyFill="1" applyBorder="1" applyAlignment="1" quotePrefix="1">
      <alignment horizontal="center" vertical="center"/>
      <protection/>
    </xf>
    <xf numFmtId="3" fontId="17" fillId="33" borderId="11" xfId="69" applyNumberFormat="1" applyFont="1" applyFill="1" applyBorder="1" applyAlignment="1" applyProtection="1">
      <alignment horizontal="right" vertical="center"/>
      <protection/>
    </xf>
    <xf numFmtId="3" fontId="17" fillId="33" borderId="11" xfId="69" applyNumberFormat="1" applyFont="1" applyFill="1" applyBorder="1" applyAlignment="1" applyProtection="1">
      <alignment horizontal="center" vertical="center"/>
      <protection/>
    </xf>
    <xf numFmtId="3" fontId="17" fillId="33" borderId="11" xfId="68" applyNumberFormat="1" applyFont="1" applyFill="1" applyBorder="1" applyAlignment="1" quotePrefix="1">
      <alignment horizontal="center" vertical="center"/>
      <protection/>
    </xf>
    <xf numFmtId="3" fontId="17" fillId="33" borderId="11" xfId="68" applyNumberFormat="1" applyFont="1" applyFill="1" applyBorder="1" applyAlignment="1">
      <alignment horizontal="center" vertical="center"/>
      <protection/>
    </xf>
    <xf numFmtId="0" fontId="44" fillId="33" borderId="0" xfId="68" applyFont="1" applyFill="1">
      <alignment/>
      <protection/>
    </xf>
    <xf numFmtId="37" fontId="17" fillId="33" borderId="11" xfId="69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Border="1" applyAlignment="1">
      <alignment horizontal="center"/>
      <protection/>
    </xf>
    <xf numFmtId="0" fontId="6" fillId="0" borderId="23" xfId="67" applyFont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top"/>
      <protection/>
    </xf>
    <xf numFmtId="209" fontId="1" fillId="0" borderId="0" xfId="0" applyNumberFormat="1" applyFont="1" applyAlignment="1" applyProtection="1">
      <alignment horizontal="center" vertical="top"/>
      <protection/>
    </xf>
    <xf numFmtId="208" fontId="1" fillId="0" borderId="0" xfId="42" applyNumberFormat="1" applyFont="1" applyAlignment="1" applyProtection="1">
      <alignment horizontal="center" vertical="top"/>
      <protection/>
    </xf>
    <xf numFmtId="209" fontId="1" fillId="0" borderId="0" xfId="0" applyNumberFormat="1" applyFont="1" applyAlignment="1">
      <alignment horizontal="center" vertical="top"/>
    </xf>
    <xf numFmtId="210" fontId="1" fillId="0" borderId="0" xfId="0" applyNumberFormat="1" applyFont="1" applyAlignment="1">
      <alignment horizontal="right" vertical="top"/>
    </xf>
    <xf numFmtId="2" fontId="1" fillId="0" borderId="0" xfId="42" applyNumberFormat="1" applyFont="1" applyAlignment="1" applyProtection="1">
      <alignment horizontal="right" vertical="top"/>
      <protection/>
    </xf>
    <xf numFmtId="0" fontId="1" fillId="0" borderId="0" xfId="0" applyFont="1" applyAlignment="1">
      <alignment horizontal="center" vertical="top"/>
    </xf>
    <xf numFmtId="221" fontId="18" fillId="0" borderId="20" xfId="42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vertical="top"/>
    </xf>
    <xf numFmtId="3" fontId="4" fillId="0" borderId="16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3" xfId="70" applyFont="1" applyBorder="1">
      <alignment/>
      <protection/>
    </xf>
    <xf numFmtId="0" fontId="12" fillId="0" borderId="0" xfId="68" applyAlignment="1">
      <alignment vertical="center"/>
      <protection/>
    </xf>
    <xf numFmtId="0" fontId="34" fillId="0" borderId="0" xfId="68" applyFont="1" applyAlignment="1">
      <alignment vertical="center"/>
      <protection/>
    </xf>
    <xf numFmtId="0" fontId="4" fillId="0" borderId="20" xfId="68" applyFont="1" applyBorder="1" applyAlignment="1">
      <alignment horizontal="center" vertical="center"/>
      <protection/>
    </xf>
    <xf numFmtId="0" fontId="1" fillId="0" borderId="22" xfId="68" applyFont="1" applyBorder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38" fillId="0" borderId="0" xfId="69" applyFont="1" applyAlignment="1">
      <alignment horizontal="center"/>
      <protection/>
    </xf>
    <xf numFmtId="0" fontId="8" fillId="0" borderId="0" xfId="69" applyFont="1" applyAlignment="1">
      <alignment vertical="center"/>
      <protection/>
    </xf>
    <xf numFmtId="0" fontId="4" fillId="0" borderId="20" xfId="68" applyFont="1" applyBorder="1" applyAlignment="1">
      <alignment horizontal="center" vertical="center"/>
      <protection/>
    </xf>
    <xf numFmtId="0" fontId="6" fillId="0" borderId="23" xfId="67" applyFont="1" applyBorder="1" applyAlignment="1">
      <alignment vertical="center"/>
      <protection/>
    </xf>
    <xf numFmtId="0" fontId="6" fillId="0" borderId="11" xfId="67" applyFont="1" applyBorder="1" applyAlignment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37" fontId="16" fillId="0" borderId="0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37" fontId="16" fillId="0" borderId="0" xfId="0" applyNumberFormat="1" applyFont="1" applyBorder="1" applyAlignment="1" applyProtection="1">
      <alignment horizontal="center" vertical="top"/>
      <protection/>
    </xf>
    <xf numFmtId="4" fontId="16" fillId="0" borderId="0" xfId="0" applyNumberFormat="1" applyFont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left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 applyProtection="1">
      <alignment horizontal="left" vertical="center"/>
      <protection/>
    </xf>
    <xf numFmtId="3" fontId="16" fillId="0" borderId="0" xfId="42" applyNumberFormat="1" applyFont="1" applyBorder="1" applyAlignment="1">
      <alignment horizontal="center" vertical="center"/>
    </xf>
    <xf numFmtId="4" fontId="16" fillId="0" borderId="0" xfId="42" applyNumberFormat="1" applyFont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3" fontId="4" fillId="33" borderId="11" xfId="0" applyNumberFormat="1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 vertical="center"/>
      <protection/>
    </xf>
    <xf numFmtId="4" fontId="16" fillId="0" borderId="0" xfId="42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3" fontId="16" fillId="0" borderId="0" xfId="42" applyNumberFormat="1" applyFont="1" applyBorder="1" applyAlignment="1">
      <alignment horizontal="center"/>
    </xf>
    <xf numFmtId="4" fontId="16" fillId="0" borderId="0" xfId="42" applyNumberFormat="1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3" fontId="4" fillId="33" borderId="11" xfId="0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vertical="center"/>
    </xf>
    <xf numFmtId="219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207" fontId="6" fillId="0" borderId="11" xfId="42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207" fontId="18" fillId="0" borderId="12" xfId="42" applyNumberFormat="1" applyFont="1" applyBorder="1" applyAlignment="1">
      <alignment vertical="center"/>
    </xf>
    <xf numFmtId="219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207" fontId="18" fillId="0" borderId="10" xfId="42" applyNumberFormat="1" applyFont="1" applyBorder="1" applyAlignment="1">
      <alignment vertical="center"/>
    </xf>
    <xf numFmtId="0" fontId="1" fillId="0" borderId="0" xfId="69" applyFont="1" applyBorder="1" applyAlignment="1">
      <alignment horizontal="center" vertical="center"/>
      <protection/>
    </xf>
    <xf numFmtId="0" fontId="1" fillId="0" borderId="0" xfId="69" applyFont="1" applyBorder="1" applyAlignment="1">
      <alignment/>
      <protection/>
    </xf>
    <xf numFmtId="0" fontId="2" fillId="0" borderId="0" xfId="69" applyFont="1" applyBorder="1" applyAlignment="1">
      <alignment/>
      <protection/>
    </xf>
    <xf numFmtId="0" fontId="2" fillId="0" borderId="0" xfId="69" applyFont="1" applyBorder="1" applyAlignment="1">
      <alignment horizontal="center" vertical="center"/>
      <protection/>
    </xf>
    <xf numFmtId="0" fontId="1" fillId="0" borderId="0" xfId="69" applyFont="1" applyBorder="1" applyAlignment="1">
      <alignment horizontal="center"/>
      <protection/>
    </xf>
    <xf numFmtId="0" fontId="2" fillId="0" borderId="0" xfId="69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69" applyFont="1" applyBorder="1" applyAlignment="1">
      <alignment horizontal="center" vertical="center"/>
      <protection/>
    </xf>
    <xf numFmtId="0" fontId="1" fillId="33" borderId="0" xfId="68" applyFont="1" applyFill="1" applyBorder="1" applyAlignment="1">
      <alignment horizontal="center" vertical="center"/>
      <protection/>
    </xf>
    <xf numFmtId="0" fontId="17" fillId="33" borderId="11" xfId="68" applyFont="1" applyFill="1" applyBorder="1" applyAlignment="1">
      <alignment horizontal="center" vertical="center"/>
      <protection/>
    </xf>
    <xf numFmtId="3" fontId="1" fillId="0" borderId="22" xfId="66" applyNumberFormat="1" applyFont="1" applyBorder="1" applyAlignment="1">
      <alignment horizontal="center" vertical="center"/>
      <protection/>
    </xf>
    <xf numFmtId="3" fontId="1" fillId="0" borderId="13" xfId="66" applyNumberFormat="1" applyFont="1" applyBorder="1" applyAlignment="1">
      <alignment horizontal="center" vertical="center"/>
      <protection/>
    </xf>
    <xf numFmtId="3" fontId="1" fillId="0" borderId="13" xfId="66" applyNumberFormat="1" applyFont="1" applyBorder="1" applyAlignment="1">
      <alignment horizontal="center" vertical="top"/>
      <protection/>
    </xf>
    <xf numFmtId="3" fontId="1" fillId="0" borderId="22" xfId="66" applyNumberFormat="1" applyFont="1" applyBorder="1" applyAlignment="1">
      <alignment horizontal="center" vertical="top"/>
      <protection/>
    </xf>
    <xf numFmtId="3" fontId="4" fillId="0" borderId="20" xfId="66" applyNumberFormat="1" applyFont="1" applyBorder="1" applyAlignment="1">
      <alignment horizontal="center" vertical="top"/>
      <protection/>
    </xf>
    <xf numFmtId="0" fontId="4" fillId="0" borderId="20" xfId="67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8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0" xfId="0" applyFont="1" applyFill="1" applyBorder="1" applyAlignment="1" applyProtection="1">
      <alignment horizontal="left" vertical="center"/>
      <protection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 applyProtection="1">
      <alignment horizontal="center" vertic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2" xfId="66" applyFont="1" applyBorder="1" applyAlignment="1">
      <alignment/>
      <protection/>
    </xf>
    <xf numFmtId="0" fontId="1" fillId="0" borderId="0" xfId="66" applyFont="1" applyAlignment="1">
      <alignment vertical="top"/>
      <protection/>
    </xf>
    <xf numFmtId="0" fontId="0" fillId="0" borderId="0" xfId="0" applyAlignment="1">
      <alignment/>
    </xf>
    <xf numFmtId="0" fontId="4" fillId="0" borderId="23" xfId="6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66" applyFont="1" applyAlignment="1">
      <alignment horizontal="center"/>
      <protection/>
    </xf>
    <xf numFmtId="0" fontId="6" fillId="0" borderId="0" xfId="66" applyFont="1" applyAlignment="1">
      <alignment horizontal="center" vertical="justify"/>
      <protection/>
    </xf>
    <xf numFmtId="0" fontId="4" fillId="0" borderId="21" xfId="66" applyFont="1" applyBorder="1" applyAlignment="1">
      <alignment horizontal="center" vertical="center"/>
      <protection/>
    </xf>
    <xf numFmtId="0" fontId="4" fillId="0" borderId="24" xfId="66" applyFont="1" applyBorder="1" applyAlignment="1">
      <alignment horizontal="center" vertical="center"/>
      <protection/>
    </xf>
    <xf numFmtId="0" fontId="4" fillId="0" borderId="25" xfId="66" applyFont="1" applyBorder="1" applyAlignment="1">
      <alignment horizontal="left" vertical="center"/>
      <protection/>
    </xf>
    <xf numFmtId="0" fontId="4" fillId="0" borderId="14" xfId="66" applyFont="1" applyBorder="1" applyAlignment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07" fontId="6" fillId="0" borderId="12" xfId="42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0" xfId="67" applyFont="1" applyAlignment="1" applyProtection="1">
      <alignment horizontal="center" vertical="center"/>
      <protection/>
    </xf>
    <xf numFmtId="0" fontId="6" fillId="0" borderId="21" xfId="67" applyFont="1" applyFill="1" applyBorder="1" applyAlignment="1" applyProtection="1">
      <alignment horizontal="center" vertical="center"/>
      <protection/>
    </xf>
    <xf numFmtId="0" fontId="6" fillId="0" borderId="24" xfId="67" applyFont="1" applyFill="1" applyBorder="1" applyAlignment="1" applyProtection="1">
      <alignment horizontal="center" vertical="center"/>
      <protection/>
    </xf>
    <xf numFmtId="0" fontId="6" fillId="0" borderId="20" xfId="67" applyFont="1" applyFill="1" applyBorder="1" applyAlignment="1">
      <alignment horizontal="center" vertical="center"/>
      <protection/>
    </xf>
    <xf numFmtId="194" fontId="1" fillId="33" borderId="25" xfId="0" applyNumberFormat="1" applyFont="1" applyFill="1" applyBorder="1" applyAlignment="1" applyProtection="1">
      <alignment vertical="center"/>
      <protection/>
    </xf>
    <xf numFmtId="194" fontId="1" fillId="33" borderId="14" xfId="0" applyNumberFormat="1" applyFont="1" applyFill="1" applyBorder="1" applyAlignment="1" applyProtection="1">
      <alignment vertical="center"/>
      <protection/>
    </xf>
    <xf numFmtId="203" fontId="1" fillId="33" borderId="16" xfId="0" applyNumberFormat="1" applyFont="1" applyFill="1" applyBorder="1" applyAlignment="1" applyProtection="1">
      <alignment horizontal="right" vertical="center"/>
      <protection/>
    </xf>
    <xf numFmtId="203" fontId="1" fillId="33" borderId="13" xfId="0" applyNumberFormat="1" applyFont="1" applyFill="1" applyBorder="1" applyAlignment="1" applyProtection="1">
      <alignment horizontal="right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/>
      <protection/>
    </xf>
    <xf numFmtId="203" fontId="1" fillId="33" borderId="23" xfId="0" applyNumberFormat="1" applyFont="1" applyFill="1" applyBorder="1" applyAlignment="1" applyProtection="1" quotePrefix="1">
      <alignment vertical="center"/>
      <protection/>
    </xf>
    <xf numFmtId="203" fontId="1" fillId="33" borderId="15" xfId="0" applyNumberFormat="1" applyFont="1" applyFill="1" applyBorder="1" applyAlignment="1" applyProtection="1" quotePrefix="1">
      <alignment vertical="center"/>
      <protection/>
    </xf>
    <xf numFmtId="194" fontId="1" fillId="33" borderId="18" xfId="0" applyNumberFormat="1" applyFont="1" applyFill="1" applyBorder="1" applyAlignment="1" applyProtection="1">
      <alignment vertical="center"/>
      <protection/>
    </xf>
    <xf numFmtId="194" fontId="1" fillId="33" borderId="19" xfId="0" applyNumberFormat="1" applyFont="1" applyFill="1" applyBorder="1" applyAlignment="1" applyProtection="1">
      <alignment vertical="center"/>
      <protection/>
    </xf>
    <xf numFmtId="0" fontId="1" fillId="33" borderId="25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8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center"/>
      <protection/>
    </xf>
    <xf numFmtId="194" fontId="4" fillId="33" borderId="18" xfId="0" applyNumberFormat="1" applyFont="1" applyFill="1" applyBorder="1" applyAlignment="1" applyProtection="1">
      <alignment horizontal="right" vertical="center"/>
      <protection/>
    </xf>
    <xf numFmtId="194" fontId="4" fillId="33" borderId="19" xfId="0" applyNumberFormat="1" applyFont="1" applyFill="1" applyBorder="1" applyAlignment="1" applyProtection="1">
      <alignment horizontal="right" vertical="center"/>
      <protection/>
    </xf>
    <xf numFmtId="194" fontId="1" fillId="33" borderId="23" xfId="0" applyNumberFormat="1" applyFont="1" applyFill="1" applyBorder="1" applyAlignment="1" applyProtection="1">
      <alignment vertical="center"/>
      <protection/>
    </xf>
    <xf numFmtId="194" fontId="1" fillId="33" borderId="15" xfId="0" applyNumberFormat="1" applyFont="1" applyFill="1" applyBorder="1" applyAlignment="1" applyProtection="1">
      <alignment vertical="center"/>
      <protection/>
    </xf>
    <xf numFmtId="194" fontId="1" fillId="33" borderId="16" xfId="0" applyNumberFormat="1" applyFont="1" applyFill="1" applyBorder="1" applyAlignment="1" applyProtection="1">
      <alignment vertical="center"/>
      <protection/>
    </xf>
    <xf numFmtId="194" fontId="1" fillId="33" borderId="13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49" fontId="6" fillId="33" borderId="14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/>
    </xf>
    <xf numFmtId="3" fontId="6" fillId="0" borderId="0" xfId="68" applyNumberFormat="1" applyFont="1" applyAlignment="1">
      <alignment horizontal="center" vertical="center"/>
      <protection/>
    </xf>
    <xf numFmtId="3" fontId="4" fillId="0" borderId="12" xfId="68" applyNumberFormat="1" applyFont="1" applyBorder="1" applyAlignment="1">
      <alignment vertical="center"/>
      <protection/>
    </xf>
    <xf numFmtId="3" fontId="4" fillId="0" borderId="10" xfId="68" applyNumberFormat="1" applyFont="1" applyBorder="1" applyAlignment="1">
      <alignment vertical="center"/>
      <protection/>
    </xf>
    <xf numFmtId="3" fontId="4" fillId="0" borderId="11" xfId="68" applyNumberFormat="1" applyFont="1" applyBorder="1" applyAlignment="1">
      <alignment horizontal="center" vertical="center"/>
      <protection/>
    </xf>
    <xf numFmtId="3" fontId="4" fillId="0" borderId="10" xfId="68" applyNumberFormat="1" applyFont="1" applyBorder="1" applyAlignment="1">
      <alignment horizontal="center" vertical="center"/>
      <protection/>
    </xf>
    <xf numFmtId="0" fontId="8" fillId="0" borderId="0" xfId="70" applyFont="1" applyAlignment="1">
      <alignment horizontal="center" vertical="center"/>
      <protection/>
    </xf>
    <xf numFmtId="0" fontId="11" fillId="0" borderId="23" xfId="70" applyFont="1" applyBorder="1" applyAlignment="1">
      <alignment horizontal="center" vertical="center"/>
      <protection/>
    </xf>
    <xf numFmtId="0" fontId="11" fillId="0" borderId="15" xfId="70" applyFont="1" applyBorder="1" applyAlignment="1">
      <alignment horizontal="center" vertical="center"/>
      <protection/>
    </xf>
    <xf numFmtId="0" fontId="32" fillId="0" borderId="11" xfId="71" applyFont="1" applyBorder="1" applyAlignment="1">
      <alignment horizontal="center" vertical="center"/>
      <protection/>
    </xf>
    <xf numFmtId="0" fontId="32" fillId="0" borderId="15" xfId="71" applyFont="1" applyBorder="1" applyAlignment="1">
      <alignment horizontal="center" vertical="center"/>
      <protection/>
    </xf>
    <xf numFmtId="0" fontId="8" fillId="0" borderId="10" xfId="71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6" fillId="0" borderId="25" xfId="71" applyFont="1" applyBorder="1" applyAlignment="1">
      <alignment horizontal="center" vertical="center"/>
      <protection/>
    </xf>
    <xf numFmtId="0" fontId="6" fillId="0" borderId="14" xfId="71" applyFont="1" applyBorder="1" applyAlignment="1">
      <alignment horizontal="center" vertical="center"/>
      <protection/>
    </xf>
    <xf numFmtId="0" fontId="6" fillId="0" borderId="18" xfId="71" applyFont="1" applyBorder="1" applyAlignment="1">
      <alignment horizontal="center" vertical="center"/>
      <protection/>
    </xf>
    <xf numFmtId="0" fontId="6" fillId="0" borderId="19" xfId="71" applyFont="1" applyBorder="1" applyAlignment="1">
      <alignment horizontal="center" vertical="center"/>
      <protection/>
    </xf>
    <xf numFmtId="0" fontId="6" fillId="0" borderId="21" xfId="71" applyFont="1" applyBorder="1" applyAlignment="1">
      <alignment horizontal="center" vertical="center"/>
      <protection/>
    </xf>
    <xf numFmtId="0" fontId="6" fillId="0" borderId="24" xfId="71" applyFont="1" applyBorder="1" applyAlignment="1">
      <alignment horizontal="center" vertical="center"/>
      <protection/>
    </xf>
    <xf numFmtId="0" fontId="6" fillId="0" borderId="20" xfId="71" applyFont="1" applyBorder="1" applyAlignment="1">
      <alignment horizontal="center" vertical="center"/>
      <protection/>
    </xf>
    <xf numFmtId="0" fontId="4" fillId="0" borderId="21" xfId="68" applyFont="1" applyBorder="1" applyAlignment="1">
      <alignment horizontal="center" vertical="center"/>
      <protection/>
    </xf>
    <xf numFmtId="0" fontId="4" fillId="0" borderId="24" xfId="68" applyFont="1" applyBorder="1" applyAlignment="1">
      <alignment horizontal="center" vertical="center"/>
      <protection/>
    </xf>
    <xf numFmtId="0" fontId="4" fillId="0" borderId="23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49" fontId="4" fillId="0" borderId="11" xfId="68" applyNumberFormat="1" applyFont="1" applyBorder="1" applyAlignment="1">
      <alignment horizontal="center" vertical="center"/>
      <protection/>
    </xf>
    <xf numFmtId="49" fontId="4" fillId="0" borderId="11" xfId="68" applyNumberFormat="1" applyFont="1" applyBorder="1" applyAlignment="1">
      <alignment horizontal="center" vertical="center"/>
      <protection/>
    </xf>
    <xf numFmtId="49" fontId="4" fillId="0" borderId="15" xfId="68" applyNumberFormat="1" applyFont="1" applyBorder="1" applyAlignment="1">
      <alignment horizontal="center" vertical="center"/>
      <protection/>
    </xf>
    <xf numFmtId="0" fontId="6" fillId="0" borderId="0" xfId="68" applyFont="1" applyAlignment="1">
      <alignment horizontal="center" vertical="top"/>
      <protection/>
    </xf>
    <xf numFmtId="0" fontId="6" fillId="0" borderId="0" xfId="68" applyFont="1" applyBorder="1" applyAlignment="1">
      <alignment horizontal="center" vertical="top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1" fillId="0" borderId="0" xfId="69" applyFont="1" applyBorder="1" applyAlignment="1">
      <alignment horizontal="right"/>
      <protection/>
    </xf>
    <xf numFmtId="0" fontId="8" fillId="0" borderId="0" xfId="69" applyFont="1" applyBorder="1" applyAlignment="1">
      <alignment horizontal="center"/>
      <protection/>
    </xf>
    <xf numFmtId="0" fontId="6" fillId="0" borderId="12" xfId="69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2" xfId="69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41" fillId="0" borderId="0" xfId="69" applyFont="1" applyBorder="1" applyAlignment="1">
      <alignment horizontal="center" vertical="center"/>
      <protection/>
    </xf>
    <xf numFmtId="0" fontId="42" fillId="0" borderId="0" xfId="0" applyFont="1" applyBorder="1" applyAlignment="1">
      <alignment vertical="center"/>
    </xf>
    <xf numFmtId="0" fontId="8" fillId="0" borderId="0" xfId="69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6" fillId="0" borderId="12" xfId="69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4" fillId="0" borderId="11" xfId="69" applyFont="1" applyBorder="1" applyAlignment="1">
      <alignment horizontal="center" vertical="center"/>
      <protection/>
    </xf>
    <xf numFmtId="0" fontId="8" fillId="33" borderId="0" xfId="69" applyFont="1" applyFill="1" applyBorder="1" applyAlignment="1" applyProtection="1">
      <alignment horizontal="center" vertical="center"/>
      <protection/>
    </xf>
    <xf numFmtId="0" fontId="10" fillId="33" borderId="0" xfId="69" applyFont="1" applyFill="1" applyBorder="1" applyAlignment="1" applyProtection="1">
      <alignment horizontal="right" vertical="center"/>
      <protection/>
    </xf>
    <xf numFmtId="0" fontId="4" fillId="33" borderId="12" xfId="68" applyFont="1" applyFill="1" applyBorder="1" applyAlignment="1">
      <alignment horizontal="center" vertical="center"/>
      <protection/>
    </xf>
    <xf numFmtId="0" fontId="8" fillId="33" borderId="10" xfId="68" applyFont="1" applyFill="1" applyBorder="1" applyAlignment="1">
      <alignment horizontal="center" vertical="center"/>
      <protection/>
    </xf>
    <xf numFmtId="0" fontId="4" fillId="33" borderId="12" xfId="68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justify"/>
    </xf>
    <xf numFmtId="0" fontId="8" fillId="0" borderId="0" xfId="67" applyFont="1" applyBorder="1" applyAlignment="1">
      <alignment horizontal="center"/>
      <protection/>
    </xf>
    <xf numFmtId="0" fontId="4" fillId="0" borderId="23" xfId="67" applyFont="1" applyBorder="1" applyAlignment="1">
      <alignment horizontal="left"/>
      <protection/>
    </xf>
    <xf numFmtId="0" fontId="4" fillId="0" borderId="15" xfId="67" applyFont="1" applyBorder="1" applyAlignment="1">
      <alignment horizontal="left"/>
      <protection/>
    </xf>
    <xf numFmtId="0" fontId="4" fillId="0" borderId="23" xfId="67" applyFont="1" applyBorder="1" applyAlignment="1">
      <alignment horizontal="center"/>
      <protection/>
    </xf>
    <xf numFmtId="0" fontId="4" fillId="0" borderId="15" xfId="67" applyFont="1" applyBorder="1" applyAlignment="1">
      <alignment horizontal="center"/>
      <protection/>
    </xf>
    <xf numFmtId="0" fontId="1" fillId="0" borderId="23" xfId="67" applyFont="1" applyBorder="1" applyAlignment="1">
      <alignment horizontal="center"/>
      <protection/>
    </xf>
    <xf numFmtId="0" fontId="1" fillId="0" borderId="11" xfId="67" applyFont="1" applyBorder="1" applyAlignment="1">
      <alignment horizontal="center"/>
      <protection/>
    </xf>
    <xf numFmtId="0" fontId="1" fillId="0" borderId="15" xfId="67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ชื่อมโยงหลายมิติ" xfId="63"/>
    <cellStyle name="ตามการเชื่อมโยงหลายมิติ" xfId="64"/>
    <cellStyle name="ปกติ_01Admin47" xfId="65"/>
    <cellStyle name="ปกติ_02_Finance" xfId="66"/>
    <cellStyle name="ปกติ_07_economic" xfId="67"/>
    <cellStyle name="ปกติ_1 Admin" xfId="68"/>
    <cellStyle name="ปกติ_finance" xfId="69"/>
    <cellStyle name="ปกติ_ท่องเที่ยว" xfId="70"/>
    <cellStyle name="ปกติ_สวัสดิการ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276225</xdr:rowOff>
    </xdr:from>
    <xdr:to>
      <xdr:col>4</xdr:col>
      <xdr:colOff>190500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486275" y="111442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33</xdr:row>
      <xdr:rowOff>0</xdr:rowOff>
    </xdr:from>
    <xdr:ext cx="6667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2790825" y="6505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6667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6991350" y="6505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66675" cy="295275"/>
    <xdr:sp fLocksText="0">
      <xdr:nvSpPr>
        <xdr:cNvPr id="3" name="Text Box 3"/>
        <xdr:cNvSpPr txBox="1">
          <a:spLocks noChangeArrowheads="1"/>
        </xdr:cNvSpPr>
      </xdr:nvSpPr>
      <xdr:spPr>
        <a:xfrm>
          <a:off x="4648200" y="6505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743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428625</xdr:colOff>
      <xdr:row>18</xdr:row>
      <xdr:rowOff>0</xdr:rowOff>
    </xdr:from>
    <xdr:to>
      <xdr:col>6</xdr:col>
      <xdr:colOff>47625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91025" y="4743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0</xdr:rowOff>
    </xdr:from>
    <xdr:to>
      <xdr:col>0</xdr:col>
      <xdr:colOff>47625</xdr:colOff>
      <xdr:row>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9550" y="4743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1:J15"/>
  <sheetViews>
    <sheetView view="pageBreakPreview" zoomScale="60" zoomScalePageLayoutView="0" workbookViewId="0" topLeftCell="A1">
      <selection activeCell="H8" sqref="H8"/>
    </sheetView>
  </sheetViews>
  <sheetFormatPr defaultColWidth="9.140625" defaultRowHeight="21.75"/>
  <cols>
    <col min="1" max="16384" width="9.140625" style="112" customWidth="1"/>
  </cols>
  <sheetData>
    <row r="11" spans="1:10" s="153" customFormat="1" ht="46.5">
      <c r="A11" s="152"/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s="154" customFormat="1" ht="63.75">
      <c r="A12" s="735" t="s">
        <v>147</v>
      </c>
      <c r="B12" s="735"/>
      <c r="C12" s="735"/>
      <c r="D12" s="735"/>
      <c r="E12" s="735"/>
      <c r="F12" s="735"/>
      <c r="G12" s="735"/>
      <c r="H12" s="735"/>
      <c r="I12" s="735"/>
      <c r="J12" s="735"/>
    </row>
    <row r="13" spans="1:10" s="154" customFormat="1" ht="45.75">
      <c r="A13" s="736"/>
      <c r="B13" s="736"/>
      <c r="C13" s="736"/>
      <c r="D13" s="736"/>
      <c r="E13" s="736"/>
      <c r="F13" s="736"/>
      <c r="G13" s="736"/>
      <c r="H13" s="736"/>
      <c r="I13" s="736"/>
      <c r="J13" s="736"/>
    </row>
    <row r="14" spans="1:10" s="153" customFormat="1" ht="46.5">
      <c r="A14" s="737"/>
      <c r="B14" s="737"/>
      <c r="C14" s="737"/>
      <c r="D14" s="737"/>
      <c r="E14" s="737"/>
      <c r="F14" s="737"/>
      <c r="G14" s="737"/>
      <c r="H14" s="737"/>
      <c r="I14" s="737"/>
      <c r="J14" s="737"/>
    </row>
    <row r="15" spans="1:10" ht="72.75">
      <c r="A15" s="734"/>
      <c r="B15" s="734"/>
      <c r="C15" s="734"/>
      <c r="D15" s="734"/>
      <c r="E15" s="734"/>
      <c r="F15" s="734"/>
      <c r="G15" s="734"/>
      <c r="H15" s="734"/>
      <c r="I15" s="734"/>
      <c r="J15" s="734"/>
    </row>
  </sheetData>
  <sheetProtection/>
  <mergeCells count="4">
    <mergeCell ref="A15:J15"/>
    <mergeCell ref="A12:J12"/>
    <mergeCell ref="A13:J13"/>
    <mergeCell ref="A14:J14"/>
  </mergeCells>
  <printOptions/>
  <pageMargins left="0.7" right="0.7" top="1.2" bottom="1.2" header="0.63" footer="0.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E58"/>
  <sheetViews>
    <sheetView showGridLines="0" view="pageBreakPreview" zoomScale="60" workbookViewId="0" topLeftCell="A1">
      <selection activeCell="A1" sqref="A1:IV1"/>
    </sheetView>
  </sheetViews>
  <sheetFormatPr defaultColWidth="14.421875" defaultRowHeight="18" customHeight="1"/>
  <cols>
    <col min="1" max="1" width="3.7109375" style="27" customWidth="1"/>
    <col min="2" max="2" width="30.7109375" style="27" customWidth="1"/>
    <col min="3" max="3" width="25.7109375" style="167" customWidth="1"/>
    <col min="4" max="4" width="35.7109375" style="167" customWidth="1"/>
    <col min="5" max="5" width="19.00390625" style="27" customWidth="1"/>
    <col min="6" max="6" width="9.8515625" style="27" customWidth="1"/>
    <col min="7" max="7" width="1.8515625" style="27" customWidth="1"/>
    <col min="8" max="16384" width="14.421875" style="27" customWidth="1"/>
  </cols>
  <sheetData>
    <row r="1" spans="1:4" s="33" customFormat="1" ht="24.75" customHeight="1">
      <c r="A1" s="738" t="s">
        <v>225</v>
      </c>
      <c r="B1" s="779"/>
      <c r="C1" s="779"/>
      <c r="D1" s="779"/>
    </row>
    <row r="2" spans="1:4" s="33" customFormat="1" ht="24.75" customHeight="1">
      <c r="A2" s="738" t="s">
        <v>221</v>
      </c>
      <c r="B2" s="779"/>
      <c r="C2" s="779"/>
      <c r="D2" s="779"/>
    </row>
    <row r="3" spans="1:4" s="14" customFormat="1" ht="21.75" customHeight="1">
      <c r="A3" s="781" t="s">
        <v>8</v>
      </c>
      <c r="B3" s="782"/>
      <c r="C3" s="780" t="s">
        <v>222</v>
      </c>
      <c r="D3" s="780"/>
    </row>
    <row r="4" spans="1:4" s="14" customFormat="1" ht="21.75" customHeight="1">
      <c r="A4" s="745"/>
      <c r="B4" s="745"/>
      <c r="C4" s="115" t="s">
        <v>223</v>
      </c>
      <c r="D4" s="87" t="s">
        <v>7</v>
      </c>
    </row>
    <row r="5" spans="2:5" s="216" customFormat="1" ht="15" customHeight="1">
      <c r="B5" s="681" t="s">
        <v>30</v>
      </c>
      <c r="C5" s="682">
        <v>9528</v>
      </c>
      <c r="D5" s="683">
        <v>819709605.17</v>
      </c>
      <c r="E5" s="217"/>
    </row>
    <row r="6" spans="2:5" s="216" customFormat="1" ht="15" customHeight="1">
      <c r="B6" s="681" t="s">
        <v>31</v>
      </c>
      <c r="C6" s="682">
        <v>3122</v>
      </c>
      <c r="D6" s="683">
        <v>619342412.97</v>
      </c>
      <c r="E6" s="217"/>
    </row>
    <row r="7" spans="2:5" s="216" customFormat="1" ht="15" customHeight="1">
      <c r="B7" s="681" t="s">
        <v>26</v>
      </c>
      <c r="C7" s="682">
        <v>19313</v>
      </c>
      <c r="D7" s="683">
        <v>493748118.58</v>
      </c>
      <c r="E7" s="217"/>
    </row>
    <row r="8" spans="2:5" s="216" customFormat="1" ht="15" customHeight="1">
      <c r="B8" s="681" t="s">
        <v>34</v>
      </c>
      <c r="C8" s="682">
        <v>2828</v>
      </c>
      <c r="D8" s="683">
        <v>465304072.44</v>
      </c>
      <c r="E8" s="217"/>
    </row>
    <row r="9" spans="2:5" s="216" customFormat="1" ht="15" customHeight="1">
      <c r="B9" s="681" t="s">
        <v>35</v>
      </c>
      <c r="C9" s="682">
        <v>3967</v>
      </c>
      <c r="D9" s="683">
        <v>435491785.9</v>
      </c>
      <c r="E9" s="217"/>
    </row>
    <row r="10" spans="2:5" s="216" customFormat="1" ht="15" customHeight="1">
      <c r="B10" s="681" t="s">
        <v>39</v>
      </c>
      <c r="C10" s="682">
        <v>2819</v>
      </c>
      <c r="D10" s="683">
        <v>302709535.53</v>
      </c>
      <c r="E10" s="217"/>
    </row>
    <row r="11" spans="2:5" s="216" customFormat="1" ht="15" customHeight="1">
      <c r="B11" s="681" t="s">
        <v>22</v>
      </c>
      <c r="C11" s="682">
        <v>2636</v>
      </c>
      <c r="D11" s="683">
        <v>296343042.2</v>
      </c>
      <c r="E11" s="217"/>
    </row>
    <row r="12" spans="2:5" s="216" customFormat="1" ht="15" customHeight="1">
      <c r="B12" s="681" t="s">
        <v>19</v>
      </c>
      <c r="C12" s="682">
        <v>3269</v>
      </c>
      <c r="D12" s="683">
        <v>288658066.96</v>
      </c>
      <c r="E12" s="217"/>
    </row>
    <row r="13" spans="2:5" s="216" customFormat="1" ht="15" customHeight="1">
      <c r="B13" s="681" t="s">
        <v>18</v>
      </c>
      <c r="C13" s="682">
        <v>2365</v>
      </c>
      <c r="D13" s="683">
        <v>248827904.15</v>
      </c>
      <c r="E13" s="217"/>
    </row>
    <row r="14" spans="2:5" s="216" customFormat="1" ht="15" customHeight="1">
      <c r="B14" s="681" t="s">
        <v>63</v>
      </c>
      <c r="C14" s="682">
        <v>4092</v>
      </c>
      <c r="D14" s="683">
        <v>242522212.17</v>
      </c>
      <c r="E14" s="217"/>
    </row>
    <row r="15" spans="2:5" s="216" customFormat="1" ht="15" customHeight="1">
      <c r="B15" s="681" t="s">
        <v>27</v>
      </c>
      <c r="C15" s="682">
        <v>3447</v>
      </c>
      <c r="D15" s="683">
        <v>231554027.87</v>
      </c>
      <c r="E15" s="217"/>
    </row>
    <row r="16" spans="2:5" s="216" customFormat="1" ht="15" customHeight="1">
      <c r="B16" s="681" t="s">
        <v>59</v>
      </c>
      <c r="C16" s="682">
        <v>1979</v>
      </c>
      <c r="D16" s="683">
        <v>189823866.81</v>
      </c>
      <c r="E16" s="217"/>
    </row>
    <row r="17" spans="2:5" s="216" customFormat="1" ht="15" customHeight="1">
      <c r="B17" s="681" t="s">
        <v>23</v>
      </c>
      <c r="C17" s="682">
        <v>2502</v>
      </c>
      <c r="D17" s="683">
        <v>168853750.6</v>
      </c>
      <c r="E17" s="217"/>
    </row>
    <row r="18" spans="2:5" s="216" customFormat="1" ht="15" customHeight="1">
      <c r="B18" s="681" t="s">
        <v>38</v>
      </c>
      <c r="C18" s="682">
        <v>3013</v>
      </c>
      <c r="D18" s="683">
        <v>158465244.21</v>
      </c>
      <c r="E18" s="217"/>
    </row>
    <row r="19" spans="2:5" s="216" customFormat="1" ht="15" customHeight="1">
      <c r="B19" s="681" t="s">
        <v>15</v>
      </c>
      <c r="C19" s="682">
        <v>2004</v>
      </c>
      <c r="D19" s="683">
        <v>155942881.51</v>
      </c>
      <c r="E19" s="217"/>
    </row>
    <row r="20" spans="2:5" s="216" customFormat="1" ht="15" customHeight="1">
      <c r="B20" s="681" t="s">
        <v>53</v>
      </c>
      <c r="C20" s="682">
        <v>2311</v>
      </c>
      <c r="D20" s="683">
        <v>149193344.85</v>
      </c>
      <c r="E20" s="217"/>
    </row>
    <row r="21" spans="2:5" s="216" customFormat="1" ht="15" customHeight="1">
      <c r="B21" s="681" t="s">
        <v>36</v>
      </c>
      <c r="C21" s="682">
        <v>2667</v>
      </c>
      <c r="D21" s="683">
        <v>127592680.48</v>
      </c>
      <c r="E21" s="217"/>
    </row>
    <row r="22" spans="2:5" s="216" customFormat="1" ht="15" customHeight="1">
      <c r="B22" s="681" t="s">
        <v>58</v>
      </c>
      <c r="C22" s="682">
        <v>3287</v>
      </c>
      <c r="D22" s="683">
        <v>123145011.63</v>
      </c>
      <c r="E22" s="217"/>
    </row>
    <row r="23" spans="2:5" s="216" customFormat="1" ht="15" customHeight="1">
      <c r="B23" s="681" t="s">
        <v>37</v>
      </c>
      <c r="C23" s="682">
        <v>3163</v>
      </c>
      <c r="D23" s="683">
        <v>121545466.75</v>
      </c>
      <c r="E23" s="217"/>
    </row>
    <row r="24" spans="2:5" s="216" customFormat="1" ht="15" customHeight="1">
      <c r="B24" s="681" t="s">
        <v>32</v>
      </c>
      <c r="C24" s="682">
        <v>2452</v>
      </c>
      <c r="D24" s="683">
        <v>119832056.44</v>
      </c>
      <c r="E24" s="217"/>
    </row>
    <row r="25" spans="2:5" s="216" customFormat="1" ht="15" customHeight="1">
      <c r="B25" s="681" t="s">
        <v>47</v>
      </c>
      <c r="C25" s="682">
        <v>3727</v>
      </c>
      <c r="D25" s="683">
        <v>107353692.01</v>
      </c>
      <c r="E25" s="217"/>
    </row>
    <row r="26" spans="2:5" s="216" customFormat="1" ht="15" customHeight="1">
      <c r="B26" s="681" t="s">
        <v>48</v>
      </c>
      <c r="C26" s="682">
        <v>3850</v>
      </c>
      <c r="D26" s="683">
        <v>106707496.93</v>
      </c>
      <c r="E26" s="217"/>
    </row>
    <row r="27" spans="2:5" s="216" customFormat="1" ht="15" customHeight="1">
      <c r="B27" s="681" t="s">
        <v>33</v>
      </c>
      <c r="C27" s="682">
        <v>2110</v>
      </c>
      <c r="D27" s="683">
        <v>105930509.4</v>
      </c>
      <c r="E27" s="217"/>
    </row>
    <row r="28" spans="2:5" s="216" customFormat="1" ht="15" customHeight="1">
      <c r="B28" s="681" t="s">
        <v>77</v>
      </c>
      <c r="C28" s="682">
        <v>2191</v>
      </c>
      <c r="D28" s="683">
        <v>102455462.68</v>
      </c>
      <c r="E28" s="217"/>
    </row>
    <row r="29" spans="2:5" s="216" customFormat="1" ht="15" customHeight="1">
      <c r="B29" s="681" t="s">
        <v>43</v>
      </c>
      <c r="C29" s="682">
        <v>2830</v>
      </c>
      <c r="D29" s="683">
        <v>97064858.62</v>
      </c>
      <c r="E29" s="217"/>
    </row>
    <row r="30" spans="2:5" s="216" customFormat="1" ht="15" customHeight="1">
      <c r="B30" s="681" t="s">
        <v>17</v>
      </c>
      <c r="C30" s="682">
        <v>2525</v>
      </c>
      <c r="D30" s="683">
        <v>95930339.01</v>
      </c>
      <c r="E30" s="217"/>
    </row>
    <row r="31" spans="2:5" s="216" customFormat="1" ht="15" customHeight="1">
      <c r="B31" s="681" t="s">
        <v>41</v>
      </c>
      <c r="C31" s="682">
        <v>4569</v>
      </c>
      <c r="D31" s="683">
        <v>95384820.23</v>
      </c>
      <c r="E31" s="217"/>
    </row>
    <row r="32" spans="2:5" s="216" customFormat="1" ht="15" customHeight="1">
      <c r="B32" s="681" t="s">
        <v>44</v>
      </c>
      <c r="C32" s="682">
        <v>3033</v>
      </c>
      <c r="D32" s="683">
        <v>94556280.55</v>
      </c>
      <c r="E32" s="217"/>
    </row>
    <row r="33" spans="2:5" s="216" customFormat="1" ht="15" customHeight="1">
      <c r="B33" s="681" t="s">
        <v>24</v>
      </c>
      <c r="C33" s="682">
        <v>2747</v>
      </c>
      <c r="D33" s="683">
        <v>90887261.03</v>
      </c>
      <c r="E33" s="217"/>
    </row>
    <row r="34" spans="2:5" s="216" customFormat="1" ht="15" customHeight="1">
      <c r="B34" s="684" t="s">
        <v>40</v>
      </c>
      <c r="C34" s="685">
        <v>3199</v>
      </c>
      <c r="D34" s="686">
        <v>90458205.63</v>
      </c>
      <c r="E34" s="217"/>
    </row>
    <row r="35" spans="2:5" s="216" customFormat="1" ht="15" customHeight="1">
      <c r="B35" s="681" t="s">
        <v>42</v>
      </c>
      <c r="C35" s="682">
        <v>20374</v>
      </c>
      <c r="D35" s="683">
        <v>90333317.6</v>
      </c>
      <c r="E35" s="217"/>
    </row>
    <row r="36" spans="2:5" s="216" customFormat="1" ht="15" customHeight="1">
      <c r="B36" s="681" t="s">
        <v>20</v>
      </c>
      <c r="C36" s="682">
        <v>2207</v>
      </c>
      <c r="D36" s="683">
        <v>85518785.26</v>
      </c>
      <c r="E36" s="217"/>
    </row>
    <row r="37" spans="2:5" s="216" customFormat="1" ht="15" customHeight="1">
      <c r="B37" s="681" t="s">
        <v>46</v>
      </c>
      <c r="C37" s="682">
        <v>3739</v>
      </c>
      <c r="D37" s="683">
        <v>83871131.78</v>
      </c>
      <c r="E37" s="217"/>
    </row>
    <row r="38" spans="2:5" s="216" customFormat="1" ht="15" customHeight="1">
      <c r="B38" s="681" t="s">
        <v>49</v>
      </c>
      <c r="C38" s="682">
        <v>4718</v>
      </c>
      <c r="D38" s="683">
        <v>76788586.68</v>
      </c>
      <c r="E38" s="217"/>
    </row>
    <row r="39" spans="2:5" s="216" customFormat="1" ht="15" customHeight="1">
      <c r="B39" s="681" t="s">
        <v>52</v>
      </c>
      <c r="C39" s="682">
        <v>1998</v>
      </c>
      <c r="D39" s="683">
        <v>72777832.24</v>
      </c>
      <c r="E39" s="217"/>
    </row>
    <row r="40" spans="2:5" s="216" customFormat="1" ht="15" customHeight="1">
      <c r="B40" s="681" t="s">
        <v>56</v>
      </c>
      <c r="C40" s="682">
        <v>1998</v>
      </c>
      <c r="D40" s="683">
        <v>72428093.29</v>
      </c>
      <c r="E40" s="217"/>
    </row>
    <row r="41" spans="2:5" s="216" customFormat="1" ht="15" customHeight="1">
      <c r="B41" s="681" t="s">
        <v>51</v>
      </c>
      <c r="C41" s="682">
        <v>3145</v>
      </c>
      <c r="D41" s="683">
        <v>71152432.96</v>
      </c>
      <c r="E41" s="217"/>
    </row>
    <row r="42" spans="2:5" s="216" customFormat="1" ht="15" customHeight="1">
      <c r="B42" s="681" t="s">
        <v>16</v>
      </c>
      <c r="C42" s="682">
        <v>1492</v>
      </c>
      <c r="D42" s="683">
        <v>69652047.55</v>
      </c>
      <c r="E42" s="217"/>
    </row>
    <row r="43" spans="2:5" s="216" customFormat="1" ht="15" customHeight="1">
      <c r="B43" s="681" t="s">
        <v>61</v>
      </c>
      <c r="C43" s="682">
        <v>1944</v>
      </c>
      <c r="D43" s="683">
        <v>68243527.35</v>
      </c>
      <c r="E43" s="217"/>
    </row>
    <row r="44" spans="2:5" s="216" customFormat="1" ht="15" customHeight="1">
      <c r="B44" s="681" t="s">
        <v>29</v>
      </c>
      <c r="C44" s="682">
        <v>1816</v>
      </c>
      <c r="D44" s="683">
        <v>54785453.91</v>
      </c>
      <c r="E44" s="217"/>
    </row>
    <row r="45" spans="2:5" s="216" customFormat="1" ht="15" customHeight="1">
      <c r="B45" s="681" t="s">
        <v>25</v>
      </c>
      <c r="C45" s="682">
        <v>1706</v>
      </c>
      <c r="D45" s="683">
        <v>52664867.25</v>
      </c>
      <c r="E45" s="217"/>
    </row>
    <row r="46" spans="2:5" s="216" customFormat="1" ht="15" customHeight="1">
      <c r="B46" s="681" t="s">
        <v>28</v>
      </c>
      <c r="C46" s="682">
        <v>2484</v>
      </c>
      <c r="D46" s="683">
        <v>51559227.43</v>
      </c>
      <c r="E46" s="217"/>
    </row>
    <row r="47" spans="2:4" s="216" customFormat="1" ht="15" customHeight="1">
      <c r="B47" s="681" t="s">
        <v>62</v>
      </c>
      <c r="C47" s="682">
        <v>13279</v>
      </c>
      <c r="D47" s="683">
        <v>43214813.02</v>
      </c>
    </row>
    <row r="48" spans="2:5" s="216" customFormat="1" ht="15" customHeight="1">
      <c r="B48" s="681" t="s">
        <v>21</v>
      </c>
      <c r="C48" s="682">
        <v>1075</v>
      </c>
      <c r="D48" s="683">
        <v>36351499.36</v>
      </c>
      <c r="E48" s="217"/>
    </row>
    <row r="49" spans="2:5" s="216" customFormat="1" ht="15" customHeight="1">
      <c r="B49" s="687" t="s">
        <v>57</v>
      </c>
      <c r="C49" s="682">
        <v>1507</v>
      </c>
      <c r="D49" s="683">
        <v>35597132.53</v>
      </c>
      <c r="E49" s="217"/>
    </row>
    <row r="50" spans="2:5" s="216" customFormat="1" ht="15" customHeight="1">
      <c r="B50" s="681" t="s">
        <v>54</v>
      </c>
      <c r="C50" s="682">
        <v>2573</v>
      </c>
      <c r="D50" s="683">
        <v>35388360.88</v>
      </c>
      <c r="E50" s="217"/>
    </row>
    <row r="51" spans="2:5" s="216" customFormat="1" ht="15" customHeight="1">
      <c r="B51" s="681" t="s">
        <v>45</v>
      </c>
      <c r="C51" s="682">
        <v>2173</v>
      </c>
      <c r="D51" s="683">
        <v>35363392.56</v>
      </c>
      <c r="E51" s="217"/>
    </row>
    <row r="52" spans="2:5" s="216" customFormat="1" ht="15" customHeight="1">
      <c r="B52" s="681" t="s">
        <v>60</v>
      </c>
      <c r="C52" s="682">
        <v>721</v>
      </c>
      <c r="D52" s="683">
        <v>23536514.38</v>
      </c>
      <c r="E52" s="217"/>
    </row>
    <row r="53" spans="2:5" s="216" customFormat="1" ht="15" customHeight="1">
      <c r="B53" s="681" t="s">
        <v>50</v>
      </c>
      <c r="C53" s="682">
        <v>922</v>
      </c>
      <c r="D53" s="683">
        <v>21144089.47</v>
      </c>
      <c r="E53" s="217"/>
    </row>
    <row r="54" spans="2:5" s="216" customFormat="1" ht="15" customHeight="1">
      <c r="B54" s="681" t="s">
        <v>55</v>
      </c>
      <c r="C54" s="682">
        <v>1259</v>
      </c>
      <c r="D54" s="683">
        <v>19693093.46</v>
      </c>
      <c r="E54" s="217"/>
    </row>
    <row r="55" spans="2:5" s="216" customFormat="1" ht="15" customHeight="1">
      <c r="B55" s="681" t="s">
        <v>224</v>
      </c>
      <c r="C55" s="682">
        <v>4</v>
      </c>
      <c r="D55" s="683">
        <v>119241612.65</v>
      </c>
      <c r="E55" s="217"/>
    </row>
    <row r="56" spans="1:5" s="219" customFormat="1" ht="18" customHeight="1">
      <c r="A56" s="688"/>
      <c r="B56" s="689" t="s">
        <v>13</v>
      </c>
      <c r="C56" s="690">
        <f>SUM(C5:C55)</f>
        <v>182679</v>
      </c>
      <c r="D56" s="691">
        <f>SUM(D5:D55)</f>
        <v>7964639824.920003</v>
      </c>
      <c r="E56" s="218"/>
    </row>
    <row r="57" spans="1:4" ht="18" customHeight="1">
      <c r="A57" s="776" t="s">
        <v>226</v>
      </c>
      <c r="B57" s="777"/>
      <c r="C57" s="777"/>
      <c r="D57" s="777"/>
    </row>
    <row r="58" spans="1:4" ht="18" customHeight="1">
      <c r="A58" s="778" t="s">
        <v>233</v>
      </c>
      <c r="B58" s="779"/>
      <c r="C58" s="779"/>
      <c r="D58" s="779"/>
    </row>
  </sheetData>
  <sheetProtection/>
  <mergeCells count="6">
    <mergeCell ref="A57:D57"/>
    <mergeCell ref="A58:D58"/>
    <mergeCell ref="C3:D3"/>
    <mergeCell ref="A1:D1"/>
    <mergeCell ref="A2:D2"/>
    <mergeCell ref="A3:B4"/>
  </mergeCells>
  <printOptions horizontalCentered="1"/>
  <pageMargins left="0.984251968503937" right="0.984251968503937" top="0.590625" bottom="0.534375" header="0.5118110236220472" footer="0.5118110236220472"/>
  <pageSetup horizontalDpi="360" verticalDpi="36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60"/>
  <sheetViews>
    <sheetView showGridLines="0" view="pageBreakPreview" zoomScale="60" zoomScaleNormal="120" workbookViewId="0" topLeftCell="A1">
      <selection activeCell="A1" sqref="A1:IV1"/>
    </sheetView>
  </sheetViews>
  <sheetFormatPr defaultColWidth="14.421875" defaultRowHeight="18" customHeight="1"/>
  <cols>
    <col min="1" max="1" width="3.7109375" style="2" customWidth="1"/>
    <col min="2" max="2" width="30.7109375" style="2" customWidth="1"/>
    <col min="3" max="3" width="25.7109375" style="2" customWidth="1"/>
    <col min="4" max="4" width="35.7109375" style="2" customWidth="1"/>
    <col min="5" max="5" width="19.00390625" style="2" customWidth="1"/>
    <col min="6" max="6" width="9.8515625" style="2" customWidth="1"/>
    <col min="7" max="7" width="1.8515625" style="2" customWidth="1"/>
    <col min="8" max="16384" width="14.421875" style="2" customWidth="1"/>
  </cols>
  <sheetData>
    <row r="1" spans="1:4" s="220" customFormat="1" ht="21" customHeight="1">
      <c r="A1" s="738" t="s">
        <v>230</v>
      </c>
      <c r="B1" s="738"/>
      <c r="C1" s="738"/>
      <c r="D1" s="738"/>
    </row>
    <row r="2" spans="1:4" s="220" customFormat="1" ht="18" customHeight="1">
      <c r="A2" s="738" t="s">
        <v>221</v>
      </c>
      <c r="B2" s="738"/>
      <c r="C2" s="738"/>
      <c r="D2" s="738"/>
    </row>
    <row r="3" spans="1:4" s="14" customFormat="1" ht="19.5" customHeight="1">
      <c r="A3" s="740" t="s">
        <v>8</v>
      </c>
      <c r="B3" s="787"/>
      <c r="C3" s="786" t="s">
        <v>227</v>
      </c>
      <c r="D3" s="786"/>
    </row>
    <row r="4" spans="1:4" s="14" customFormat="1" ht="18" customHeight="1">
      <c r="A4" s="788"/>
      <c r="B4" s="788"/>
      <c r="C4" s="87" t="s">
        <v>229</v>
      </c>
      <c r="D4" s="87" t="s">
        <v>228</v>
      </c>
    </row>
    <row r="5" spans="1:4" ht="2.25" customHeight="1" hidden="1">
      <c r="A5" s="58"/>
      <c r="B5" s="70"/>
      <c r="C5" s="166"/>
      <c r="D5" s="166"/>
    </row>
    <row r="6" spans="1:5" s="222" customFormat="1" ht="15" customHeight="1">
      <c r="A6" s="692"/>
      <c r="B6" s="693" t="s">
        <v>27</v>
      </c>
      <c r="C6" s="694">
        <v>3753</v>
      </c>
      <c r="D6" s="695">
        <v>7990178.06</v>
      </c>
      <c r="E6" s="223"/>
    </row>
    <row r="7" spans="1:5" s="222" customFormat="1" ht="15" customHeight="1">
      <c r="A7" s="692"/>
      <c r="B7" s="693" t="s">
        <v>22</v>
      </c>
      <c r="C7" s="694">
        <v>2233</v>
      </c>
      <c r="D7" s="695">
        <v>7858638.58</v>
      </c>
      <c r="E7" s="223"/>
    </row>
    <row r="8" spans="1:5" s="222" customFormat="1" ht="15" customHeight="1">
      <c r="A8" s="692"/>
      <c r="B8" s="693" t="s">
        <v>36</v>
      </c>
      <c r="C8" s="694">
        <v>8802</v>
      </c>
      <c r="D8" s="695">
        <v>5827865.59</v>
      </c>
      <c r="E8" s="223"/>
    </row>
    <row r="9" spans="1:5" s="222" customFormat="1" ht="15" customHeight="1">
      <c r="A9" s="692"/>
      <c r="B9" s="693" t="s">
        <v>63</v>
      </c>
      <c r="C9" s="694">
        <v>1997</v>
      </c>
      <c r="D9" s="695">
        <v>5411672.62</v>
      </c>
      <c r="E9" s="223"/>
    </row>
    <row r="10" spans="1:5" s="222" customFormat="1" ht="15" customHeight="1">
      <c r="A10" s="692"/>
      <c r="B10" s="693" t="s">
        <v>37</v>
      </c>
      <c r="C10" s="694">
        <v>4573</v>
      </c>
      <c r="D10" s="695">
        <v>4833878.89</v>
      </c>
      <c r="E10" s="223"/>
    </row>
    <row r="11" spans="1:5" s="222" customFormat="1" ht="15" customHeight="1">
      <c r="A11" s="692"/>
      <c r="B11" s="693" t="s">
        <v>26</v>
      </c>
      <c r="C11" s="694">
        <v>51311</v>
      </c>
      <c r="D11" s="695">
        <v>4683913.24</v>
      </c>
      <c r="E11" s="223"/>
    </row>
    <row r="12" spans="1:5" s="222" customFormat="1" ht="15" customHeight="1">
      <c r="A12" s="692"/>
      <c r="B12" s="693" t="s">
        <v>18</v>
      </c>
      <c r="C12" s="694">
        <v>2714</v>
      </c>
      <c r="D12" s="695">
        <v>4671592.72</v>
      </c>
      <c r="E12" s="223"/>
    </row>
    <row r="13" spans="1:5" s="222" customFormat="1" ht="15" customHeight="1">
      <c r="A13" s="692"/>
      <c r="B13" s="693" t="s">
        <v>59</v>
      </c>
      <c r="C13" s="694">
        <v>2000</v>
      </c>
      <c r="D13" s="695">
        <v>4496038.08</v>
      </c>
      <c r="E13" s="223"/>
    </row>
    <row r="14" spans="1:5" s="222" customFormat="1" ht="15" customHeight="1">
      <c r="A14" s="692"/>
      <c r="B14" s="693" t="s">
        <v>40</v>
      </c>
      <c r="C14" s="694">
        <v>2339</v>
      </c>
      <c r="D14" s="695">
        <v>3958980.66</v>
      </c>
      <c r="E14" s="223"/>
    </row>
    <row r="15" spans="1:5" s="222" customFormat="1" ht="15" customHeight="1">
      <c r="A15" s="692"/>
      <c r="B15" s="693" t="s">
        <v>28</v>
      </c>
      <c r="C15" s="694">
        <v>5195</v>
      </c>
      <c r="D15" s="695">
        <v>3913549.86</v>
      </c>
      <c r="E15" s="223"/>
    </row>
    <row r="16" spans="1:5" s="222" customFormat="1" ht="15" customHeight="1">
      <c r="A16" s="692"/>
      <c r="B16" s="693" t="s">
        <v>38</v>
      </c>
      <c r="C16" s="694">
        <v>11218</v>
      </c>
      <c r="D16" s="695">
        <v>3908434.18</v>
      </c>
      <c r="E16" s="223"/>
    </row>
    <row r="17" spans="1:5" s="222" customFormat="1" ht="15" customHeight="1">
      <c r="A17" s="692"/>
      <c r="B17" s="693" t="s">
        <v>34</v>
      </c>
      <c r="C17" s="694">
        <v>1492</v>
      </c>
      <c r="D17" s="695">
        <v>3794868.24</v>
      </c>
      <c r="E17" s="223"/>
    </row>
    <row r="18" spans="1:5" s="222" customFormat="1" ht="15" customHeight="1">
      <c r="A18" s="692"/>
      <c r="B18" s="693" t="s">
        <v>35</v>
      </c>
      <c r="C18" s="694">
        <v>3113</v>
      </c>
      <c r="D18" s="695">
        <v>3691042.55</v>
      </c>
      <c r="E18" s="223"/>
    </row>
    <row r="19" spans="1:5" s="222" customFormat="1" ht="15" customHeight="1">
      <c r="A19" s="692"/>
      <c r="B19" s="693" t="s">
        <v>33</v>
      </c>
      <c r="C19" s="694">
        <v>2739</v>
      </c>
      <c r="D19" s="695">
        <v>3152273.07</v>
      </c>
      <c r="E19" s="223"/>
    </row>
    <row r="20" spans="1:5" s="222" customFormat="1" ht="15" customHeight="1">
      <c r="A20" s="692"/>
      <c r="B20" s="693" t="s">
        <v>30</v>
      </c>
      <c r="C20" s="694">
        <v>2426</v>
      </c>
      <c r="D20" s="695">
        <v>3059353.38</v>
      </c>
      <c r="E20" s="223"/>
    </row>
    <row r="21" spans="1:5" s="222" customFormat="1" ht="15" customHeight="1">
      <c r="A21" s="692"/>
      <c r="B21" s="693" t="s">
        <v>17</v>
      </c>
      <c r="C21" s="694">
        <v>3932</v>
      </c>
      <c r="D21" s="695">
        <v>3009016.62</v>
      </c>
      <c r="E21" s="223"/>
    </row>
    <row r="22" spans="1:5" s="222" customFormat="1" ht="15" customHeight="1">
      <c r="A22" s="692"/>
      <c r="B22" s="693" t="s">
        <v>55</v>
      </c>
      <c r="C22" s="694">
        <v>6626</v>
      </c>
      <c r="D22" s="695">
        <v>2879009.29</v>
      </c>
      <c r="E22" s="223"/>
    </row>
    <row r="23" spans="1:5" s="222" customFormat="1" ht="15" customHeight="1">
      <c r="A23" s="692"/>
      <c r="B23" s="693" t="s">
        <v>48</v>
      </c>
      <c r="C23" s="694">
        <v>8218</v>
      </c>
      <c r="D23" s="695">
        <v>2741167.88</v>
      </c>
      <c r="E23" s="223"/>
    </row>
    <row r="24" spans="1:5" s="222" customFormat="1" ht="15" customHeight="1">
      <c r="A24" s="692"/>
      <c r="B24" s="693" t="s">
        <v>47</v>
      </c>
      <c r="C24" s="694">
        <v>7009</v>
      </c>
      <c r="D24" s="695">
        <v>2509418.08</v>
      </c>
      <c r="E24" s="223"/>
    </row>
    <row r="25" spans="1:5" s="222" customFormat="1" ht="15" customHeight="1">
      <c r="A25" s="692"/>
      <c r="B25" s="693" t="s">
        <v>21</v>
      </c>
      <c r="C25" s="694">
        <v>16405</v>
      </c>
      <c r="D25" s="695">
        <v>2341747.32</v>
      </c>
      <c r="E25" s="223"/>
    </row>
    <row r="26" spans="1:5" s="222" customFormat="1" ht="15" customHeight="1">
      <c r="A26" s="692"/>
      <c r="B26" s="693" t="s">
        <v>56</v>
      </c>
      <c r="C26" s="694">
        <v>2665</v>
      </c>
      <c r="D26" s="695">
        <v>2297349.51</v>
      </c>
      <c r="E26" s="223"/>
    </row>
    <row r="27" spans="1:5" s="222" customFormat="1" ht="15" customHeight="1">
      <c r="A27" s="692"/>
      <c r="B27" s="693" t="s">
        <v>51</v>
      </c>
      <c r="C27" s="694">
        <v>5996</v>
      </c>
      <c r="D27" s="695">
        <v>2209134.22</v>
      </c>
      <c r="E27" s="223"/>
    </row>
    <row r="28" spans="1:5" s="222" customFormat="1" ht="15" customHeight="1">
      <c r="A28" s="692"/>
      <c r="B28" s="693" t="s">
        <v>57</v>
      </c>
      <c r="C28" s="694">
        <v>2954</v>
      </c>
      <c r="D28" s="695">
        <v>2121411.44</v>
      </c>
      <c r="E28" s="223"/>
    </row>
    <row r="29" spans="1:5" s="222" customFormat="1" ht="15" customHeight="1">
      <c r="A29" s="692"/>
      <c r="B29" s="693" t="s">
        <v>39</v>
      </c>
      <c r="C29" s="694">
        <v>1294</v>
      </c>
      <c r="D29" s="695">
        <v>2075698.02</v>
      </c>
      <c r="E29" s="223"/>
    </row>
    <row r="30" spans="1:5" s="222" customFormat="1" ht="15" customHeight="1">
      <c r="A30" s="692"/>
      <c r="B30" s="693" t="s">
        <v>58</v>
      </c>
      <c r="C30" s="694">
        <v>2823</v>
      </c>
      <c r="D30" s="695">
        <v>2074025.77</v>
      </c>
      <c r="E30" s="223"/>
    </row>
    <row r="31" spans="1:5" s="222" customFormat="1" ht="15" customHeight="1">
      <c r="A31" s="692"/>
      <c r="B31" s="693" t="s">
        <v>20</v>
      </c>
      <c r="C31" s="694">
        <v>4379</v>
      </c>
      <c r="D31" s="695">
        <v>2007670.31</v>
      </c>
      <c r="E31" s="223"/>
    </row>
    <row r="32" spans="1:5" s="222" customFormat="1" ht="15" customHeight="1">
      <c r="A32" s="692"/>
      <c r="B32" s="693" t="s">
        <v>19</v>
      </c>
      <c r="C32" s="694">
        <v>833</v>
      </c>
      <c r="D32" s="695">
        <v>1962801.65</v>
      </c>
      <c r="E32" s="223"/>
    </row>
    <row r="33" spans="1:5" s="222" customFormat="1" ht="15" customHeight="1">
      <c r="A33" s="692"/>
      <c r="B33" s="693" t="s">
        <v>29</v>
      </c>
      <c r="C33" s="694">
        <v>2553</v>
      </c>
      <c r="D33" s="695">
        <v>1962419.97</v>
      </c>
      <c r="E33" s="223"/>
    </row>
    <row r="34" spans="1:5" s="222" customFormat="1" ht="15" customHeight="1">
      <c r="A34" s="692"/>
      <c r="B34" s="693" t="s">
        <v>53</v>
      </c>
      <c r="C34" s="694">
        <v>2201</v>
      </c>
      <c r="D34" s="695">
        <v>1956889.59</v>
      </c>
      <c r="E34" s="223"/>
    </row>
    <row r="35" spans="1:5" s="222" customFormat="1" ht="15" customHeight="1">
      <c r="A35" s="692"/>
      <c r="B35" s="696" t="s">
        <v>25</v>
      </c>
      <c r="C35" s="694">
        <v>3714</v>
      </c>
      <c r="D35" s="695">
        <v>1930248.72</v>
      </c>
      <c r="E35" s="223"/>
    </row>
    <row r="36" spans="1:5" s="222" customFormat="1" ht="15" customHeight="1">
      <c r="A36" s="692"/>
      <c r="B36" s="693" t="s">
        <v>50</v>
      </c>
      <c r="C36" s="694">
        <v>6579</v>
      </c>
      <c r="D36" s="695">
        <v>1907988.62</v>
      </c>
      <c r="E36" s="223"/>
    </row>
    <row r="37" spans="1:5" s="222" customFormat="1" ht="15" customHeight="1">
      <c r="A37" s="692"/>
      <c r="B37" s="693" t="s">
        <v>23</v>
      </c>
      <c r="C37" s="694">
        <v>2182</v>
      </c>
      <c r="D37" s="695">
        <v>1815625.21</v>
      </c>
      <c r="E37" s="223"/>
    </row>
    <row r="38" spans="1:5" s="222" customFormat="1" ht="15" customHeight="1">
      <c r="A38" s="692"/>
      <c r="B38" s="693" t="s">
        <v>24</v>
      </c>
      <c r="C38" s="694">
        <v>5410</v>
      </c>
      <c r="D38" s="695">
        <v>1710496.05</v>
      </c>
      <c r="E38" s="223"/>
    </row>
    <row r="39" spans="1:5" s="222" customFormat="1" ht="15" customHeight="1">
      <c r="A39" s="692"/>
      <c r="B39" s="693" t="s">
        <v>54</v>
      </c>
      <c r="C39" s="694">
        <v>6114</v>
      </c>
      <c r="D39" s="695">
        <v>1695243.37</v>
      </c>
      <c r="E39" s="223"/>
    </row>
    <row r="40" spans="1:5" s="222" customFormat="1" ht="15" customHeight="1">
      <c r="A40" s="692"/>
      <c r="B40" s="693" t="s">
        <v>31</v>
      </c>
      <c r="C40" s="694">
        <v>587</v>
      </c>
      <c r="D40" s="695">
        <v>1617583.43</v>
      </c>
      <c r="E40" s="223"/>
    </row>
    <row r="41" spans="1:5" s="222" customFormat="1" ht="15" customHeight="1">
      <c r="A41" s="692"/>
      <c r="B41" s="693" t="s">
        <v>43</v>
      </c>
      <c r="C41" s="694">
        <v>3205</v>
      </c>
      <c r="D41" s="695">
        <v>1590168.04</v>
      </c>
      <c r="E41" s="223"/>
    </row>
    <row r="42" spans="1:5" s="222" customFormat="1" ht="15" customHeight="1">
      <c r="A42" s="692"/>
      <c r="B42" s="693" t="s">
        <v>16</v>
      </c>
      <c r="C42" s="694">
        <v>1094</v>
      </c>
      <c r="D42" s="695">
        <v>1560986.85</v>
      </c>
      <c r="E42" s="223"/>
    </row>
    <row r="43" spans="1:5" s="222" customFormat="1" ht="15" customHeight="1">
      <c r="A43" s="692"/>
      <c r="B43" s="697" t="s">
        <v>46</v>
      </c>
      <c r="C43" s="694">
        <v>4897</v>
      </c>
      <c r="D43" s="695">
        <v>1537560.6</v>
      </c>
      <c r="E43" s="223"/>
    </row>
    <row r="44" spans="1:5" s="222" customFormat="1" ht="15" customHeight="1">
      <c r="A44" s="692"/>
      <c r="B44" s="693" t="s">
        <v>52</v>
      </c>
      <c r="C44" s="694">
        <v>3837</v>
      </c>
      <c r="D44" s="695">
        <v>1527092.58</v>
      </c>
      <c r="E44" s="223"/>
    </row>
    <row r="45" spans="1:5" s="222" customFormat="1" ht="15" customHeight="1">
      <c r="A45" s="692"/>
      <c r="B45" s="693" t="s">
        <v>15</v>
      </c>
      <c r="C45" s="694">
        <v>326</v>
      </c>
      <c r="D45" s="695">
        <v>1500782.01</v>
      </c>
      <c r="E45" s="223"/>
    </row>
    <row r="46" spans="1:5" s="222" customFormat="1" ht="15" customHeight="1">
      <c r="A46" s="692"/>
      <c r="B46" s="693" t="s">
        <v>61</v>
      </c>
      <c r="C46" s="694">
        <v>1920</v>
      </c>
      <c r="D46" s="695">
        <v>1500221.88</v>
      </c>
      <c r="E46" s="223"/>
    </row>
    <row r="47" spans="1:5" s="222" customFormat="1" ht="15" customHeight="1">
      <c r="A47" s="692"/>
      <c r="B47" s="693" t="s">
        <v>49</v>
      </c>
      <c r="C47" s="694">
        <v>4920</v>
      </c>
      <c r="D47" s="695">
        <v>1475781.12</v>
      </c>
      <c r="E47" s="223"/>
    </row>
    <row r="48" spans="1:5" s="222" customFormat="1" ht="15" customHeight="1">
      <c r="A48" s="692"/>
      <c r="B48" s="693" t="s">
        <v>44</v>
      </c>
      <c r="C48" s="694">
        <v>3029</v>
      </c>
      <c r="D48" s="695">
        <v>1410609.49</v>
      </c>
      <c r="E48" s="223"/>
    </row>
    <row r="49" spans="1:5" s="222" customFormat="1" ht="15" customHeight="1">
      <c r="A49" s="692"/>
      <c r="B49" s="693" t="s">
        <v>62</v>
      </c>
      <c r="C49" s="694">
        <v>26212</v>
      </c>
      <c r="D49" s="695">
        <v>1400761.87</v>
      </c>
      <c r="E49" s="223"/>
    </row>
    <row r="50" spans="1:5" s="222" customFormat="1" ht="15" customHeight="1">
      <c r="A50" s="692"/>
      <c r="B50" s="693" t="s">
        <v>42</v>
      </c>
      <c r="C50" s="694">
        <v>11473</v>
      </c>
      <c r="D50" s="695">
        <v>1353028.96</v>
      </c>
      <c r="E50" s="223"/>
    </row>
    <row r="51" spans="1:5" s="222" customFormat="1" ht="15" customHeight="1">
      <c r="A51" s="692"/>
      <c r="B51" s="693" t="s">
        <v>60</v>
      </c>
      <c r="C51" s="694">
        <v>5023</v>
      </c>
      <c r="D51" s="695">
        <v>1347713.71</v>
      </c>
      <c r="E51" s="223"/>
    </row>
    <row r="52" spans="1:5" s="222" customFormat="1" ht="15" customHeight="1">
      <c r="A52" s="692"/>
      <c r="B52" s="693" t="s">
        <v>41</v>
      </c>
      <c r="C52" s="694">
        <v>2587</v>
      </c>
      <c r="D52" s="695">
        <v>1266106.09</v>
      </c>
      <c r="E52" s="223"/>
    </row>
    <row r="53" spans="1:5" s="222" customFormat="1" ht="15" customHeight="1">
      <c r="A53" s="692"/>
      <c r="B53" s="693" t="s">
        <v>77</v>
      </c>
      <c r="C53" s="694">
        <v>245</v>
      </c>
      <c r="D53" s="695">
        <v>1110817.94</v>
      </c>
      <c r="E53" s="223"/>
    </row>
    <row r="54" spans="1:5" s="222" customFormat="1" ht="15" customHeight="1">
      <c r="A54" s="692"/>
      <c r="B54" s="693" t="s">
        <v>45</v>
      </c>
      <c r="C54" s="694">
        <v>2422</v>
      </c>
      <c r="D54" s="695">
        <v>864968.71</v>
      </c>
      <c r="E54" s="223"/>
    </row>
    <row r="55" spans="1:5" s="222" customFormat="1" ht="15" customHeight="1">
      <c r="A55" s="692"/>
      <c r="B55" s="693" t="s">
        <v>32</v>
      </c>
      <c r="C55" s="694">
        <v>249</v>
      </c>
      <c r="D55" s="695">
        <v>542284.66</v>
      </c>
      <c r="E55" s="223"/>
    </row>
    <row r="56" spans="1:5" s="16" customFormat="1" ht="18" customHeight="1">
      <c r="A56" s="784" t="s">
        <v>13</v>
      </c>
      <c r="B56" s="785"/>
      <c r="C56" s="698">
        <f>SUM(C6:C55)</f>
        <v>269818</v>
      </c>
      <c r="D56" s="699">
        <f>SUM(D6:D55)</f>
        <v>134066109.29999997</v>
      </c>
      <c r="E56" s="224"/>
    </row>
    <row r="57" spans="1:4" ht="18.75" customHeight="1">
      <c r="A57" s="776" t="s">
        <v>226</v>
      </c>
      <c r="B57" s="783"/>
      <c r="C57" s="783"/>
      <c r="D57" s="783"/>
    </row>
    <row r="58" spans="1:4" ht="18.75" customHeight="1">
      <c r="A58" s="776" t="s">
        <v>576</v>
      </c>
      <c r="B58" s="783"/>
      <c r="C58" s="783"/>
      <c r="D58" s="783"/>
    </row>
    <row r="59" spans="1:4" ht="18.75" customHeight="1">
      <c r="A59" s="776" t="s">
        <v>577</v>
      </c>
      <c r="B59" s="783"/>
      <c r="C59" s="783"/>
      <c r="D59" s="783"/>
    </row>
    <row r="60" spans="1:4" ht="18" customHeight="1">
      <c r="A60" s="7"/>
      <c r="B60" s="7"/>
      <c r="C60" s="7"/>
      <c r="D60" s="7"/>
    </row>
  </sheetData>
  <sheetProtection/>
  <mergeCells count="8">
    <mergeCell ref="A57:D57"/>
    <mergeCell ref="A58:D58"/>
    <mergeCell ref="A59:D59"/>
    <mergeCell ref="A56:B56"/>
    <mergeCell ref="A1:D1"/>
    <mergeCell ref="A2:D2"/>
    <mergeCell ref="C3:D3"/>
    <mergeCell ref="A3:B4"/>
  </mergeCells>
  <printOptions horizontalCentered="1"/>
  <pageMargins left="0.984251968503937" right="0.984251968503937" top="0.590625" bottom="0.590625" header="0.5118110236220472" footer="0.5118110236220472"/>
  <pageSetup horizontalDpi="360" verticalDpi="36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D58"/>
  <sheetViews>
    <sheetView showGridLines="0" view="pageBreakPreview" zoomScale="60" workbookViewId="0" topLeftCell="A1">
      <selection activeCell="A1" sqref="A1:IV1"/>
    </sheetView>
  </sheetViews>
  <sheetFormatPr defaultColWidth="14.421875" defaultRowHeight="18" customHeight="1"/>
  <cols>
    <col min="1" max="1" width="3.7109375" style="7" customWidth="1"/>
    <col min="2" max="4" width="30.7109375" style="7" customWidth="1"/>
    <col min="5" max="16384" width="14.421875" style="7" customWidth="1"/>
  </cols>
  <sheetData>
    <row r="1" spans="1:4" s="225" customFormat="1" ht="19.5" customHeight="1">
      <c r="A1" s="791" t="s">
        <v>232</v>
      </c>
      <c r="B1" s="791"/>
      <c r="C1" s="791"/>
      <c r="D1" s="791"/>
    </row>
    <row r="2" spans="1:4" s="225" customFormat="1" ht="20.25" customHeight="1">
      <c r="A2" s="743" t="s">
        <v>221</v>
      </c>
      <c r="B2" s="743"/>
      <c r="C2" s="743"/>
      <c r="D2" s="743"/>
    </row>
    <row r="3" spans="1:4" s="226" customFormat="1" ht="20.25" customHeight="1">
      <c r="A3" s="740" t="s">
        <v>8</v>
      </c>
      <c r="B3" s="787"/>
      <c r="C3" s="786" t="s">
        <v>231</v>
      </c>
      <c r="D3" s="786"/>
    </row>
    <row r="4" spans="1:4" s="226" customFormat="1" ht="19.5" customHeight="1">
      <c r="A4" s="788"/>
      <c r="B4" s="788"/>
      <c r="C4" s="706" t="s">
        <v>229</v>
      </c>
      <c r="D4" s="87" t="s">
        <v>7</v>
      </c>
    </row>
    <row r="5" spans="1:4" s="221" customFormat="1" ht="14.25" customHeight="1">
      <c r="A5" s="692"/>
      <c r="B5" s="700" t="s">
        <v>26</v>
      </c>
      <c r="C5" s="694">
        <v>21146</v>
      </c>
      <c r="D5" s="701">
        <v>83879767.37</v>
      </c>
    </row>
    <row r="6" spans="1:4" s="221" customFormat="1" ht="14.25" customHeight="1">
      <c r="A6" s="692"/>
      <c r="B6" s="700" t="s">
        <v>30</v>
      </c>
      <c r="C6" s="694">
        <v>25232</v>
      </c>
      <c r="D6" s="701">
        <v>30544020</v>
      </c>
    </row>
    <row r="7" spans="1:4" s="221" customFormat="1" ht="14.25" customHeight="1">
      <c r="A7" s="692"/>
      <c r="B7" s="700" t="s">
        <v>19</v>
      </c>
      <c r="C7" s="694">
        <v>2174</v>
      </c>
      <c r="D7" s="701">
        <v>30046924.18</v>
      </c>
    </row>
    <row r="8" spans="1:4" s="221" customFormat="1" ht="14.25" customHeight="1">
      <c r="A8" s="692"/>
      <c r="B8" s="700" t="s">
        <v>34</v>
      </c>
      <c r="C8" s="694">
        <v>2788</v>
      </c>
      <c r="D8" s="701">
        <v>26897406.83</v>
      </c>
    </row>
    <row r="9" spans="1:4" s="221" customFormat="1" ht="14.25" customHeight="1">
      <c r="A9" s="692"/>
      <c r="B9" s="700" t="s">
        <v>22</v>
      </c>
      <c r="C9" s="694">
        <v>2113</v>
      </c>
      <c r="D9" s="701">
        <v>23537769.36</v>
      </c>
    </row>
    <row r="10" spans="1:4" s="221" customFormat="1" ht="14.25" customHeight="1">
      <c r="A10" s="692"/>
      <c r="B10" s="700" t="s">
        <v>31</v>
      </c>
      <c r="C10" s="694">
        <v>3349</v>
      </c>
      <c r="D10" s="701">
        <v>22181158.8</v>
      </c>
    </row>
    <row r="11" spans="1:4" s="221" customFormat="1" ht="14.25" customHeight="1">
      <c r="A11" s="692"/>
      <c r="B11" s="700" t="s">
        <v>38</v>
      </c>
      <c r="C11" s="694">
        <v>1329</v>
      </c>
      <c r="D11" s="701">
        <v>19887434.85</v>
      </c>
    </row>
    <row r="12" spans="1:4" s="221" customFormat="1" ht="14.25" customHeight="1">
      <c r="A12" s="692"/>
      <c r="B12" s="700" t="s">
        <v>35</v>
      </c>
      <c r="C12" s="694">
        <v>2795</v>
      </c>
      <c r="D12" s="701">
        <v>18553792.67</v>
      </c>
    </row>
    <row r="13" spans="1:4" s="221" customFormat="1" ht="14.25" customHeight="1">
      <c r="A13" s="692"/>
      <c r="B13" s="700" t="s">
        <v>36</v>
      </c>
      <c r="C13" s="694">
        <v>1560</v>
      </c>
      <c r="D13" s="701">
        <v>16324855.36</v>
      </c>
    </row>
    <row r="14" spans="1:4" s="221" customFormat="1" ht="14.25" customHeight="1">
      <c r="A14" s="692"/>
      <c r="B14" s="700" t="s">
        <v>27</v>
      </c>
      <c r="C14" s="694">
        <v>1975</v>
      </c>
      <c r="D14" s="701">
        <v>16236722.65</v>
      </c>
    </row>
    <row r="15" spans="1:4" s="221" customFormat="1" ht="14.25" customHeight="1">
      <c r="A15" s="692"/>
      <c r="B15" s="700" t="s">
        <v>63</v>
      </c>
      <c r="C15" s="694">
        <v>2398</v>
      </c>
      <c r="D15" s="701">
        <v>15278789.2</v>
      </c>
    </row>
    <row r="16" spans="1:4" s="221" customFormat="1" ht="14.25" customHeight="1">
      <c r="A16" s="692"/>
      <c r="B16" s="700" t="s">
        <v>23</v>
      </c>
      <c r="C16" s="694">
        <v>2136</v>
      </c>
      <c r="D16" s="701">
        <v>14992237.41</v>
      </c>
    </row>
    <row r="17" spans="1:4" s="221" customFormat="1" ht="14.25" customHeight="1">
      <c r="A17" s="692"/>
      <c r="B17" s="216" t="s">
        <v>37</v>
      </c>
      <c r="C17" s="694">
        <v>1639</v>
      </c>
      <c r="D17" s="701">
        <v>13658124.11</v>
      </c>
    </row>
    <row r="18" spans="1:4" s="221" customFormat="1" ht="14.25" customHeight="1">
      <c r="A18" s="692"/>
      <c r="B18" s="700" t="s">
        <v>59</v>
      </c>
      <c r="C18" s="702">
        <v>1963</v>
      </c>
      <c r="D18" s="701">
        <v>13039485.15</v>
      </c>
    </row>
    <row r="19" spans="1:4" s="221" customFormat="1" ht="14.25" customHeight="1">
      <c r="A19" s="692"/>
      <c r="B19" s="700" t="s">
        <v>20</v>
      </c>
      <c r="C19" s="702">
        <v>1165</v>
      </c>
      <c r="D19" s="701">
        <v>12885410.82</v>
      </c>
    </row>
    <row r="20" spans="1:4" s="221" customFormat="1" ht="14.25" customHeight="1">
      <c r="A20" s="692"/>
      <c r="B20" s="700" t="s">
        <v>18</v>
      </c>
      <c r="C20" s="694">
        <v>1364</v>
      </c>
      <c r="D20" s="701">
        <v>12707605.75</v>
      </c>
    </row>
    <row r="21" spans="1:4" s="221" customFormat="1" ht="14.25" customHeight="1">
      <c r="A21" s="692"/>
      <c r="B21" s="216" t="s">
        <v>56</v>
      </c>
      <c r="C21" s="694">
        <v>1604</v>
      </c>
      <c r="D21" s="701">
        <v>12599778.08</v>
      </c>
    </row>
    <row r="22" spans="1:4" s="221" customFormat="1" ht="14.25" customHeight="1">
      <c r="A22" s="692"/>
      <c r="B22" s="700" t="s">
        <v>53</v>
      </c>
      <c r="C22" s="694">
        <v>1183</v>
      </c>
      <c r="D22" s="701">
        <v>12082339.7</v>
      </c>
    </row>
    <row r="23" spans="1:4" s="221" customFormat="1" ht="14.25" customHeight="1">
      <c r="A23" s="692"/>
      <c r="B23" s="700" t="s">
        <v>48</v>
      </c>
      <c r="C23" s="702">
        <v>1324</v>
      </c>
      <c r="D23" s="701">
        <v>11502601.58</v>
      </c>
    </row>
    <row r="24" spans="1:4" s="221" customFormat="1" ht="14.25" customHeight="1">
      <c r="A24" s="692"/>
      <c r="B24" s="700" t="s">
        <v>47</v>
      </c>
      <c r="C24" s="694">
        <v>1672</v>
      </c>
      <c r="D24" s="701">
        <v>11311882.9</v>
      </c>
    </row>
    <row r="25" spans="1:4" s="221" customFormat="1" ht="14.25" customHeight="1">
      <c r="A25" s="692"/>
      <c r="B25" s="700" t="s">
        <v>24</v>
      </c>
      <c r="C25" s="694">
        <v>1797</v>
      </c>
      <c r="D25" s="701">
        <v>10209186.9</v>
      </c>
    </row>
    <row r="26" spans="1:4" s="221" customFormat="1" ht="14.25" customHeight="1">
      <c r="A26" s="692"/>
      <c r="B26" s="700" t="s">
        <v>41</v>
      </c>
      <c r="C26" s="694">
        <v>2127</v>
      </c>
      <c r="D26" s="701">
        <v>10172665.93</v>
      </c>
    </row>
    <row r="27" spans="1:4" s="221" customFormat="1" ht="14.25" customHeight="1">
      <c r="A27" s="692"/>
      <c r="B27" s="700" t="s">
        <v>39</v>
      </c>
      <c r="C27" s="694">
        <v>2084</v>
      </c>
      <c r="D27" s="701">
        <v>10038773.89</v>
      </c>
    </row>
    <row r="28" spans="1:4" s="221" customFormat="1" ht="14.25" customHeight="1">
      <c r="A28" s="692"/>
      <c r="B28" s="700" t="s">
        <v>32</v>
      </c>
      <c r="C28" s="694">
        <v>3800</v>
      </c>
      <c r="D28" s="701">
        <v>9942819.3</v>
      </c>
    </row>
    <row r="29" spans="1:4" s="221" customFormat="1" ht="14.25" customHeight="1">
      <c r="A29" s="692"/>
      <c r="B29" s="700" t="s">
        <v>58</v>
      </c>
      <c r="C29" s="694">
        <v>1784</v>
      </c>
      <c r="D29" s="701">
        <v>9848548</v>
      </c>
    </row>
    <row r="30" spans="1:4" s="221" customFormat="1" ht="14.25" customHeight="1">
      <c r="A30" s="692"/>
      <c r="B30" s="700" t="s">
        <v>77</v>
      </c>
      <c r="C30" s="694">
        <v>3917</v>
      </c>
      <c r="D30" s="701">
        <v>9479252.1</v>
      </c>
    </row>
    <row r="31" spans="1:4" s="221" customFormat="1" ht="14.25" customHeight="1">
      <c r="A31" s="692"/>
      <c r="B31" s="700" t="s">
        <v>46</v>
      </c>
      <c r="C31" s="694">
        <v>1280</v>
      </c>
      <c r="D31" s="701">
        <v>8667539.6</v>
      </c>
    </row>
    <row r="32" spans="1:4" s="221" customFormat="1" ht="14.25" customHeight="1">
      <c r="A32" s="692"/>
      <c r="B32" s="700" t="s">
        <v>44</v>
      </c>
      <c r="C32" s="694">
        <v>1545</v>
      </c>
      <c r="D32" s="701">
        <v>8601300.14</v>
      </c>
    </row>
    <row r="33" spans="1:4" s="221" customFormat="1" ht="14.25" customHeight="1">
      <c r="A33" s="692"/>
      <c r="B33" s="700" t="s">
        <v>29</v>
      </c>
      <c r="C33" s="694">
        <v>1050</v>
      </c>
      <c r="D33" s="701">
        <v>8331901.63</v>
      </c>
    </row>
    <row r="34" spans="1:4" s="221" customFormat="1" ht="14.25" customHeight="1">
      <c r="A34" s="692"/>
      <c r="B34" s="700" t="s">
        <v>15</v>
      </c>
      <c r="C34" s="694">
        <v>2925</v>
      </c>
      <c r="D34" s="701">
        <v>8074515.8</v>
      </c>
    </row>
    <row r="35" spans="1:4" s="221" customFormat="1" ht="14.25" customHeight="1">
      <c r="A35" s="692"/>
      <c r="B35" s="700" t="s">
        <v>28</v>
      </c>
      <c r="C35" s="694">
        <v>1565</v>
      </c>
      <c r="D35" s="701">
        <v>7525590.1</v>
      </c>
    </row>
    <row r="36" spans="1:4" s="221" customFormat="1" ht="14.25" customHeight="1">
      <c r="A36" s="692"/>
      <c r="B36" s="700" t="s">
        <v>51</v>
      </c>
      <c r="C36" s="694">
        <v>1405</v>
      </c>
      <c r="D36" s="701">
        <v>7463270.78</v>
      </c>
    </row>
    <row r="37" spans="1:4" s="221" customFormat="1" ht="14.25" customHeight="1">
      <c r="A37" s="692"/>
      <c r="B37" s="700" t="s">
        <v>43</v>
      </c>
      <c r="C37" s="694">
        <v>1714</v>
      </c>
      <c r="D37" s="701">
        <v>7397371.26</v>
      </c>
    </row>
    <row r="38" spans="1:4" s="221" customFormat="1" ht="14.25" customHeight="1">
      <c r="A38" s="692"/>
      <c r="B38" s="700" t="s">
        <v>25</v>
      </c>
      <c r="C38" s="694">
        <v>926</v>
      </c>
      <c r="D38" s="701">
        <v>7225875.85</v>
      </c>
    </row>
    <row r="39" spans="1:4" s="221" customFormat="1" ht="14.25" customHeight="1">
      <c r="A39" s="692"/>
      <c r="B39" s="700" t="s">
        <v>17</v>
      </c>
      <c r="C39" s="694">
        <v>1872</v>
      </c>
      <c r="D39" s="701">
        <v>7195945.76</v>
      </c>
    </row>
    <row r="40" spans="1:4" s="221" customFormat="1" ht="14.25" customHeight="1">
      <c r="A40" s="692"/>
      <c r="B40" s="700" t="s">
        <v>40</v>
      </c>
      <c r="C40" s="694">
        <v>1503</v>
      </c>
      <c r="D40" s="701">
        <v>7023335.7</v>
      </c>
    </row>
    <row r="41" spans="1:4" s="221" customFormat="1" ht="14.25" customHeight="1">
      <c r="A41" s="692"/>
      <c r="B41" s="700" t="s">
        <v>61</v>
      </c>
      <c r="C41" s="694">
        <v>917</v>
      </c>
      <c r="D41" s="701">
        <v>6770137.3</v>
      </c>
    </row>
    <row r="42" spans="1:4" s="221" customFormat="1" ht="14.25" customHeight="1">
      <c r="A42" s="692"/>
      <c r="B42" s="700" t="s">
        <v>52</v>
      </c>
      <c r="C42" s="694">
        <v>921</v>
      </c>
      <c r="D42" s="701">
        <v>6374006.96</v>
      </c>
    </row>
    <row r="43" spans="1:4" s="227" customFormat="1" ht="14.25" customHeight="1">
      <c r="A43" s="703"/>
      <c r="B43" s="700" t="s">
        <v>57</v>
      </c>
      <c r="C43" s="704">
        <v>674</v>
      </c>
      <c r="D43" s="705">
        <v>6316927.05</v>
      </c>
    </row>
    <row r="44" spans="1:4" s="221" customFormat="1" ht="14.25" customHeight="1">
      <c r="A44" s="692"/>
      <c r="B44" s="700" t="s">
        <v>54</v>
      </c>
      <c r="C44" s="694">
        <v>1117</v>
      </c>
      <c r="D44" s="701">
        <v>6086818.37</v>
      </c>
    </row>
    <row r="45" spans="1:4" s="221" customFormat="1" ht="14.25" customHeight="1">
      <c r="A45" s="692"/>
      <c r="B45" s="700" t="s">
        <v>42</v>
      </c>
      <c r="C45" s="694">
        <v>11498</v>
      </c>
      <c r="D45" s="701">
        <v>5959414.96</v>
      </c>
    </row>
    <row r="46" spans="1:4" s="221" customFormat="1" ht="14.25" customHeight="1">
      <c r="A46" s="692"/>
      <c r="B46" s="700" t="s">
        <v>60</v>
      </c>
      <c r="C46" s="694">
        <v>767</v>
      </c>
      <c r="D46" s="701">
        <v>5578888.75</v>
      </c>
    </row>
    <row r="47" spans="1:4" s="221" customFormat="1" ht="14.25" customHeight="1">
      <c r="A47" s="692"/>
      <c r="B47" s="700" t="s">
        <v>49</v>
      </c>
      <c r="C47" s="694">
        <v>1560</v>
      </c>
      <c r="D47" s="701">
        <v>5536495.95</v>
      </c>
    </row>
    <row r="48" spans="1:4" s="221" customFormat="1" ht="14.25" customHeight="1">
      <c r="A48" s="692"/>
      <c r="B48" s="700" t="s">
        <v>33</v>
      </c>
      <c r="C48" s="694">
        <v>1332</v>
      </c>
      <c r="D48" s="701">
        <v>5175710.6</v>
      </c>
    </row>
    <row r="49" spans="1:4" s="221" customFormat="1" ht="14.25" customHeight="1">
      <c r="A49" s="692"/>
      <c r="B49" s="700" t="s">
        <v>50</v>
      </c>
      <c r="C49" s="694">
        <v>603</v>
      </c>
      <c r="D49" s="701">
        <v>4788995.25</v>
      </c>
    </row>
    <row r="50" spans="1:4" s="221" customFormat="1" ht="14.25" customHeight="1">
      <c r="A50" s="692"/>
      <c r="B50" s="700" t="s">
        <v>62</v>
      </c>
      <c r="C50" s="694">
        <v>5592</v>
      </c>
      <c r="D50" s="701">
        <v>3595414.66</v>
      </c>
    </row>
    <row r="51" spans="1:4" s="221" customFormat="1" ht="14.25" customHeight="1">
      <c r="A51" s="692"/>
      <c r="B51" s="700" t="s">
        <v>16</v>
      </c>
      <c r="C51" s="694">
        <v>1411</v>
      </c>
      <c r="D51" s="701">
        <v>3298429.28</v>
      </c>
    </row>
    <row r="52" spans="1:4" s="221" customFormat="1" ht="14.25" customHeight="1">
      <c r="A52" s="692"/>
      <c r="B52" s="700" t="s">
        <v>55</v>
      </c>
      <c r="C52" s="694">
        <v>558</v>
      </c>
      <c r="D52" s="701">
        <v>3078776.01</v>
      </c>
    </row>
    <row r="53" spans="1:4" s="221" customFormat="1" ht="14.25" customHeight="1">
      <c r="A53" s="692"/>
      <c r="B53" s="700" t="s">
        <v>21</v>
      </c>
      <c r="C53" s="694">
        <v>586</v>
      </c>
      <c r="D53" s="701">
        <v>2817184.66</v>
      </c>
    </row>
    <row r="54" spans="1:4" s="221" customFormat="1" ht="14.25" customHeight="1">
      <c r="A54" s="692"/>
      <c r="B54" s="700" t="s">
        <v>45</v>
      </c>
      <c r="C54" s="694">
        <v>965</v>
      </c>
      <c r="D54" s="701">
        <v>2802897.2</v>
      </c>
    </row>
    <row r="55" spans="1:4" s="228" customFormat="1" ht="18.75" customHeight="1">
      <c r="A55" s="789" t="s">
        <v>13</v>
      </c>
      <c r="B55" s="785"/>
      <c r="C55" s="707">
        <f>SUM(C5:C54)</f>
        <v>140704</v>
      </c>
      <c r="D55" s="708">
        <f>SUM(D5:D54)</f>
        <v>623526096.51</v>
      </c>
    </row>
    <row r="56" spans="1:4" ht="16.5" customHeight="1">
      <c r="A56" s="776" t="s">
        <v>226</v>
      </c>
      <c r="B56" s="783"/>
      <c r="C56" s="783"/>
      <c r="D56" s="783"/>
    </row>
    <row r="57" spans="1:4" ht="16.5" customHeight="1">
      <c r="A57" s="790" t="s">
        <v>233</v>
      </c>
      <c r="B57" s="783"/>
      <c r="C57" s="783"/>
      <c r="D57" s="783"/>
    </row>
    <row r="58" spans="1:4" ht="18" customHeight="1">
      <c r="A58" s="58"/>
      <c r="B58" s="58"/>
      <c r="C58" s="58"/>
      <c r="D58" s="58"/>
    </row>
  </sheetData>
  <sheetProtection/>
  <mergeCells count="7">
    <mergeCell ref="A55:B55"/>
    <mergeCell ref="A56:D56"/>
    <mergeCell ref="A57:D57"/>
    <mergeCell ref="A1:D1"/>
    <mergeCell ref="A2:D2"/>
    <mergeCell ref="A3:B4"/>
    <mergeCell ref="C3:D3"/>
  </mergeCells>
  <printOptions horizontalCentered="1"/>
  <pageMargins left="0.984251968503937" right="0.984251968503937" top="0.84375" bottom="0.6375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39"/>
  <sheetViews>
    <sheetView showGridLines="0" view="pageBreakPreview" zoomScale="106" zoomScaleSheetLayoutView="106" workbookViewId="0" topLeftCell="A7">
      <selection activeCell="A18" sqref="A18"/>
    </sheetView>
  </sheetViews>
  <sheetFormatPr defaultColWidth="9.140625" defaultRowHeight="21.75"/>
  <cols>
    <col min="1" max="1" width="40.7109375" style="229" customWidth="1"/>
    <col min="2" max="2" width="20.7109375" style="229" customWidth="1"/>
    <col min="3" max="3" width="2.28125" style="229" customWidth="1"/>
    <col min="4" max="4" width="20.7109375" style="229" customWidth="1"/>
    <col min="5" max="5" width="2.28125" style="229" customWidth="1"/>
    <col min="6" max="16384" width="9.140625" style="229" customWidth="1"/>
  </cols>
  <sheetData>
    <row r="1" spans="1:5" s="243" customFormat="1" ht="33.75" customHeight="1">
      <c r="A1" s="794" t="s">
        <v>578</v>
      </c>
      <c r="B1" s="794"/>
      <c r="C1" s="794"/>
      <c r="D1" s="794"/>
      <c r="E1" s="795"/>
    </row>
    <row r="2" spans="1:5" s="230" customFormat="1" ht="21">
      <c r="A2" s="792" t="s">
        <v>234</v>
      </c>
      <c r="B2" s="796" t="s">
        <v>148</v>
      </c>
      <c r="C2" s="797"/>
      <c r="D2" s="796" t="s">
        <v>188</v>
      </c>
      <c r="E2" s="798"/>
    </row>
    <row r="3" spans="1:5" s="230" customFormat="1" ht="21">
      <c r="A3" s="793"/>
      <c r="B3" s="799" t="s">
        <v>7</v>
      </c>
      <c r="C3" s="800"/>
      <c r="D3" s="799" t="s">
        <v>7</v>
      </c>
      <c r="E3" s="801"/>
    </row>
    <row r="4" spans="1:5" s="233" customFormat="1" ht="18.75">
      <c r="A4" s="231" t="s">
        <v>235</v>
      </c>
      <c r="B4" s="244">
        <f>SUM(B5,B10)</f>
        <v>493500000</v>
      </c>
      <c r="C4" s="249"/>
      <c r="D4" s="244">
        <f>SUM(D5,D10)</f>
        <v>537500000</v>
      </c>
      <c r="E4" s="232"/>
    </row>
    <row r="5" spans="1:5" s="233" customFormat="1" ht="24.75" customHeight="1">
      <c r="A5" s="234" t="s">
        <v>236</v>
      </c>
      <c r="B5" s="245">
        <f>SUM(B6:B7)</f>
        <v>316000000</v>
      </c>
      <c r="C5" s="250"/>
      <c r="D5" s="245">
        <f>SUM(D6:D7)</f>
        <v>352000000</v>
      </c>
      <c r="E5" s="235"/>
    </row>
    <row r="6" spans="1:5" s="238" customFormat="1" ht="17.25" customHeight="1">
      <c r="A6" s="236" t="s">
        <v>237</v>
      </c>
      <c r="B6" s="246">
        <v>300000</v>
      </c>
      <c r="C6" s="251"/>
      <c r="D6" s="246">
        <v>800000</v>
      </c>
      <c r="E6" s="237"/>
    </row>
    <row r="7" spans="1:5" s="238" customFormat="1" ht="17.25" customHeight="1">
      <c r="A7" s="236" t="s">
        <v>238</v>
      </c>
      <c r="B7" s="246">
        <f>SUM(B8:B9)</f>
        <v>315700000</v>
      </c>
      <c r="C7" s="251"/>
      <c r="D7" s="246">
        <f>SUM(D8:D9)</f>
        <v>351200000</v>
      </c>
      <c r="E7" s="237"/>
    </row>
    <row r="8" spans="1:5" ht="17.25">
      <c r="A8" s="239" t="s">
        <v>239</v>
      </c>
      <c r="B8" s="247">
        <v>260000000</v>
      </c>
      <c r="C8" s="252"/>
      <c r="D8" s="247">
        <v>290700000</v>
      </c>
      <c r="E8" s="240"/>
    </row>
    <row r="9" spans="1:5" ht="17.25">
      <c r="A9" s="239" t="s">
        <v>240</v>
      </c>
      <c r="B9" s="247">
        <v>55700000</v>
      </c>
      <c r="C9" s="252"/>
      <c r="D9" s="247">
        <v>60500000</v>
      </c>
      <c r="E9" s="240"/>
    </row>
    <row r="10" spans="1:5" s="233" customFormat="1" ht="24.75" customHeight="1">
      <c r="A10" s="234" t="s">
        <v>241</v>
      </c>
      <c r="B10" s="245">
        <f>SUM(B11)</f>
        <v>177500000</v>
      </c>
      <c r="C10" s="250"/>
      <c r="D10" s="245">
        <f>SUM(D11)</f>
        <v>185500000</v>
      </c>
      <c r="E10" s="235"/>
    </row>
    <row r="11" spans="1:5" s="667" customFormat="1" ht="24.75" customHeight="1">
      <c r="A11" s="662" t="s">
        <v>242</v>
      </c>
      <c r="B11" s="663">
        <v>177500000</v>
      </c>
      <c r="C11" s="664"/>
      <c r="D11" s="665">
        <v>185500000</v>
      </c>
      <c r="E11" s="666"/>
    </row>
    <row r="12" spans="1:5" ht="18.75">
      <c r="A12" s="231" t="s">
        <v>243</v>
      </c>
      <c r="B12" s="244">
        <f>SUM(B13,B16)</f>
        <v>211198400</v>
      </c>
      <c r="C12" s="249"/>
      <c r="D12" s="244">
        <f>SUM(D13,D16)</f>
        <v>214045805</v>
      </c>
      <c r="E12" s="260"/>
    </row>
    <row r="13" spans="1:5" ht="18.75">
      <c r="A13" s="234" t="s">
        <v>236</v>
      </c>
      <c r="B13" s="245">
        <f>SUM(B14:B15)</f>
        <v>172710400</v>
      </c>
      <c r="C13" s="250"/>
      <c r="D13" s="245">
        <f>SUM(D14:D15)</f>
        <v>174790805</v>
      </c>
      <c r="E13" s="240"/>
    </row>
    <row r="14" spans="1:5" ht="17.25">
      <c r="A14" s="236" t="s">
        <v>244</v>
      </c>
      <c r="B14" s="246">
        <v>118917000</v>
      </c>
      <c r="C14" s="251"/>
      <c r="D14" s="246">
        <v>123176040</v>
      </c>
      <c r="E14" s="240"/>
    </row>
    <row r="15" spans="1:5" ht="17.25">
      <c r="A15" s="236" t="s">
        <v>245</v>
      </c>
      <c r="B15" s="246">
        <v>53793400</v>
      </c>
      <c r="C15" s="251"/>
      <c r="D15" s="246">
        <v>51614765</v>
      </c>
      <c r="E15" s="240"/>
    </row>
    <row r="16" spans="1:5" ht="24.75" customHeight="1">
      <c r="A16" s="234" t="s">
        <v>241</v>
      </c>
      <c r="B16" s="245">
        <f>SUM(B17)</f>
        <v>38488000</v>
      </c>
      <c r="C16" s="250"/>
      <c r="D16" s="245">
        <f>SUM(D17)</f>
        <v>39255000</v>
      </c>
      <c r="E16" s="240"/>
    </row>
    <row r="17" spans="1:5" s="258" customFormat="1" ht="24.75" customHeight="1">
      <c r="A17" s="254" t="s">
        <v>242</v>
      </c>
      <c r="B17" s="255">
        <v>38488000</v>
      </c>
      <c r="C17" s="256"/>
      <c r="D17" s="255">
        <v>39255000</v>
      </c>
      <c r="E17" s="257"/>
    </row>
    <row r="18" spans="1:5" ht="18.75">
      <c r="A18" s="231" t="s">
        <v>246</v>
      </c>
      <c r="B18" s="244">
        <f>SUM(B19)</f>
        <v>2160000</v>
      </c>
      <c r="C18" s="249"/>
      <c r="D18" s="244">
        <f>SUM(D19)</f>
        <v>2160000</v>
      </c>
      <c r="E18" s="260"/>
    </row>
    <row r="19" spans="1:5" ht="18.75">
      <c r="A19" s="234" t="s">
        <v>236</v>
      </c>
      <c r="B19" s="245">
        <f>SUM(B20:B20)</f>
        <v>2160000</v>
      </c>
      <c r="C19" s="250"/>
      <c r="D19" s="245">
        <f>SUM(D20:D20)</f>
        <v>2160000</v>
      </c>
      <c r="E19" s="240"/>
    </row>
    <row r="20" spans="1:5" ht="17.25">
      <c r="A20" s="236" t="s">
        <v>244</v>
      </c>
      <c r="B20" s="246">
        <v>2160000</v>
      </c>
      <c r="C20" s="251"/>
      <c r="D20" s="246">
        <v>2160000</v>
      </c>
      <c r="E20" s="240"/>
    </row>
    <row r="21" spans="1:5" ht="18.75">
      <c r="A21" s="259" t="s">
        <v>241</v>
      </c>
      <c r="B21" s="248" t="s">
        <v>108</v>
      </c>
      <c r="C21" s="253"/>
      <c r="D21" s="248" t="s">
        <v>108</v>
      </c>
      <c r="E21" s="241"/>
    </row>
    <row r="22" spans="1:4" ht="24" customHeight="1">
      <c r="A22" s="560" t="s">
        <v>138</v>
      </c>
      <c r="B22" s="242"/>
      <c r="C22" s="242"/>
      <c r="D22" s="242"/>
    </row>
    <row r="23" spans="2:4" ht="17.25">
      <c r="B23" s="242"/>
      <c r="C23" s="242"/>
      <c r="D23" s="242"/>
    </row>
    <row r="24" spans="2:4" ht="17.25">
      <c r="B24" s="242"/>
      <c r="C24" s="242"/>
      <c r="D24" s="242"/>
    </row>
    <row r="25" spans="2:4" ht="17.25">
      <c r="B25" s="242"/>
      <c r="C25" s="242"/>
      <c r="D25" s="242"/>
    </row>
    <row r="26" spans="2:4" ht="17.25">
      <c r="B26" s="242"/>
      <c r="C26" s="242"/>
      <c r="D26" s="242"/>
    </row>
    <row r="27" spans="2:4" ht="17.25">
      <c r="B27" s="242"/>
      <c r="C27" s="242"/>
      <c r="D27" s="242"/>
    </row>
    <row r="28" spans="2:4" ht="17.25">
      <c r="B28" s="242"/>
      <c r="C28" s="242"/>
      <c r="D28" s="242"/>
    </row>
    <row r="29" spans="2:4" ht="17.25">
      <c r="B29" s="242"/>
      <c r="C29" s="242"/>
      <c r="D29" s="242"/>
    </row>
    <row r="30" spans="2:4" ht="17.25">
      <c r="B30" s="242"/>
      <c r="C30" s="242"/>
      <c r="D30" s="242"/>
    </row>
    <row r="31" spans="2:4" ht="17.25">
      <c r="B31" s="242"/>
      <c r="C31" s="242"/>
      <c r="D31" s="242"/>
    </row>
    <row r="32" spans="2:4" ht="17.25">
      <c r="B32" s="242"/>
      <c r="C32" s="242"/>
      <c r="D32" s="242"/>
    </row>
    <row r="33" spans="2:4" ht="17.25">
      <c r="B33" s="242"/>
      <c r="C33" s="242"/>
      <c r="D33" s="242"/>
    </row>
    <row r="34" spans="2:4" ht="17.25">
      <c r="B34" s="242"/>
      <c r="C34" s="242"/>
      <c r="D34" s="242"/>
    </row>
    <row r="35" spans="2:4" ht="17.25">
      <c r="B35" s="242"/>
      <c r="C35" s="242"/>
      <c r="D35" s="242"/>
    </row>
    <row r="36" spans="2:4" ht="17.25">
      <c r="B36" s="242"/>
      <c r="C36" s="242"/>
      <c r="D36" s="242"/>
    </row>
    <row r="37" spans="2:4" ht="17.25">
      <c r="B37" s="242"/>
      <c r="C37" s="242"/>
      <c r="D37" s="242"/>
    </row>
    <row r="38" spans="2:4" ht="17.25">
      <c r="B38" s="242"/>
      <c r="C38" s="242"/>
      <c r="D38" s="242"/>
    </row>
    <row r="39" spans="2:4" ht="17.25">
      <c r="B39" s="242"/>
      <c r="C39" s="242"/>
      <c r="D39" s="242"/>
    </row>
  </sheetData>
  <sheetProtection/>
  <mergeCells count="6">
    <mergeCell ref="A2:A3"/>
    <mergeCell ref="A1:E1"/>
    <mergeCell ref="B2:C2"/>
    <mergeCell ref="D2:E2"/>
    <mergeCell ref="B3:C3"/>
    <mergeCell ref="D3:E3"/>
  </mergeCells>
  <printOptions horizontalCentered="1"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58"/>
  <sheetViews>
    <sheetView showGridLines="0" view="pageBreakPreview" zoomScale="80" zoomScaleNormal="145" zoomScaleSheetLayoutView="80" workbookViewId="0" topLeftCell="A1">
      <selection activeCell="E43" sqref="E43"/>
    </sheetView>
  </sheetViews>
  <sheetFormatPr defaultColWidth="7.28125" defaultRowHeight="21.75"/>
  <cols>
    <col min="1" max="1" width="11.140625" style="275" customWidth="1"/>
    <col min="2" max="2" width="3.8515625" style="275" customWidth="1"/>
    <col min="3" max="3" width="26.8515625" style="275" customWidth="1"/>
    <col min="4" max="5" width="27.8515625" style="278" customWidth="1"/>
    <col min="6" max="16384" width="7.28125" style="275" customWidth="1"/>
  </cols>
  <sheetData>
    <row r="1" spans="1:5" s="261" customFormat="1" ht="24" customHeight="1">
      <c r="A1" s="808" t="s">
        <v>253</v>
      </c>
      <c r="B1" s="808"/>
      <c r="C1" s="808"/>
      <c r="D1" s="808"/>
      <c r="E1" s="808"/>
    </row>
    <row r="2" spans="1:5" s="277" customFormat="1" ht="21" customHeight="1">
      <c r="A2" s="809" t="s">
        <v>247</v>
      </c>
      <c r="B2" s="809"/>
      <c r="C2" s="809"/>
      <c r="D2" s="809"/>
      <c r="E2" s="809"/>
    </row>
    <row r="3" spans="1:5" s="262" customFormat="1" ht="15" customHeight="1">
      <c r="A3" s="810" t="s">
        <v>248</v>
      </c>
      <c r="B3" s="812" t="s">
        <v>596</v>
      </c>
      <c r="C3" s="813"/>
      <c r="D3" s="816" t="s">
        <v>7</v>
      </c>
      <c r="E3" s="816"/>
    </row>
    <row r="4" spans="1:5" s="263" customFormat="1" ht="17.25" customHeight="1">
      <c r="A4" s="811"/>
      <c r="B4" s="814"/>
      <c r="C4" s="815"/>
      <c r="D4" s="276" t="s">
        <v>249</v>
      </c>
      <c r="E4" s="276" t="s">
        <v>250</v>
      </c>
    </row>
    <row r="5" spans="1:7" s="269" customFormat="1" ht="15" customHeight="1">
      <c r="A5" s="264">
        <v>1</v>
      </c>
      <c r="B5" s="265"/>
      <c r="C5" s="266" t="s">
        <v>26</v>
      </c>
      <c r="D5" s="728">
        <v>1362500</v>
      </c>
      <c r="E5" s="728">
        <v>18366594</v>
      </c>
      <c r="F5" s="267"/>
      <c r="G5" s="268"/>
    </row>
    <row r="6" spans="1:7" s="269" customFormat="1" ht="15" customHeight="1">
      <c r="A6" s="264">
        <v>2</v>
      </c>
      <c r="B6" s="265"/>
      <c r="C6" s="266" t="s">
        <v>35</v>
      </c>
      <c r="D6" s="728">
        <v>1006750</v>
      </c>
      <c r="E6" s="728">
        <v>12790880</v>
      </c>
      <c r="F6" s="267"/>
      <c r="G6" s="268"/>
    </row>
    <row r="7" spans="1:7" s="269" customFormat="1" ht="15" customHeight="1">
      <c r="A7" s="264">
        <v>3</v>
      </c>
      <c r="B7" s="265"/>
      <c r="C7" s="266" t="s">
        <v>38</v>
      </c>
      <c r="D7" s="728">
        <v>698000</v>
      </c>
      <c r="E7" s="728">
        <v>12341026</v>
      </c>
      <c r="F7" s="267"/>
      <c r="G7" s="268"/>
    </row>
    <row r="8" spans="1:7" s="269" customFormat="1" ht="15" customHeight="1">
      <c r="A8" s="264">
        <v>4</v>
      </c>
      <c r="B8" s="265"/>
      <c r="C8" s="266" t="s">
        <v>27</v>
      </c>
      <c r="D8" s="728">
        <v>1043800</v>
      </c>
      <c r="E8" s="728">
        <v>12133074</v>
      </c>
      <c r="F8" s="267"/>
      <c r="G8" s="268"/>
    </row>
    <row r="9" spans="1:7" s="269" customFormat="1" ht="15" customHeight="1">
      <c r="A9" s="264">
        <v>5</v>
      </c>
      <c r="B9" s="265"/>
      <c r="C9" s="266" t="s">
        <v>54</v>
      </c>
      <c r="D9" s="728">
        <v>871580</v>
      </c>
      <c r="E9" s="728">
        <v>11846700</v>
      </c>
      <c r="F9" s="267"/>
      <c r="G9" s="268"/>
    </row>
    <row r="10" spans="1:7" s="269" customFormat="1" ht="15" customHeight="1">
      <c r="A10" s="264">
        <v>6</v>
      </c>
      <c r="B10" s="265"/>
      <c r="C10" s="266" t="s">
        <v>29</v>
      </c>
      <c r="D10" s="728">
        <v>742800</v>
      </c>
      <c r="E10" s="728">
        <v>11027014</v>
      </c>
      <c r="F10" s="267"/>
      <c r="G10" s="268"/>
    </row>
    <row r="11" spans="1:7" s="269" customFormat="1" ht="15" customHeight="1">
      <c r="A11" s="264">
        <v>7</v>
      </c>
      <c r="B11" s="265"/>
      <c r="C11" s="266" t="s">
        <v>37</v>
      </c>
      <c r="D11" s="729">
        <v>570350</v>
      </c>
      <c r="E11" s="728">
        <v>10641380</v>
      </c>
      <c r="F11" s="267"/>
      <c r="G11" s="268"/>
    </row>
    <row r="12" spans="1:7" s="269" customFormat="1" ht="15" customHeight="1">
      <c r="A12" s="264">
        <v>8</v>
      </c>
      <c r="B12" s="265"/>
      <c r="C12" s="266" t="s">
        <v>58</v>
      </c>
      <c r="D12" s="729">
        <v>793000</v>
      </c>
      <c r="E12" s="728">
        <v>10437610</v>
      </c>
      <c r="F12" s="267"/>
      <c r="G12" s="268"/>
    </row>
    <row r="13" spans="1:7" s="269" customFormat="1" ht="15" customHeight="1">
      <c r="A13" s="264">
        <v>9</v>
      </c>
      <c r="B13" s="265"/>
      <c r="C13" s="266" t="s">
        <v>34</v>
      </c>
      <c r="D13" s="729">
        <v>838100</v>
      </c>
      <c r="E13" s="728">
        <v>10133140</v>
      </c>
      <c r="F13" s="267"/>
      <c r="G13" s="268"/>
    </row>
    <row r="14" spans="1:7" s="269" customFormat="1" ht="15" customHeight="1">
      <c r="A14" s="264">
        <v>10</v>
      </c>
      <c r="B14" s="265"/>
      <c r="C14" s="266" t="s">
        <v>28</v>
      </c>
      <c r="D14" s="729">
        <v>877250</v>
      </c>
      <c r="E14" s="728">
        <v>10125030</v>
      </c>
      <c r="F14" s="267"/>
      <c r="G14" s="268"/>
    </row>
    <row r="15" spans="1:7" s="269" customFormat="1" ht="15" customHeight="1">
      <c r="A15" s="264">
        <v>11</v>
      </c>
      <c r="B15" s="265"/>
      <c r="C15" s="266" t="s">
        <v>31</v>
      </c>
      <c r="D15" s="729">
        <v>834100</v>
      </c>
      <c r="E15" s="728">
        <v>9785380</v>
      </c>
      <c r="F15" s="267"/>
      <c r="G15" s="268"/>
    </row>
    <row r="16" spans="1:7" s="269" customFormat="1" ht="15" customHeight="1">
      <c r="A16" s="264">
        <v>12</v>
      </c>
      <c r="B16" s="265"/>
      <c r="C16" s="266" t="s">
        <v>46</v>
      </c>
      <c r="D16" s="729">
        <v>909700</v>
      </c>
      <c r="E16" s="728">
        <v>9609780</v>
      </c>
      <c r="F16" s="267"/>
      <c r="G16" s="268"/>
    </row>
    <row r="17" spans="1:7" s="269" customFormat="1" ht="15" customHeight="1">
      <c r="A17" s="264">
        <v>13</v>
      </c>
      <c r="B17" s="265"/>
      <c r="C17" s="266" t="s">
        <v>47</v>
      </c>
      <c r="D17" s="729">
        <v>616600</v>
      </c>
      <c r="E17" s="728">
        <v>9604270</v>
      </c>
      <c r="F17" s="267"/>
      <c r="G17" s="268"/>
    </row>
    <row r="18" spans="1:7" s="269" customFormat="1" ht="15" customHeight="1">
      <c r="A18" s="264">
        <v>14</v>
      </c>
      <c r="B18" s="265"/>
      <c r="C18" s="266" t="s">
        <v>23</v>
      </c>
      <c r="D18" s="729">
        <v>848650</v>
      </c>
      <c r="E18" s="728">
        <v>9597510</v>
      </c>
      <c r="F18" s="267"/>
      <c r="G18" s="268"/>
    </row>
    <row r="19" spans="1:7" s="269" customFormat="1" ht="15" customHeight="1">
      <c r="A19" s="264">
        <v>15</v>
      </c>
      <c r="B19" s="270"/>
      <c r="C19" s="271" t="s">
        <v>24</v>
      </c>
      <c r="D19" s="730">
        <v>1210400</v>
      </c>
      <c r="E19" s="731">
        <v>9372910</v>
      </c>
      <c r="F19" s="267"/>
      <c r="G19" s="272"/>
    </row>
    <row r="20" spans="1:7" s="269" customFormat="1" ht="15" customHeight="1">
      <c r="A20" s="264">
        <v>16</v>
      </c>
      <c r="B20" s="265"/>
      <c r="C20" s="266" t="s">
        <v>25</v>
      </c>
      <c r="D20" s="729">
        <v>605900</v>
      </c>
      <c r="E20" s="728">
        <v>9060808</v>
      </c>
      <c r="F20" s="267"/>
      <c r="G20" s="268"/>
    </row>
    <row r="21" spans="1:7" s="269" customFormat="1" ht="15" customHeight="1">
      <c r="A21" s="264">
        <v>17</v>
      </c>
      <c r="B21" s="265"/>
      <c r="C21" s="266" t="s">
        <v>20</v>
      </c>
      <c r="D21" s="729">
        <v>696450</v>
      </c>
      <c r="E21" s="728">
        <v>9031664</v>
      </c>
      <c r="F21" s="267"/>
      <c r="G21" s="268"/>
    </row>
    <row r="22" spans="1:7" s="269" customFormat="1" ht="15" customHeight="1">
      <c r="A22" s="264">
        <v>18</v>
      </c>
      <c r="B22" s="265"/>
      <c r="C22" s="266" t="s">
        <v>19</v>
      </c>
      <c r="D22" s="729">
        <v>622350</v>
      </c>
      <c r="E22" s="728">
        <v>9022400</v>
      </c>
      <c r="F22" s="267"/>
      <c r="G22" s="268"/>
    </row>
    <row r="23" spans="1:7" s="269" customFormat="1" ht="15" customHeight="1">
      <c r="A23" s="264">
        <v>19</v>
      </c>
      <c r="B23" s="265"/>
      <c r="C23" s="266" t="s">
        <v>52</v>
      </c>
      <c r="D23" s="729">
        <v>442450</v>
      </c>
      <c r="E23" s="728">
        <v>8516190</v>
      </c>
      <c r="F23" s="267"/>
      <c r="G23" s="268"/>
    </row>
    <row r="24" spans="1:7" s="269" customFormat="1" ht="15" customHeight="1">
      <c r="A24" s="264">
        <v>20</v>
      </c>
      <c r="B24" s="270"/>
      <c r="C24" s="271" t="s">
        <v>49</v>
      </c>
      <c r="D24" s="730">
        <v>1141605</v>
      </c>
      <c r="E24" s="731">
        <v>8396880</v>
      </c>
      <c r="F24" s="267"/>
      <c r="G24" s="272"/>
    </row>
    <row r="25" spans="1:7" s="269" customFormat="1" ht="15" customHeight="1">
      <c r="A25" s="264">
        <v>21</v>
      </c>
      <c r="B25" s="265"/>
      <c r="C25" s="266" t="s">
        <v>59</v>
      </c>
      <c r="D25" s="729">
        <v>624950</v>
      </c>
      <c r="E25" s="728">
        <v>8195360</v>
      </c>
      <c r="F25" s="267"/>
      <c r="G25" s="268"/>
    </row>
    <row r="26" spans="1:7" s="269" customFormat="1" ht="15" customHeight="1">
      <c r="A26" s="264">
        <v>22</v>
      </c>
      <c r="B26" s="265"/>
      <c r="C26" s="266" t="s">
        <v>39</v>
      </c>
      <c r="D26" s="729">
        <v>938550</v>
      </c>
      <c r="E26" s="728">
        <v>8171722</v>
      </c>
      <c r="F26" s="267"/>
      <c r="G26" s="268"/>
    </row>
    <row r="27" spans="1:7" s="269" customFormat="1" ht="15" customHeight="1">
      <c r="A27" s="264">
        <v>23</v>
      </c>
      <c r="B27" s="265"/>
      <c r="C27" s="266" t="s">
        <v>15</v>
      </c>
      <c r="D27" s="729">
        <v>536300</v>
      </c>
      <c r="E27" s="728">
        <v>7953096</v>
      </c>
      <c r="F27" s="267"/>
      <c r="G27" s="268"/>
    </row>
    <row r="28" spans="1:7" s="269" customFormat="1" ht="15" customHeight="1">
      <c r="A28" s="264">
        <v>24</v>
      </c>
      <c r="B28" s="265"/>
      <c r="C28" s="266" t="s">
        <v>17</v>
      </c>
      <c r="D28" s="729">
        <v>1479550</v>
      </c>
      <c r="E28" s="728">
        <v>7823180</v>
      </c>
      <c r="F28" s="267"/>
      <c r="G28" s="268"/>
    </row>
    <row r="29" spans="1:7" s="269" customFormat="1" ht="15" customHeight="1">
      <c r="A29" s="264">
        <v>25</v>
      </c>
      <c r="B29" s="265"/>
      <c r="C29" s="266" t="s">
        <v>53</v>
      </c>
      <c r="D29" s="729">
        <v>511350</v>
      </c>
      <c r="E29" s="728">
        <v>7581000</v>
      </c>
      <c r="F29" s="267"/>
      <c r="G29" s="268"/>
    </row>
    <row r="30" spans="1:7" s="269" customFormat="1" ht="15" customHeight="1">
      <c r="A30" s="264">
        <v>26</v>
      </c>
      <c r="B30" s="265"/>
      <c r="C30" s="266" t="s">
        <v>55</v>
      </c>
      <c r="D30" s="729">
        <v>680800</v>
      </c>
      <c r="E30" s="728">
        <v>7418870</v>
      </c>
      <c r="F30" s="267"/>
      <c r="G30" s="268"/>
    </row>
    <row r="31" spans="1:7" s="269" customFormat="1" ht="15" customHeight="1">
      <c r="A31" s="264">
        <v>27</v>
      </c>
      <c r="B31" s="265"/>
      <c r="C31" s="266" t="s">
        <v>43</v>
      </c>
      <c r="D31" s="729">
        <v>692000</v>
      </c>
      <c r="E31" s="728">
        <v>7335960</v>
      </c>
      <c r="F31" s="267"/>
      <c r="G31" s="268"/>
    </row>
    <row r="32" spans="1:7" s="269" customFormat="1" ht="15" customHeight="1">
      <c r="A32" s="264">
        <v>28</v>
      </c>
      <c r="B32" s="265"/>
      <c r="C32" s="266" t="s">
        <v>36</v>
      </c>
      <c r="D32" s="729">
        <v>626000</v>
      </c>
      <c r="E32" s="728">
        <v>7188380</v>
      </c>
      <c r="F32" s="267"/>
      <c r="G32" s="268"/>
    </row>
    <row r="33" spans="1:7" s="269" customFormat="1" ht="15" customHeight="1">
      <c r="A33" s="264">
        <v>29</v>
      </c>
      <c r="B33" s="265"/>
      <c r="C33" s="266" t="s">
        <v>22</v>
      </c>
      <c r="D33" s="729">
        <v>449750</v>
      </c>
      <c r="E33" s="728">
        <v>7135370</v>
      </c>
      <c r="F33" s="267"/>
      <c r="G33" s="268"/>
    </row>
    <row r="34" spans="1:7" s="269" customFormat="1" ht="15" customHeight="1">
      <c r="A34" s="264">
        <v>30</v>
      </c>
      <c r="B34" s="265"/>
      <c r="C34" s="266" t="s">
        <v>41</v>
      </c>
      <c r="D34" s="729">
        <v>903150</v>
      </c>
      <c r="E34" s="728">
        <v>7040570</v>
      </c>
      <c r="F34" s="267"/>
      <c r="G34" s="268"/>
    </row>
    <row r="35" spans="1:7" s="269" customFormat="1" ht="15" customHeight="1">
      <c r="A35" s="264">
        <v>31</v>
      </c>
      <c r="B35" s="265"/>
      <c r="C35" s="266" t="s">
        <v>42</v>
      </c>
      <c r="D35" s="729">
        <v>1093450</v>
      </c>
      <c r="E35" s="728">
        <v>6789200</v>
      </c>
      <c r="F35" s="267"/>
      <c r="G35" s="268"/>
    </row>
    <row r="36" spans="1:7" s="269" customFormat="1" ht="15" customHeight="1">
      <c r="A36" s="264">
        <v>32</v>
      </c>
      <c r="B36" s="265"/>
      <c r="C36" s="266" t="s">
        <v>62</v>
      </c>
      <c r="D36" s="729">
        <v>736100</v>
      </c>
      <c r="E36" s="728">
        <v>6716460</v>
      </c>
      <c r="F36" s="267"/>
      <c r="G36" s="268"/>
    </row>
    <row r="37" spans="1:7" s="269" customFormat="1" ht="15" customHeight="1">
      <c r="A37" s="264">
        <v>33</v>
      </c>
      <c r="B37" s="265"/>
      <c r="C37" s="266" t="s">
        <v>61</v>
      </c>
      <c r="D37" s="729">
        <v>606000</v>
      </c>
      <c r="E37" s="728">
        <v>6532990</v>
      </c>
      <c r="F37" s="267"/>
      <c r="G37" s="268"/>
    </row>
    <row r="38" spans="1:7" s="269" customFormat="1" ht="15" customHeight="1">
      <c r="A38" s="264">
        <v>34</v>
      </c>
      <c r="B38" s="265"/>
      <c r="C38" s="266" t="s">
        <v>48</v>
      </c>
      <c r="D38" s="729">
        <v>737300</v>
      </c>
      <c r="E38" s="728">
        <v>6146230</v>
      </c>
      <c r="F38" s="267"/>
      <c r="G38" s="268"/>
    </row>
    <row r="39" spans="1:7" s="269" customFormat="1" ht="15" customHeight="1">
      <c r="A39" s="264">
        <v>35</v>
      </c>
      <c r="B39" s="265"/>
      <c r="C39" s="266" t="s">
        <v>56</v>
      </c>
      <c r="D39" s="729">
        <v>513050</v>
      </c>
      <c r="E39" s="728">
        <v>6053065</v>
      </c>
      <c r="F39" s="267"/>
      <c r="G39" s="268"/>
    </row>
    <row r="40" spans="1:7" s="269" customFormat="1" ht="15" customHeight="1">
      <c r="A40" s="264">
        <v>36</v>
      </c>
      <c r="B40" s="265"/>
      <c r="C40" s="266" t="s">
        <v>33</v>
      </c>
      <c r="D40" s="729">
        <v>613000</v>
      </c>
      <c r="E40" s="728">
        <v>5889890</v>
      </c>
      <c r="F40" s="267"/>
      <c r="G40" s="268"/>
    </row>
    <row r="41" spans="1:7" s="269" customFormat="1" ht="15" customHeight="1">
      <c r="A41" s="264">
        <v>37</v>
      </c>
      <c r="B41" s="265"/>
      <c r="C41" s="266" t="s">
        <v>16</v>
      </c>
      <c r="D41" s="729">
        <v>624700</v>
      </c>
      <c r="E41" s="728">
        <v>5828760</v>
      </c>
      <c r="F41" s="267"/>
      <c r="G41" s="268"/>
    </row>
    <row r="42" spans="1:7" s="269" customFormat="1" ht="15" customHeight="1">
      <c r="A42" s="264">
        <v>38</v>
      </c>
      <c r="B42" s="265"/>
      <c r="C42" s="266" t="s">
        <v>30</v>
      </c>
      <c r="D42" s="729">
        <v>545250</v>
      </c>
      <c r="E42" s="728">
        <v>5661100</v>
      </c>
      <c r="F42" s="267"/>
      <c r="G42" s="268"/>
    </row>
    <row r="43" spans="1:7" s="269" customFormat="1" ht="15" customHeight="1">
      <c r="A43" s="264">
        <v>39</v>
      </c>
      <c r="B43" s="265"/>
      <c r="C43" s="266" t="s">
        <v>21</v>
      </c>
      <c r="D43" s="729">
        <v>480800</v>
      </c>
      <c r="E43" s="728">
        <v>5536000</v>
      </c>
      <c r="F43" s="267"/>
      <c r="G43" s="268"/>
    </row>
    <row r="44" spans="1:7" s="269" customFormat="1" ht="15" customHeight="1">
      <c r="A44" s="264">
        <v>40</v>
      </c>
      <c r="B44" s="265"/>
      <c r="C44" s="266" t="s">
        <v>40</v>
      </c>
      <c r="D44" s="729">
        <v>667450</v>
      </c>
      <c r="E44" s="728">
        <v>5315060</v>
      </c>
      <c r="F44" s="267"/>
      <c r="G44" s="268"/>
    </row>
    <row r="45" spans="1:7" s="269" customFormat="1" ht="15" customHeight="1">
      <c r="A45" s="264">
        <v>41</v>
      </c>
      <c r="B45" s="265"/>
      <c r="C45" s="266" t="s">
        <v>18</v>
      </c>
      <c r="D45" s="729">
        <v>707250</v>
      </c>
      <c r="E45" s="728">
        <v>5301460</v>
      </c>
      <c r="F45" s="267"/>
      <c r="G45" s="268"/>
    </row>
    <row r="46" spans="1:7" s="269" customFormat="1" ht="15" customHeight="1">
      <c r="A46" s="264">
        <v>42</v>
      </c>
      <c r="B46" s="265"/>
      <c r="C46" s="266" t="s">
        <v>44</v>
      </c>
      <c r="D46" s="729">
        <v>785150</v>
      </c>
      <c r="E46" s="728">
        <v>5071950</v>
      </c>
      <c r="F46" s="267"/>
      <c r="G46" s="268"/>
    </row>
    <row r="47" spans="1:7" s="269" customFormat="1" ht="15" customHeight="1">
      <c r="A47" s="264">
        <v>43</v>
      </c>
      <c r="B47" s="265"/>
      <c r="C47" s="266" t="s">
        <v>77</v>
      </c>
      <c r="D47" s="729">
        <v>619550</v>
      </c>
      <c r="E47" s="728">
        <v>4763360</v>
      </c>
      <c r="F47" s="267"/>
      <c r="G47" s="268"/>
    </row>
    <row r="48" spans="1:7" s="269" customFormat="1" ht="15" customHeight="1">
      <c r="A48" s="264">
        <v>44</v>
      </c>
      <c r="B48" s="265"/>
      <c r="C48" s="266" t="s">
        <v>63</v>
      </c>
      <c r="D48" s="729">
        <v>539750</v>
      </c>
      <c r="E48" s="728">
        <v>4508840</v>
      </c>
      <c r="F48" s="267"/>
      <c r="G48" s="268"/>
    </row>
    <row r="49" spans="1:7" s="269" customFormat="1" ht="15" customHeight="1">
      <c r="A49" s="264">
        <v>45</v>
      </c>
      <c r="B49" s="265"/>
      <c r="C49" s="266" t="s">
        <v>45</v>
      </c>
      <c r="D49" s="729">
        <v>674300</v>
      </c>
      <c r="E49" s="728">
        <v>4208730</v>
      </c>
      <c r="F49" s="267"/>
      <c r="G49" s="268"/>
    </row>
    <row r="50" spans="1:7" s="269" customFormat="1" ht="15" customHeight="1">
      <c r="A50" s="264">
        <v>46</v>
      </c>
      <c r="B50" s="265"/>
      <c r="C50" s="266" t="s">
        <v>51</v>
      </c>
      <c r="D50" s="729">
        <v>485150</v>
      </c>
      <c r="E50" s="728">
        <v>4160298</v>
      </c>
      <c r="F50" s="267"/>
      <c r="G50" s="268"/>
    </row>
    <row r="51" spans="1:7" s="269" customFormat="1" ht="15" customHeight="1">
      <c r="A51" s="264">
        <v>47</v>
      </c>
      <c r="B51" s="265"/>
      <c r="C51" s="266" t="s">
        <v>57</v>
      </c>
      <c r="D51" s="729">
        <v>330190</v>
      </c>
      <c r="E51" s="728">
        <v>4038520</v>
      </c>
      <c r="F51" s="267"/>
      <c r="G51" s="268"/>
    </row>
    <row r="52" spans="1:7" s="269" customFormat="1" ht="15" customHeight="1">
      <c r="A52" s="264">
        <v>48</v>
      </c>
      <c r="B52" s="265"/>
      <c r="C52" s="266" t="s">
        <v>50</v>
      </c>
      <c r="D52" s="729">
        <v>666800</v>
      </c>
      <c r="E52" s="728">
        <v>3519890</v>
      </c>
      <c r="F52" s="267"/>
      <c r="G52" s="268"/>
    </row>
    <row r="53" spans="1:7" s="269" customFormat="1" ht="15" customHeight="1">
      <c r="A53" s="264">
        <v>49</v>
      </c>
      <c r="B53" s="270"/>
      <c r="C53" s="271" t="s">
        <v>60</v>
      </c>
      <c r="D53" s="730">
        <v>466700</v>
      </c>
      <c r="E53" s="731">
        <v>3420600</v>
      </c>
      <c r="F53" s="267"/>
      <c r="G53" s="272"/>
    </row>
    <row r="54" spans="1:7" s="269" customFormat="1" ht="15" customHeight="1">
      <c r="A54" s="264">
        <v>50</v>
      </c>
      <c r="B54" s="265"/>
      <c r="C54" s="266" t="s">
        <v>32</v>
      </c>
      <c r="D54" s="728">
        <v>201000</v>
      </c>
      <c r="E54" s="728">
        <v>2421510</v>
      </c>
      <c r="F54" s="267"/>
      <c r="G54" s="268"/>
    </row>
    <row r="55" spans="1:7" s="269" customFormat="1" ht="15" customHeight="1">
      <c r="A55" s="273">
        <v>51</v>
      </c>
      <c r="B55" s="270"/>
      <c r="C55" s="271" t="s">
        <v>142</v>
      </c>
      <c r="D55" s="731">
        <v>2422000</v>
      </c>
      <c r="E55" s="731">
        <v>10311720</v>
      </c>
      <c r="F55" s="267"/>
      <c r="G55" s="272"/>
    </row>
    <row r="56" spans="1:5" s="274" customFormat="1" ht="19.5" customHeight="1">
      <c r="A56" s="805" t="s">
        <v>251</v>
      </c>
      <c r="B56" s="806"/>
      <c r="C56" s="807"/>
      <c r="D56" s="732">
        <f>SUM(D5:D55)</f>
        <v>38689675</v>
      </c>
      <c r="E56" s="732">
        <f>SUM(E5:E55)</f>
        <v>399879381</v>
      </c>
    </row>
    <row r="57" spans="1:5" ht="21" customHeight="1">
      <c r="A57" s="802" t="s">
        <v>252</v>
      </c>
      <c r="B57" s="802"/>
      <c r="C57" s="802"/>
      <c r="D57" s="802"/>
      <c r="E57" s="802"/>
    </row>
    <row r="58" spans="1:5" ht="15" customHeight="1">
      <c r="A58" s="803" t="s">
        <v>579</v>
      </c>
      <c r="B58" s="804"/>
      <c r="C58" s="804"/>
      <c r="D58" s="804"/>
      <c r="E58" s="804"/>
    </row>
  </sheetData>
  <sheetProtection/>
  <mergeCells count="8">
    <mergeCell ref="A57:E57"/>
    <mergeCell ref="A58:E58"/>
    <mergeCell ref="A56:C56"/>
    <mergeCell ref="A1:E1"/>
    <mergeCell ref="A2:E2"/>
    <mergeCell ref="A3:A4"/>
    <mergeCell ref="B3:C4"/>
    <mergeCell ref="D3:E3"/>
  </mergeCells>
  <printOptions horizontalCentered="1" verticalCentered="1"/>
  <pageMargins left="0.984251968503937" right="0.984251968503937" top="0.571875" bottom="0.515625" header="0.5118110236220472" footer="0.5118110236220472"/>
  <pageSetup horizontalDpi="360" verticalDpi="360" orientation="portrait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F30"/>
  <sheetViews>
    <sheetView showGridLines="0" view="pageBreakPreview" zoomScale="96" zoomScaleNormal="140" zoomScaleSheetLayoutView="96" workbookViewId="0" topLeftCell="A1">
      <selection activeCell="A1" sqref="A1:IV1"/>
    </sheetView>
  </sheetViews>
  <sheetFormatPr defaultColWidth="11.00390625" defaultRowHeight="21.75"/>
  <cols>
    <col min="1" max="1" width="3.140625" style="2" customWidth="1"/>
    <col min="2" max="2" width="15.7109375" style="2" customWidth="1"/>
    <col min="3" max="14" width="10.140625" style="280" customWidth="1"/>
    <col min="15" max="15" width="10.7109375" style="280" customWidth="1"/>
    <col min="16" max="17" width="11.00390625" style="2" customWidth="1"/>
    <col min="18" max="18" width="11.00390625" style="279" customWidth="1"/>
    <col min="19" max="16384" width="11.00390625" style="2" customWidth="1"/>
  </cols>
  <sheetData>
    <row r="1" spans="1:15" ht="28.5" customHeight="1">
      <c r="A1" s="819" t="s">
        <v>272</v>
      </c>
      <c r="B1" s="819"/>
      <c r="C1" s="819"/>
      <c r="D1" s="819"/>
      <c r="E1" s="820"/>
      <c r="F1" s="819"/>
      <c r="G1" s="819"/>
      <c r="H1" s="819"/>
      <c r="I1" s="819"/>
      <c r="J1" s="819"/>
      <c r="K1" s="819"/>
      <c r="L1" s="819"/>
      <c r="M1" s="819"/>
      <c r="N1" s="819"/>
      <c r="O1" s="819"/>
    </row>
    <row r="2" spans="1:15" ht="28.5" customHeight="1">
      <c r="A2" s="819" t="s">
        <v>254</v>
      </c>
      <c r="B2" s="819"/>
      <c r="C2" s="819"/>
      <c r="D2" s="819"/>
      <c r="E2" s="820"/>
      <c r="F2" s="819"/>
      <c r="G2" s="819"/>
      <c r="H2" s="819"/>
      <c r="I2" s="819"/>
      <c r="J2" s="819"/>
      <c r="K2" s="819"/>
      <c r="L2" s="819"/>
      <c r="M2" s="819"/>
      <c r="N2" s="819"/>
      <c r="O2" s="819"/>
    </row>
    <row r="3" spans="1:15" ht="20.25" customHeight="1">
      <c r="A3" s="27"/>
      <c r="B3" s="54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1" t="s">
        <v>255</v>
      </c>
    </row>
    <row r="4" spans="1:15" s="282" customFormat="1" ht="21.75" customHeight="1">
      <c r="A4" s="821" t="s">
        <v>256</v>
      </c>
      <c r="B4" s="787"/>
      <c r="C4" s="822" t="s">
        <v>257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822" t="s">
        <v>9</v>
      </c>
    </row>
    <row r="5" spans="1:15" s="282" customFormat="1" ht="21.75" customHeight="1">
      <c r="A5" s="788"/>
      <c r="B5" s="788"/>
      <c r="C5" s="712" t="s">
        <v>258</v>
      </c>
      <c r="D5" s="712" t="s">
        <v>259</v>
      </c>
      <c r="E5" s="712" t="s">
        <v>260</v>
      </c>
      <c r="F5" s="712" t="s">
        <v>261</v>
      </c>
      <c r="G5" s="712" t="s">
        <v>262</v>
      </c>
      <c r="H5" s="712" t="s">
        <v>263</v>
      </c>
      <c r="I5" s="712" t="s">
        <v>264</v>
      </c>
      <c r="J5" s="712" t="s">
        <v>265</v>
      </c>
      <c r="K5" s="712" t="s">
        <v>266</v>
      </c>
      <c r="L5" s="712" t="s">
        <v>267</v>
      </c>
      <c r="M5" s="712" t="s">
        <v>268</v>
      </c>
      <c r="N5" s="712" t="s">
        <v>269</v>
      </c>
      <c r="O5" s="788"/>
    </row>
    <row r="6" spans="1:15" s="75" customFormat="1" ht="19.5" customHeight="1">
      <c r="A6" s="713" t="s">
        <v>273</v>
      </c>
      <c r="B6" s="713"/>
      <c r="C6" s="714">
        <v>3138577</v>
      </c>
      <c r="D6" s="714">
        <v>2909631</v>
      </c>
      <c r="E6" s="714">
        <v>3243088</v>
      </c>
      <c r="F6" s="714">
        <v>3077398</v>
      </c>
      <c r="G6" s="714">
        <v>3080192</v>
      </c>
      <c r="H6" s="714">
        <v>3110520</v>
      </c>
      <c r="I6" s="714">
        <v>3012172</v>
      </c>
      <c r="J6" s="714">
        <v>3096223</v>
      </c>
      <c r="K6" s="714">
        <v>2990271</v>
      </c>
      <c r="L6" s="714">
        <v>3167785</v>
      </c>
      <c r="M6" s="714">
        <v>3069825</v>
      </c>
      <c r="N6" s="714">
        <v>3170647</v>
      </c>
      <c r="O6" s="714">
        <v>37066331</v>
      </c>
    </row>
    <row r="7" spans="1:15" s="638" customFormat="1" ht="19.5" customHeight="1">
      <c r="A7" s="709" t="s">
        <v>274</v>
      </c>
      <c r="B7" s="709"/>
      <c r="C7" s="636">
        <v>1098855</v>
      </c>
      <c r="D7" s="636">
        <v>951896</v>
      </c>
      <c r="E7" s="636">
        <v>1064311</v>
      </c>
      <c r="F7" s="636">
        <v>987938</v>
      </c>
      <c r="G7" s="636">
        <v>1017785</v>
      </c>
      <c r="H7" s="636">
        <v>1053282</v>
      </c>
      <c r="I7" s="636">
        <v>1042543</v>
      </c>
      <c r="J7" s="636">
        <v>1074196</v>
      </c>
      <c r="K7" s="636">
        <v>1026490</v>
      </c>
      <c r="L7" s="636">
        <v>1044668</v>
      </c>
      <c r="M7" s="637">
        <v>979544</v>
      </c>
      <c r="N7" s="636">
        <v>1043588</v>
      </c>
      <c r="O7" s="635">
        <f>SUM(C7:N7)</f>
        <v>12385096</v>
      </c>
    </row>
    <row r="8" spans="1:18" s="75" customFormat="1" ht="19.5" customHeight="1">
      <c r="A8" s="710">
        <v>1</v>
      </c>
      <c r="B8" s="711" t="s">
        <v>600</v>
      </c>
      <c r="C8" s="637">
        <v>560256</v>
      </c>
      <c r="D8" s="637">
        <v>488118</v>
      </c>
      <c r="E8" s="637">
        <v>572244</v>
      </c>
      <c r="F8" s="637">
        <v>487878</v>
      </c>
      <c r="G8" s="637">
        <v>501863</v>
      </c>
      <c r="H8" s="637">
        <v>528322</v>
      </c>
      <c r="I8" s="637">
        <v>492560</v>
      </c>
      <c r="J8" s="637">
        <v>516251</v>
      </c>
      <c r="K8" s="637">
        <v>483572</v>
      </c>
      <c r="L8" s="637">
        <v>480820</v>
      </c>
      <c r="M8" s="637">
        <v>429014</v>
      </c>
      <c r="N8" s="637">
        <v>480855</v>
      </c>
      <c r="O8" s="635">
        <v>6021752</v>
      </c>
      <c r="R8" s="638"/>
    </row>
    <row r="9" spans="1:18" s="75" customFormat="1" ht="19.5" customHeight="1">
      <c r="A9" s="710">
        <v>2</v>
      </c>
      <c r="B9" s="711" t="s">
        <v>270</v>
      </c>
      <c r="C9" s="639">
        <v>167753</v>
      </c>
      <c r="D9" s="639">
        <v>109129</v>
      </c>
      <c r="E9" s="639">
        <v>121175</v>
      </c>
      <c r="F9" s="639">
        <v>155733</v>
      </c>
      <c r="G9" s="639">
        <v>175787</v>
      </c>
      <c r="H9" s="639">
        <v>170831</v>
      </c>
      <c r="I9" s="639">
        <v>192295</v>
      </c>
      <c r="J9" s="637">
        <v>188960</v>
      </c>
      <c r="K9" s="637">
        <v>189222</v>
      </c>
      <c r="L9" s="637">
        <v>200982</v>
      </c>
      <c r="M9" s="637">
        <v>197533</v>
      </c>
      <c r="N9" s="637">
        <v>197327</v>
      </c>
      <c r="O9" s="635">
        <v>2066728</v>
      </c>
      <c r="R9" s="638"/>
    </row>
    <row r="10" spans="1:18" s="75" customFormat="1" ht="19.5" customHeight="1">
      <c r="A10" s="710">
        <v>3</v>
      </c>
      <c r="B10" s="711" t="s">
        <v>601</v>
      </c>
      <c r="C10" s="637">
        <v>133989</v>
      </c>
      <c r="D10" s="637">
        <v>118329</v>
      </c>
      <c r="E10" s="637">
        <v>130579</v>
      </c>
      <c r="F10" s="637">
        <v>121067</v>
      </c>
      <c r="G10" s="637">
        <v>118571</v>
      </c>
      <c r="H10" s="637">
        <v>126965</v>
      </c>
      <c r="I10" s="637">
        <v>130527</v>
      </c>
      <c r="J10" s="637">
        <v>135486</v>
      </c>
      <c r="K10" s="637">
        <v>118017</v>
      </c>
      <c r="L10" s="637">
        <v>115070</v>
      </c>
      <c r="M10" s="637">
        <v>100697</v>
      </c>
      <c r="N10" s="637">
        <v>103405</v>
      </c>
      <c r="O10" s="635">
        <v>1452701</v>
      </c>
      <c r="R10" s="638"/>
    </row>
    <row r="11" spans="1:18" s="75" customFormat="1" ht="19.5" customHeight="1">
      <c r="A11" s="710">
        <v>4</v>
      </c>
      <c r="B11" s="711" t="s">
        <v>271</v>
      </c>
      <c r="C11" s="637">
        <v>126684</v>
      </c>
      <c r="D11" s="637">
        <v>130968</v>
      </c>
      <c r="E11" s="637">
        <v>123905</v>
      </c>
      <c r="F11" s="637">
        <v>115144</v>
      </c>
      <c r="G11" s="637">
        <v>107470</v>
      </c>
      <c r="H11" s="637">
        <v>106517</v>
      </c>
      <c r="I11" s="637">
        <v>102975</v>
      </c>
      <c r="J11" s="637">
        <v>106289</v>
      </c>
      <c r="K11" s="637">
        <v>108364</v>
      </c>
      <c r="L11" s="637">
        <v>118092</v>
      </c>
      <c r="M11" s="637">
        <v>115623</v>
      </c>
      <c r="N11" s="637">
        <v>107473</v>
      </c>
      <c r="O11" s="635">
        <f>SUM(C11:N11)</f>
        <v>1369504</v>
      </c>
      <c r="R11" s="638"/>
    </row>
    <row r="12" spans="1:18" s="75" customFormat="1" ht="19.5" customHeight="1">
      <c r="A12" s="710">
        <v>5</v>
      </c>
      <c r="B12" s="711" t="s">
        <v>602</v>
      </c>
      <c r="C12" s="637">
        <v>41189</v>
      </c>
      <c r="D12" s="637">
        <v>39755</v>
      </c>
      <c r="E12" s="637">
        <v>44449</v>
      </c>
      <c r="F12" s="637">
        <v>43418</v>
      </c>
      <c r="G12" s="637">
        <v>49189</v>
      </c>
      <c r="H12" s="637">
        <v>53115</v>
      </c>
      <c r="I12" s="637">
        <v>54513</v>
      </c>
      <c r="J12" s="637">
        <v>56255</v>
      </c>
      <c r="K12" s="637">
        <v>57860</v>
      </c>
      <c r="L12" s="637">
        <v>60051</v>
      </c>
      <c r="M12" s="637">
        <v>64040</v>
      </c>
      <c r="N12" s="637">
        <v>69535</v>
      </c>
      <c r="O12" s="635">
        <v>633371</v>
      </c>
      <c r="R12" s="638"/>
    </row>
    <row r="13" spans="1:18" s="75" customFormat="1" ht="19.5" customHeight="1">
      <c r="A13" s="710">
        <v>6</v>
      </c>
      <c r="B13" s="711" t="s">
        <v>603</v>
      </c>
      <c r="C13" s="637">
        <v>55089</v>
      </c>
      <c r="D13" s="637">
        <v>50784</v>
      </c>
      <c r="E13" s="637">
        <v>53809</v>
      </c>
      <c r="F13" s="637">
        <v>46602</v>
      </c>
      <c r="G13" s="637">
        <v>44519</v>
      </c>
      <c r="H13" s="637">
        <v>45727</v>
      </c>
      <c r="I13" s="637">
        <v>45638</v>
      </c>
      <c r="J13" s="637">
        <v>45401</v>
      </c>
      <c r="K13" s="637">
        <v>42258</v>
      </c>
      <c r="L13" s="637">
        <v>40104</v>
      </c>
      <c r="M13" s="637">
        <v>34395</v>
      </c>
      <c r="N13" s="637">
        <v>32501</v>
      </c>
      <c r="O13" s="635">
        <v>536826</v>
      </c>
      <c r="R13" s="638"/>
    </row>
    <row r="14" spans="1:18" s="75" customFormat="1" ht="19.5" customHeight="1">
      <c r="A14" s="710">
        <v>7</v>
      </c>
      <c r="B14" s="711" t="s">
        <v>604</v>
      </c>
      <c r="C14" s="637">
        <v>4982</v>
      </c>
      <c r="D14" s="637">
        <v>6267</v>
      </c>
      <c r="E14" s="637">
        <v>8180</v>
      </c>
      <c r="F14" s="637">
        <v>8372</v>
      </c>
      <c r="G14" s="637">
        <v>10080</v>
      </c>
      <c r="H14" s="637">
        <v>11082</v>
      </c>
      <c r="I14" s="637">
        <v>12168</v>
      </c>
      <c r="J14" s="637">
        <v>13033</v>
      </c>
      <c r="K14" s="637">
        <v>13470</v>
      </c>
      <c r="L14" s="637">
        <v>14152</v>
      </c>
      <c r="M14" s="637">
        <v>21356</v>
      </c>
      <c r="N14" s="637">
        <v>33863</v>
      </c>
      <c r="O14" s="635">
        <f>SUM(C14:N14)</f>
        <v>157005</v>
      </c>
      <c r="R14" s="638"/>
    </row>
    <row r="15" spans="1:18" s="75" customFormat="1" ht="19.5" customHeight="1">
      <c r="A15" s="710">
        <v>8</v>
      </c>
      <c r="B15" s="711" t="s">
        <v>605</v>
      </c>
      <c r="C15" s="637">
        <v>5385</v>
      </c>
      <c r="D15" s="637">
        <v>5236</v>
      </c>
      <c r="E15" s="637">
        <v>6281</v>
      </c>
      <c r="F15" s="637">
        <v>6825</v>
      </c>
      <c r="G15" s="637">
        <v>8390</v>
      </c>
      <c r="H15" s="637">
        <v>9045</v>
      </c>
      <c r="I15" s="637">
        <v>9505</v>
      </c>
      <c r="J15" s="637">
        <v>10621</v>
      </c>
      <c r="K15" s="637">
        <v>11292</v>
      </c>
      <c r="L15" s="637">
        <v>12625</v>
      </c>
      <c r="M15" s="637">
        <v>14695</v>
      </c>
      <c r="N15" s="637">
        <v>17094</v>
      </c>
      <c r="O15" s="635">
        <f>SUM(C15:N15)</f>
        <v>116994</v>
      </c>
      <c r="R15" s="638"/>
    </row>
    <row r="16" spans="1:18" s="75" customFormat="1" ht="19.5" customHeight="1">
      <c r="A16" s="710">
        <v>9</v>
      </c>
      <c r="B16" s="711" t="s">
        <v>606</v>
      </c>
      <c r="C16" s="637">
        <v>3261</v>
      </c>
      <c r="D16" s="637">
        <v>3080</v>
      </c>
      <c r="E16" s="637">
        <v>3442</v>
      </c>
      <c r="F16" s="637">
        <v>2676</v>
      </c>
      <c r="G16" s="637">
        <v>1674</v>
      </c>
      <c r="H16" s="637">
        <v>1448</v>
      </c>
      <c r="I16" s="637">
        <v>2252</v>
      </c>
      <c r="J16" s="637">
        <v>1715</v>
      </c>
      <c r="K16" s="637">
        <v>2245</v>
      </c>
      <c r="L16" s="637">
        <v>2573</v>
      </c>
      <c r="M16" s="637">
        <v>1968</v>
      </c>
      <c r="N16" s="637">
        <v>1312</v>
      </c>
      <c r="O16" s="635">
        <f>SUM(C16:N16)</f>
        <v>27646</v>
      </c>
      <c r="R16" s="638"/>
    </row>
    <row r="17" spans="1:18" s="75" customFormat="1" ht="19.5" customHeight="1">
      <c r="A17" s="715">
        <v>10</v>
      </c>
      <c r="B17" s="716" t="s">
        <v>607</v>
      </c>
      <c r="C17" s="640">
        <v>267</v>
      </c>
      <c r="D17" s="640">
        <v>230</v>
      </c>
      <c r="E17" s="640">
        <v>246</v>
      </c>
      <c r="F17" s="640">
        <v>222</v>
      </c>
      <c r="G17" s="640">
        <v>242</v>
      </c>
      <c r="H17" s="640">
        <v>230</v>
      </c>
      <c r="I17" s="640">
        <v>110</v>
      </c>
      <c r="J17" s="640">
        <v>186</v>
      </c>
      <c r="K17" s="640">
        <v>191</v>
      </c>
      <c r="L17" s="640">
        <v>199</v>
      </c>
      <c r="M17" s="640">
        <v>224</v>
      </c>
      <c r="N17" s="640">
        <v>224</v>
      </c>
      <c r="O17" s="717">
        <v>2570</v>
      </c>
      <c r="R17" s="638"/>
    </row>
    <row r="18" spans="1:18" s="668" customFormat="1" ht="18.75" customHeight="1">
      <c r="A18" s="823" t="s">
        <v>580</v>
      </c>
      <c r="B18" s="824"/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R18" s="669"/>
    </row>
    <row r="19" spans="1:18" s="31" customFormat="1" ht="16.5">
      <c r="A19" s="817" t="s">
        <v>275</v>
      </c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R19" s="634"/>
    </row>
    <row r="20" spans="1:32" ht="17.25">
      <c r="A20" s="27"/>
      <c r="B20" s="27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7"/>
      <c r="Q20" s="27"/>
      <c r="R20" s="1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17.25">
      <c r="A21" s="27"/>
      <c r="B21" s="27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7"/>
      <c r="Q21" s="27"/>
      <c r="R21" s="1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7.25">
      <c r="A22" s="27"/>
      <c r="B22" s="27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7"/>
      <c r="Q22" s="27"/>
      <c r="R22" s="1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17.25">
      <c r="A23" s="27"/>
      <c r="B23" s="27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7"/>
      <c r="Q23" s="27"/>
      <c r="R23" s="1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</row>
    <row r="24" spans="1:32" ht="17.25">
      <c r="A24" s="27"/>
      <c r="B24" s="27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7"/>
      <c r="Q24" s="27"/>
      <c r="R24" s="1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</row>
    <row r="25" spans="1:32" ht="17.25">
      <c r="A25" s="27"/>
      <c r="B25" s="27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7"/>
      <c r="Q25" s="27"/>
      <c r="R25" s="1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ht="17.25">
      <c r="A26" s="27"/>
      <c r="B26" s="27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7"/>
      <c r="Q26" s="27"/>
      <c r="R26" s="1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</row>
    <row r="27" spans="1:32" ht="17.25">
      <c r="A27" s="27"/>
      <c r="B27" s="27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7"/>
      <c r="Q27" s="27"/>
      <c r="R27" s="1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</row>
    <row r="28" spans="1:32" ht="17.25">
      <c r="A28" s="27"/>
      <c r="B28" s="27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7"/>
      <c r="Q28" s="27"/>
      <c r="R28" s="1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</row>
    <row r="29" spans="1:32" ht="17.25">
      <c r="A29" s="27"/>
      <c r="B29" s="27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7"/>
      <c r="Q29" s="27"/>
      <c r="R29" s="1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2" ht="17.25">
      <c r="A30" s="27"/>
      <c r="B30" s="27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7"/>
      <c r="Q30" s="27"/>
      <c r="R30" s="1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</sheetData>
  <sheetProtection/>
  <mergeCells count="7">
    <mergeCell ref="A19:O19"/>
    <mergeCell ref="A1:O1"/>
    <mergeCell ref="A2:O2"/>
    <mergeCell ref="A4:B5"/>
    <mergeCell ref="O4:O5"/>
    <mergeCell ref="C4:N4"/>
    <mergeCell ref="A18:O18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P25"/>
  <sheetViews>
    <sheetView showGridLines="0" view="pageBreakPreview" zoomScale="60" zoomScaleNormal="120" workbookViewId="0" topLeftCell="A1">
      <selection activeCell="U14" sqref="U14"/>
    </sheetView>
  </sheetViews>
  <sheetFormatPr defaultColWidth="11.00390625" defaultRowHeight="21.75"/>
  <cols>
    <col min="1" max="1" width="21.7109375" style="290" customWidth="1"/>
    <col min="2" max="2" width="8.8515625" style="290" customWidth="1"/>
    <col min="3" max="3" width="2.28125" style="290" customWidth="1"/>
    <col min="4" max="4" width="8.8515625" style="290" customWidth="1"/>
    <col min="5" max="5" width="1.57421875" style="290" customWidth="1"/>
    <col min="6" max="6" width="8.8515625" style="290" customWidth="1"/>
    <col min="7" max="7" width="2.00390625" style="290" customWidth="1"/>
    <col min="8" max="8" width="8.8515625" style="290" customWidth="1"/>
    <col min="9" max="9" width="2.00390625" style="290" customWidth="1"/>
    <col min="10" max="10" width="8.8515625" style="290" customWidth="1"/>
    <col min="11" max="11" width="1.8515625" style="290" customWidth="1"/>
    <col min="12" max="12" width="8.8515625" style="290" customWidth="1"/>
    <col min="13" max="13" width="1.7109375" style="290" customWidth="1"/>
    <col min="14" max="14" width="8.8515625" style="290" customWidth="1"/>
    <col min="15" max="15" width="1.8515625" style="290" customWidth="1"/>
    <col min="16" max="16384" width="11.00390625" style="290" customWidth="1"/>
  </cols>
  <sheetData>
    <row r="1" spans="1:15" s="289" customFormat="1" ht="29.25" customHeight="1">
      <c r="A1" s="825" t="s">
        <v>581</v>
      </c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</row>
    <row r="2" spans="1:15" s="289" customFormat="1" ht="29.25" customHeight="1">
      <c r="A2" s="825" t="s">
        <v>302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</row>
    <row r="3" spans="1:15" s="291" customFormat="1" ht="37.5" customHeight="1">
      <c r="A3" s="826" t="s">
        <v>276</v>
      </c>
      <c r="B3" s="828" t="s">
        <v>290</v>
      </c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</row>
    <row r="4" spans="1:15" s="297" customFormat="1" ht="37.5" customHeight="1">
      <c r="A4" s="827"/>
      <c r="B4" s="294">
        <v>2544</v>
      </c>
      <c r="C4" s="293"/>
      <c r="D4" s="292">
        <v>2545</v>
      </c>
      <c r="E4" s="293"/>
      <c r="F4" s="292">
        <v>2546</v>
      </c>
      <c r="G4" s="295"/>
      <c r="H4" s="292">
        <v>2547</v>
      </c>
      <c r="I4" s="295"/>
      <c r="J4" s="292">
        <v>2548</v>
      </c>
      <c r="K4" s="295"/>
      <c r="L4" s="292">
        <v>2549</v>
      </c>
      <c r="M4" s="296"/>
      <c r="N4" s="292">
        <v>2550</v>
      </c>
      <c r="O4" s="295"/>
    </row>
    <row r="5" spans="1:15" ht="31.5" customHeight="1">
      <c r="A5" s="601" t="s">
        <v>291</v>
      </c>
      <c r="B5" s="298">
        <f>1444445/1000000</f>
        <v>1.444445</v>
      </c>
      <c r="C5" s="299"/>
      <c r="D5" s="300">
        <f>1488638/1000000</f>
        <v>1.488638</v>
      </c>
      <c r="E5" s="301"/>
      <c r="F5" s="300">
        <f>1540203/1000000</f>
        <v>1.540203</v>
      </c>
      <c r="G5" s="302"/>
      <c r="H5" s="300">
        <f>1607921/1000000</f>
        <v>1.607921</v>
      </c>
      <c r="I5" s="302"/>
      <c r="J5" s="300">
        <f>1684505/1000000</f>
        <v>1.684505</v>
      </c>
      <c r="K5" s="303"/>
      <c r="L5" s="300">
        <v>1.749</v>
      </c>
      <c r="M5" s="302"/>
      <c r="N5" s="300">
        <v>1.804</v>
      </c>
      <c r="O5" s="302"/>
    </row>
    <row r="6" spans="1:15" ht="31.5" customHeight="1">
      <c r="A6" s="602" t="s">
        <v>292</v>
      </c>
      <c r="B6" s="304"/>
      <c r="C6" s="305"/>
      <c r="D6" s="304"/>
      <c r="E6" s="305"/>
      <c r="F6" s="304"/>
      <c r="G6" s="305"/>
      <c r="H6" s="306"/>
      <c r="I6" s="305"/>
      <c r="J6" s="306"/>
      <c r="K6" s="307"/>
      <c r="L6" s="306"/>
      <c r="M6" s="305"/>
      <c r="N6" s="306"/>
      <c r="O6" s="305"/>
    </row>
    <row r="7" spans="1:15" ht="31.5" customHeight="1">
      <c r="A7" s="601" t="s">
        <v>293</v>
      </c>
      <c r="B7" s="308">
        <v>1481.705</v>
      </c>
      <c r="C7" s="309"/>
      <c r="D7" s="310">
        <v>1505</v>
      </c>
      <c r="E7" s="309"/>
      <c r="F7" s="310">
        <v>1516.099</v>
      </c>
      <c r="G7" s="311"/>
      <c r="H7" s="310">
        <v>1538.3</v>
      </c>
      <c r="I7" s="311"/>
      <c r="J7" s="310">
        <v>1628.1</v>
      </c>
      <c r="K7" s="312"/>
      <c r="L7" s="310">
        <v>1699.7</v>
      </c>
      <c r="M7" s="311"/>
      <c r="N7" s="310">
        <v>1739.3</v>
      </c>
      <c r="O7" s="311"/>
    </row>
    <row r="8" spans="1:15" ht="31.5" customHeight="1">
      <c r="A8" s="602" t="s">
        <v>569</v>
      </c>
      <c r="B8" s="313"/>
      <c r="C8" s="314"/>
      <c r="D8" s="313"/>
      <c r="E8" s="314"/>
      <c r="F8" s="313"/>
      <c r="G8" s="314"/>
      <c r="H8" s="315"/>
      <c r="I8" s="314"/>
      <c r="J8" s="315"/>
      <c r="K8" s="316"/>
      <c r="L8" s="315"/>
      <c r="M8" s="314"/>
      <c r="N8" s="315"/>
      <c r="O8" s="314"/>
    </row>
    <row r="9" spans="1:15" ht="31.5" customHeight="1">
      <c r="A9" s="601" t="s">
        <v>294</v>
      </c>
      <c r="B9" s="310">
        <v>929.538</v>
      </c>
      <c r="C9" s="309"/>
      <c r="D9" s="310">
        <v>969.4</v>
      </c>
      <c r="E9" s="309"/>
      <c r="F9" s="310">
        <v>1013.9</v>
      </c>
      <c r="G9" s="311"/>
      <c r="H9" s="310">
        <v>1076</v>
      </c>
      <c r="I9" s="311"/>
      <c r="J9" s="310">
        <v>1131</v>
      </c>
      <c r="K9" s="312"/>
      <c r="L9" s="310">
        <v>1173</v>
      </c>
      <c r="M9" s="311"/>
      <c r="N9" s="310">
        <v>1224</v>
      </c>
      <c r="O9" s="311"/>
    </row>
    <row r="10" spans="1:15" ht="31.5" customHeight="1">
      <c r="A10" s="602" t="s">
        <v>569</v>
      </c>
      <c r="B10" s="313"/>
      <c r="C10" s="314"/>
      <c r="D10" s="313"/>
      <c r="E10" s="314"/>
      <c r="F10" s="313"/>
      <c r="G10" s="314"/>
      <c r="H10" s="315"/>
      <c r="I10" s="314"/>
      <c r="J10" s="315"/>
      <c r="K10" s="316"/>
      <c r="L10" s="315"/>
      <c r="M10" s="314"/>
      <c r="N10" s="315"/>
      <c r="O10" s="314"/>
    </row>
    <row r="11" spans="1:15" ht="31.5" customHeight="1">
      <c r="A11" s="601" t="s">
        <v>299</v>
      </c>
      <c r="B11" s="325">
        <v>5.6</v>
      </c>
      <c r="C11" s="326"/>
      <c r="D11" s="325">
        <v>6.4</v>
      </c>
      <c r="E11" s="326"/>
      <c r="F11" s="325">
        <v>8.1</v>
      </c>
      <c r="G11" s="326"/>
      <c r="H11" s="329">
        <v>11.7</v>
      </c>
      <c r="I11" s="330"/>
      <c r="J11" s="329">
        <v>15.6</v>
      </c>
      <c r="K11" s="331"/>
      <c r="L11" s="329">
        <v>23.2</v>
      </c>
      <c r="M11" s="330"/>
      <c r="N11" s="329">
        <v>19.6</v>
      </c>
      <c r="O11" s="330"/>
    </row>
    <row r="12" spans="1:15" ht="31.5" customHeight="1">
      <c r="A12" s="602" t="s">
        <v>569</v>
      </c>
      <c r="B12" s="325"/>
      <c r="C12" s="326"/>
      <c r="D12" s="325"/>
      <c r="E12" s="326"/>
      <c r="F12" s="325"/>
      <c r="G12" s="326"/>
      <c r="H12" s="327"/>
      <c r="I12" s="326"/>
      <c r="J12" s="327"/>
      <c r="K12" s="328"/>
      <c r="L12" s="327"/>
      <c r="M12" s="326"/>
      <c r="N12" s="327"/>
      <c r="O12" s="326"/>
    </row>
    <row r="13" spans="1:16" ht="31.5" customHeight="1">
      <c r="A13" s="601" t="s">
        <v>295</v>
      </c>
      <c r="B13" s="332">
        <v>53.9</v>
      </c>
      <c r="C13" s="333"/>
      <c r="D13" s="334">
        <v>54.74</v>
      </c>
      <c r="E13" s="333"/>
      <c r="F13" s="334">
        <v>55.33</v>
      </c>
      <c r="G13" s="335"/>
      <c r="H13" s="334">
        <v>56.22</v>
      </c>
      <c r="I13" s="335"/>
      <c r="J13" s="334">
        <v>56.43</v>
      </c>
      <c r="K13" s="336"/>
      <c r="L13" s="334">
        <v>55.69</v>
      </c>
      <c r="M13" s="335"/>
      <c r="N13" s="334">
        <v>56.4</v>
      </c>
      <c r="O13" s="335"/>
      <c r="P13" s="337"/>
    </row>
    <row r="14" spans="1:15" ht="31.5" customHeight="1">
      <c r="A14" s="602" t="s">
        <v>296</v>
      </c>
      <c r="B14" s="317"/>
      <c r="C14" s="318"/>
      <c r="D14" s="319"/>
      <c r="E14" s="318"/>
      <c r="F14" s="319"/>
      <c r="G14" s="318"/>
      <c r="H14" s="319"/>
      <c r="I14" s="318"/>
      <c r="J14" s="315"/>
      <c r="K14" s="316"/>
      <c r="L14" s="319"/>
      <c r="M14" s="318"/>
      <c r="N14" s="319"/>
      <c r="O14" s="318"/>
    </row>
    <row r="15" spans="1:15" ht="31.5" customHeight="1">
      <c r="A15" s="601" t="s">
        <v>297</v>
      </c>
      <c r="B15" s="308">
        <v>1279.5</v>
      </c>
      <c r="C15" s="309"/>
      <c r="D15" s="310">
        <v>1448.8</v>
      </c>
      <c r="E15" s="309"/>
      <c r="F15" s="310">
        <v>1515.1</v>
      </c>
      <c r="G15" s="311"/>
      <c r="H15" s="310">
        <v>1546.3</v>
      </c>
      <c r="I15" s="311"/>
      <c r="J15" s="310">
        <v>1855.5</v>
      </c>
      <c r="K15" s="320"/>
      <c r="L15" s="310">
        <v>2049</v>
      </c>
      <c r="M15" s="311"/>
      <c r="N15" s="310">
        <v>2139.2</v>
      </c>
      <c r="O15" s="311"/>
    </row>
    <row r="16" spans="1:15" ht="31.5" customHeight="1">
      <c r="A16" s="602" t="s">
        <v>298</v>
      </c>
      <c r="B16" s="319"/>
      <c r="C16" s="318"/>
      <c r="D16" s="319"/>
      <c r="E16" s="318"/>
      <c r="F16" s="319"/>
      <c r="G16" s="318"/>
      <c r="H16" s="315"/>
      <c r="I16" s="318"/>
      <c r="J16" s="315"/>
      <c r="K16" s="316"/>
      <c r="L16" s="315"/>
      <c r="M16" s="318"/>
      <c r="N16" s="315"/>
      <c r="O16" s="318"/>
    </row>
    <row r="17" spans="1:16" ht="30.75" customHeight="1">
      <c r="A17" s="288" t="s">
        <v>289</v>
      </c>
      <c r="B17" s="288"/>
      <c r="C17" s="288"/>
      <c r="D17" s="288"/>
      <c r="E17" s="288"/>
      <c r="F17" s="321"/>
      <c r="G17" s="321"/>
      <c r="H17" s="321"/>
      <c r="I17" s="321"/>
      <c r="J17" s="518"/>
      <c r="K17" s="518"/>
      <c r="L17" s="518"/>
      <c r="M17" s="518"/>
      <c r="N17" s="518"/>
      <c r="O17" s="518"/>
      <c r="P17" s="322"/>
    </row>
    <row r="18" spans="1:16" ht="23.25" customHeight="1">
      <c r="A18" s="323" t="s">
        <v>300</v>
      </c>
      <c r="B18" s="323"/>
      <c r="C18" s="323"/>
      <c r="D18" s="323"/>
      <c r="E18" s="323"/>
      <c r="F18" s="323"/>
      <c r="G18" s="323"/>
      <c r="H18" s="323"/>
      <c r="I18" s="323"/>
      <c r="J18" s="518"/>
      <c r="K18" s="518"/>
      <c r="L18" s="518"/>
      <c r="M18" s="518"/>
      <c r="N18" s="518"/>
      <c r="O18" s="518"/>
      <c r="P18" s="322"/>
    </row>
    <row r="19" spans="1:16" ht="23.25" customHeight="1">
      <c r="A19" s="323" t="s">
        <v>582</v>
      </c>
      <c r="B19" s="323"/>
      <c r="C19" s="323"/>
      <c r="D19" s="323"/>
      <c r="E19" s="323"/>
      <c r="F19" s="323"/>
      <c r="G19" s="323"/>
      <c r="H19" s="323"/>
      <c r="I19" s="323"/>
      <c r="J19" s="518"/>
      <c r="K19" s="518"/>
      <c r="L19" s="518"/>
      <c r="M19" s="518"/>
      <c r="N19" s="518"/>
      <c r="O19" s="518"/>
      <c r="P19" s="322"/>
    </row>
    <row r="20" spans="1:16" ht="23.25" customHeight="1">
      <c r="A20" s="323" t="s">
        <v>562</v>
      </c>
      <c r="B20" s="323"/>
      <c r="C20" s="323"/>
      <c r="D20" s="323"/>
      <c r="E20" s="323"/>
      <c r="F20" s="323"/>
      <c r="G20" s="323"/>
      <c r="H20" s="323"/>
      <c r="I20" s="438"/>
      <c r="J20" s="518"/>
      <c r="K20" s="518"/>
      <c r="L20" s="518"/>
      <c r="M20" s="518"/>
      <c r="N20" s="518"/>
      <c r="O20" s="518"/>
      <c r="P20" s="322"/>
    </row>
    <row r="21" spans="1:16" ht="23.25" customHeight="1">
      <c r="A21" s="323" t="s">
        <v>301</v>
      </c>
      <c r="B21" s="323"/>
      <c r="C21" s="323"/>
      <c r="D21" s="323"/>
      <c r="E21" s="323"/>
      <c r="F21" s="323"/>
      <c r="G21" s="323"/>
      <c r="H21" s="323"/>
      <c r="I21" s="438"/>
      <c r="J21" s="518"/>
      <c r="K21" s="518"/>
      <c r="L21" s="518"/>
      <c r="M21" s="518"/>
      <c r="N21" s="518"/>
      <c r="O21" s="518"/>
      <c r="P21" s="322"/>
    </row>
    <row r="22" spans="1:16" ht="23.25" customHeight="1">
      <c r="A22" s="323" t="s">
        <v>563</v>
      </c>
      <c r="B22" s="323"/>
      <c r="C22" s="323"/>
      <c r="D22" s="323"/>
      <c r="E22" s="323"/>
      <c r="F22" s="323"/>
      <c r="G22" s="323"/>
      <c r="H22" s="323"/>
      <c r="I22" s="438"/>
      <c r="J22" s="518"/>
      <c r="K22" s="518"/>
      <c r="L22" s="518"/>
      <c r="M22" s="518"/>
      <c r="N22" s="518"/>
      <c r="O22" s="518"/>
      <c r="P22" s="322"/>
    </row>
    <row r="23" spans="1:16" ht="23.25" customHeight="1">
      <c r="A23" s="323" t="s">
        <v>564</v>
      </c>
      <c r="B23" s="323"/>
      <c r="C23" s="323"/>
      <c r="D23" s="323"/>
      <c r="E23" s="323"/>
      <c r="F23" s="323"/>
      <c r="G23" s="323"/>
      <c r="H23" s="323"/>
      <c r="I23" s="438"/>
      <c r="J23" s="518"/>
      <c r="K23" s="518"/>
      <c r="L23" s="518"/>
      <c r="M23" s="518"/>
      <c r="N23" s="518"/>
      <c r="O23" s="518"/>
      <c r="P23" s="322"/>
    </row>
    <row r="24" spans="10:16" ht="21.75">
      <c r="J24" s="322"/>
      <c r="K24" s="322"/>
      <c r="L24" s="322"/>
      <c r="M24" s="322"/>
      <c r="N24" s="322"/>
      <c r="O24" s="322"/>
      <c r="P24" s="322"/>
    </row>
    <row r="25" spans="10:16" ht="21.75">
      <c r="J25" s="322"/>
      <c r="K25" s="322"/>
      <c r="L25" s="322"/>
      <c r="M25" s="322"/>
      <c r="N25" s="322"/>
      <c r="O25" s="322"/>
      <c r="P25" s="322"/>
    </row>
  </sheetData>
  <sheetProtection/>
  <mergeCells count="4">
    <mergeCell ref="A1:O1"/>
    <mergeCell ref="A2:O2"/>
    <mergeCell ref="A3:A4"/>
    <mergeCell ref="B3:O3"/>
  </mergeCells>
  <printOptions/>
  <pageMargins left="0.6299212598425197" right="0.6299212598425197" top="0.984251968503937" bottom="0.984251968503937" header="0.5118110236220472" footer="0.5118110236220472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O44"/>
  <sheetViews>
    <sheetView showGridLines="0" view="pageBreakPreview" zoomScale="60" workbookViewId="0" topLeftCell="A1">
      <selection activeCell="H13" sqref="H13"/>
    </sheetView>
  </sheetViews>
  <sheetFormatPr defaultColWidth="11.00390625" defaultRowHeight="21.75"/>
  <cols>
    <col min="1" max="1" width="7.8515625" style="287" customWidth="1"/>
    <col min="2" max="2" width="31.7109375" style="287" customWidth="1"/>
    <col min="3" max="7" width="13.140625" style="287" customWidth="1"/>
    <col min="8" max="8" width="7.140625" style="287" customWidth="1"/>
    <col min="9" max="9" width="6.7109375" style="287" customWidth="1"/>
    <col min="10" max="11" width="13.140625" style="287" customWidth="1"/>
    <col min="12" max="16384" width="11.00390625" style="287" customWidth="1"/>
  </cols>
  <sheetData>
    <row r="1" spans="1:11" s="346" customFormat="1" ht="26.25">
      <c r="A1" s="855" t="s">
        <v>304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</row>
    <row r="2" spans="1:11" s="226" customFormat="1" ht="30" customHeight="1">
      <c r="A2" s="284" t="s">
        <v>6</v>
      </c>
      <c r="B2" s="856" t="s">
        <v>276</v>
      </c>
      <c r="C2" s="833" t="s">
        <v>277</v>
      </c>
      <c r="D2" s="858"/>
      <c r="E2" s="858"/>
      <c r="F2" s="858"/>
      <c r="G2" s="858"/>
      <c r="H2" s="858"/>
      <c r="I2" s="834"/>
      <c r="J2" s="859" t="s">
        <v>303</v>
      </c>
      <c r="K2" s="861" t="s">
        <v>13</v>
      </c>
    </row>
    <row r="3" spans="1:11" s="226" customFormat="1" ht="44.25" customHeight="1">
      <c r="A3" s="285" t="s">
        <v>6</v>
      </c>
      <c r="B3" s="857"/>
      <c r="C3" s="338" t="s">
        <v>278</v>
      </c>
      <c r="D3" s="338" t="s">
        <v>279</v>
      </c>
      <c r="E3" s="339" t="s">
        <v>280</v>
      </c>
      <c r="F3" s="338" t="s">
        <v>281</v>
      </c>
      <c r="G3" s="338" t="s">
        <v>282</v>
      </c>
      <c r="H3" s="833" t="s">
        <v>283</v>
      </c>
      <c r="I3" s="834"/>
      <c r="J3" s="860"/>
      <c r="K3" s="862"/>
    </row>
    <row r="4" spans="1:11" s="286" customFormat="1" ht="23.25" customHeight="1">
      <c r="A4" s="845" t="s">
        <v>597</v>
      </c>
      <c r="B4" s="846"/>
      <c r="C4" s="603">
        <v>1331319</v>
      </c>
      <c r="D4" s="603">
        <v>464758</v>
      </c>
      <c r="E4" s="603">
        <v>123</v>
      </c>
      <c r="F4" s="603">
        <v>1099</v>
      </c>
      <c r="G4" s="603">
        <v>2641</v>
      </c>
      <c r="H4" s="835">
        <v>262</v>
      </c>
      <c r="I4" s="836"/>
      <c r="J4" s="603">
        <v>4122</v>
      </c>
      <c r="K4" s="340">
        <f>+I4+J4</f>
        <v>4122</v>
      </c>
    </row>
    <row r="5" spans="1:11" s="286" customFormat="1" ht="24" customHeight="1">
      <c r="A5" s="839" t="s">
        <v>570</v>
      </c>
      <c r="B5" s="840"/>
      <c r="C5" s="604">
        <v>551.585</v>
      </c>
      <c r="D5" s="604">
        <v>499.395</v>
      </c>
      <c r="E5" s="604">
        <v>25.553</v>
      </c>
      <c r="F5" s="604">
        <v>8.93</v>
      </c>
      <c r="G5" s="604">
        <v>45.804</v>
      </c>
      <c r="H5" s="829">
        <v>16.124</v>
      </c>
      <c r="I5" s="830"/>
      <c r="J5" s="604">
        <v>41.642</v>
      </c>
      <c r="K5" s="341">
        <f>+I5+J5</f>
        <v>41.642</v>
      </c>
    </row>
    <row r="6" spans="1:11" s="286" customFormat="1" ht="24" customHeight="1">
      <c r="A6" s="841" t="s">
        <v>571</v>
      </c>
      <c r="B6" s="842"/>
      <c r="C6" s="605" t="s">
        <v>108</v>
      </c>
      <c r="D6" s="605" t="s">
        <v>108</v>
      </c>
      <c r="E6" s="605" t="s">
        <v>108</v>
      </c>
      <c r="F6" s="605" t="s">
        <v>108</v>
      </c>
      <c r="G6" s="605" t="s">
        <v>108</v>
      </c>
      <c r="H6" s="831" t="s">
        <v>108</v>
      </c>
      <c r="I6" s="832"/>
      <c r="J6" s="605" t="s">
        <v>108</v>
      </c>
      <c r="K6" s="342">
        <v>19.6</v>
      </c>
    </row>
    <row r="7" spans="1:11" s="286" customFormat="1" ht="24" customHeight="1">
      <c r="A7" s="843" t="s">
        <v>284</v>
      </c>
      <c r="B7" s="844"/>
      <c r="C7" s="347">
        <f aca="true" t="shared" si="0" ref="C7:H7">SUM(C5:C6)</f>
        <v>551.585</v>
      </c>
      <c r="D7" s="347">
        <f t="shared" si="0"/>
        <v>499.395</v>
      </c>
      <c r="E7" s="347">
        <f t="shared" si="0"/>
        <v>25.553</v>
      </c>
      <c r="F7" s="347">
        <f t="shared" si="0"/>
        <v>8.93</v>
      </c>
      <c r="G7" s="347">
        <f t="shared" si="0"/>
        <v>45.804</v>
      </c>
      <c r="H7" s="849">
        <f t="shared" si="0"/>
        <v>16.124</v>
      </c>
      <c r="I7" s="850"/>
      <c r="J7" s="348">
        <f>SUM(J5:J6)</f>
        <v>41.642</v>
      </c>
      <c r="K7" s="349">
        <f>SUM(K5:K6)</f>
        <v>61.242000000000004</v>
      </c>
    </row>
    <row r="8" spans="1:11" s="286" customFormat="1" ht="24" customHeight="1">
      <c r="A8" s="845" t="s">
        <v>285</v>
      </c>
      <c r="B8" s="846"/>
      <c r="C8" s="606">
        <v>35.01</v>
      </c>
      <c r="D8" s="606">
        <v>90.56</v>
      </c>
      <c r="E8" s="606">
        <v>16679.67</v>
      </c>
      <c r="F8" s="606">
        <v>799.6</v>
      </c>
      <c r="G8" s="606">
        <v>1469.44</v>
      </c>
      <c r="H8" s="851">
        <v>5089.75</v>
      </c>
      <c r="I8" s="852"/>
      <c r="J8" s="606">
        <v>856.36</v>
      </c>
      <c r="K8" s="343">
        <v>55.65</v>
      </c>
    </row>
    <row r="9" spans="1:11" s="286" customFormat="1" ht="24" customHeight="1">
      <c r="A9" s="839" t="s">
        <v>286</v>
      </c>
      <c r="B9" s="840"/>
      <c r="C9" s="604">
        <v>5591.18</v>
      </c>
      <c r="D9" s="604">
        <v>7138.21</v>
      </c>
      <c r="E9" s="604">
        <v>334.75</v>
      </c>
      <c r="F9" s="604">
        <v>79.92</v>
      </c>
      <c r="G9" s="604">
        <v>480.8</v>
      </c>
      <c r="H9" s="829">
        <v>210.35</v>
      </c>
      <c r="I9" s="830"/>
      <c r="J9" s="604">
        <v>669.57</v>
      </c>
      <c r="K9" s="344">
        <f>+I9+J9</f>
        <v>669.57</v>
      </c>
    </row>
    <row r="10" spans="1:11" ht="24" customHeight="1">
      <c r="A10" s="841" t="s">
        <v>287</v>
      </c>
      <c r="B10" s="842"/>
      <c r="C10" s="604">
        <v>10.14</v>
      </c>
      <c r="D10" s="604">
        <v>14.29</v>
      </c>
      <c r="E10" s="604">
        <v>13.1</v>
      </c>
      <c r="F10" s="604">
        <v>8.95</v>
      </c>
      <c r="G10" s="604">
        <v>10.5</v>
      </c>
      <c r="H10" s="853">
        <v>13.05</v>
      </c>
      <c r="I10" s="854"/>
      <c r="J10" s="604">
        <v>16.08</v>
      </c>
      <c r="K10" s="341">
        <v>12.2</v>
      </c>
    </row>
    <row r="11" spans="1:15" ht="24" customHeight="1">
      <c r="A11" s="847" t="s">
        <v>288</v>
      </c>
      <c r="B11" s="848"/>
      <c r="C11" s="607">
        <v>484.536</v>
      </c>
      <c r="D11" s="607">
        <v>228.23</v>
      </c>
      <c r="E11" s="607">
        <v>1.008</v>
      </c>
      <c r="F11" s="607">
        <v>2.247</v>
      </c>
      <c r="G11" s="607">
        <v>9.446</v>
      </c>
      <c r="H11" s="837">
        <v>1.45</v>
      </c>
      <c r="I11" s="838"/>
      <c r="J11" s="607">
        <v>8.868</v>
      </c>
      <c r="K11" s="345">
        <f>+I11+J11</f>
        <v>8.868</v>
      </c>
      <c r="L11" s="286"/>
      <c r="M11" s="286"/>
      <c r="N11" s="286"/>
      <c r="O11" s="286"/>
    </row>
    <row r="12" spans="1:11" ht="18.75" customHeight="1">
      <c r="A12" s="287" t="s">
        <v>1</v>
      </c>
      <c r="B12" s="287" t="s">
        <v>583</v>
      </c>
      <c r="F12" s="608"/>
      <c r="G12" s="608"/>
      <c r="H12" s="608"/>
      <c r="I12" s="608"/>
      <c r="J12" s="608"/>
      <c r="K12" s="608"/>
    </row>
    <row r="13" spans="1:11" ht="18.75" customHeight="1">
      <c r="A13" s="287" t="s">
        <v>534</v>
      </c>
      <c r="B13" s="287" t="s">
        <v>584</v>
      </c>
      <c r="F13" s="608"/>
      <c r="G13" s="608"/>
      <c r="H13" s="608"/>
      <c r="I13" s="608"/>
      <c r="J13" s="608"/>
      <c r="K13" s="608"/>
    </row>
    <row r="14" spans="2:11" ht="18.75" customHeight="1">
      <c r="B14" s="287" t="s">
        <v>586</v>
      </c>
      <c r="F14" s="608"/>
      <c r="G14" s="608"/>
      <c r="H14" s="608"/>
      <c r="I14" s="608"/>
      <c r="J14" s="608"/>
      <c r="K14" s="608"/>
    </row>
    <row r="15" spans="2:11" ht="18.75" customHeight="1">
      <c r="B15" s="287" t="s">
        <v>587</v>
      </c>
      <c r="F15" s="609"/>
      <c r="G15" s="608"/>
      <c r="H15" s="608"/>
      <c r="I15" s="608"/>
      <c r="J15" s="608"/>
      <c r="K15" s="608"/>
    </row>
    <row r="41" ht="17.25">
      <c r="C41" s="350"/>
    </row>
    <row r="42" ht="17.25">
      <c r="C42" s="350"/>
    </row>
    <row r="43" ht="17.25">
      <c r="C43" s="609"/>
    </row>
    <row r="44" ht="17.25">
      <c r="C44" s="351" t="s">
        <v>585</v>
      </c>
    </row>
  </sheetData>
  <sheetProtection/>
  <mergeCells count="22">
    <mergeCell ref="A1:K1"/>
    <mergeCell ref="B2:B3"/>
    <mergeCell ref="C2:I2"/>
    <mergeCell ref="J2:J3"/>
    <mergeCell ref="K2:K3"/>
    <mergeCell ref="A4:B4"/>
    <mergeCell ref="A10:B10"/>
    <mergeCell ref="A11:B11"/>
    <mergeCell ref="H7:I7"/>
    <mergeCell ref="H8:I8"/>
    <mergeCell ref="H9:I9"/>
    <mergeCell ref="H10:I10"/>
    <mergeCell ref="H5:I5"/>
    <mergeCell ref="H6:I6"/>
    <mergeCell ref="H3:I3"/>
    <mergeCell ref="H4:I4"/>
    <mergeCell ref="H11:I11"/>
    <mergeCell ref="A5:B5"/>
    <mergeCell ref="A6:B6"/>
    <mergeCell ref="A7:B7"/>
    <mergeCell ref="A8:B8"/>
    <mergeCell ref="A9:B9"/>
  </mergeCells>
  <printOptions/>
  <pageMargins left="0.6299212598425197" right="0.6299212598425197" top="0.984251968503937" bottom="0.984251968503937" header="0.5118110236220472" footer="0.5118110236220472"/>
  <pageSetup horizontalDpi="360" verticalDpi="36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N34"/>
  <sheetViews>
    <sheetView showGridLines="0" view="pageBreakPreview" zoomScale="87" zoomScaleNormal="120" zoomScaleSheetLayoutView="87" workbookViewId="0" topLeftCell="A1">
      <selection activeCell="A1" sqref="A1:IV1"/>
    </sheetView>
  </sheetViews>
  <sheetFormatPr defaultColWidth="9.140625" defaultRowHeight="21.75"/>
  <cols>
    <col min="1" max="1" width="0.9921875" style="32" customWidth="1"/>
    <col min="2" max="2" width="20.421875" style="32" customWidth="1"/>
    <col min="3" max="3" width="10.7109375" style="32" customWidth="1"/>
    <col min="4" max="4" width="1.421875" style="32" customWidth="1"/>
    <col min="5" max="5" width="10.7109375" style="32" customWidth="1"/>
    <col min="6" max="6" width="1.421875" style="32" customWidth="1"/>
    <col min="7" max="7" width="10.7109375" style="32" customWidth="1"/>
    <col min="8" max="8" width="1.421875" style="32" customWidth="1"/>
    <col min="9" max="9" width="10.7109375" style="32" customWidth="1"/>
    <col min="10" max="10" width="1.421875" style="32" customWidth="1"/>
    <col min="11" max="11" width="10.7109375" style="32" customWidth="1"/>
    <col min="12" max="12" width="1.421875" style="32" customWidth="1"/>
    <col min="13" max="13" width="10.7109375" style="32" customWidth="1"/>
    <col min="14" max="14" width="1.421875" style="32" customWidth="1"/>
    <col min="15" max="16384" width="9.140625" style="32" customWidth="1"/>
  </cols>
  <sheetData>
    <row r="1" spans="1:14" s="104" customFormat="1" ht="24">
      <c r="A1" s="738" t="s">
        <v>305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</row>
    <row r="2" spans="1:14" s="104" customFormat="1" ht="24">
      <c r="A2" s="738" t="s">
        <v>330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</row>
    <row r="3" spans="1:14" ht="21.75">
      <c r="A3" s="70"/>
      <c r="B3" s="25"/>
      <c r="C3" s="25"/>
      <c r="D3" s="25"/>
      <c r="E3" s="25"/>
      <c r="F3" s="25"/>
      <c r="G3" s="25"/>
      <c r="H3" s="25"/>
      <c r="I3" s="25"/>
      <c r="J3" s="70"/>
      <c r="K3" s="35"/>
      <c r="L3" s="35"/>
      <c r="M3" s="35"/>
      <c r="N3" s="610" t="s">
        <v>306</v>
      </c>
    </row>
    <row r="4" spans="1:14" ht="37.5" customHeight="1">
      <c r="A4" s="96"/>
      <c r="B4" s="34" t="s">
        <v>307</v>
      </c>
      <c r="C4" s="352">
        <v>2545</v>
      </c>
      <c r="D4" s="352"/>
      <c r="E4" s="352">
        <v>2546</v>
      </c>
      <c r="F4" s="352"/>
      <c r="G4" s="352">
        <v>2547</v>
      </c>
      <c r="H4" s="352"/>
      <c r="I4" s="352">
        <v>2548</v>
      </c>
      <c r="J4" s="353"/>
      <c r="K4" s="352">
        <v>2549</v>
      </c>
      <c r="L4" s="353"/>
      <c r="M4" s="352">
        <v>2550</v>
      </c>
      <c r="N4" s="353"/>
    </row>
    <row r="5" spans="1:14" ht="10.5" customHeight="1">
      <c r="A5" s="354"/>
      <c r="B5" s="355"/>
      <c r="C5" s="354"/>
      <c r="D5" s="354"/>
      <c r="E5" s="354"/>
      <c r="F5" s="354"/>
      <c r="G5" s="354"/>
      <c r="H5" s="35"/>
      <c r="I5" s="354"/>
      <c r="J5" s="35"/>
      <c r="K5" s="354"/>
      <c r="L5" s="35"/>
      <c r="M5" s="354"/>
      <c r="N5" s="35"/>
    </row>
    <row r="6" spans="1:14" ht="21.75">
      <c r="A6" s="70"/>
      <c r="B6" s="356" t="s">
        <v>308</v>
      </c>
      <c r="C6" s="611">
        <v>1336.79</v>
      </c>
      <c r="D6" s="611"/>
      <c r="E6" s="611">
        <v>1324.03</v>
      </c>
      <c r="F6" s="611"/>
      <c r="G6" s="611">
        <v>1449.13</v>
      </c>
      <c r="H6" s="35"/>
      <c r="I6" s="611">
        <v>1434.46</v>
      </c>
      <c r="J6" s="35"/>
      <c r="K6" s="611">
        <v>1619.05</v>
      </c>
      <c r="L6" s="35"/>
      <c r="M6" s="611">
        <v>1647.45</v>
      </c>
      <c r="N6" s="35"/>
    </row>
    <row r="7" spans="1:14" ht="21.75">
      <c r="A7" s="58"/>
      <c r="B7" s="45" t="s">
        <v>309</v>
      </c>
      <c r="C7" s="611">
        <v>108.21</v>
      </c>
      <c r="D7" s="611"/>
      <c r="E7" s="611">
        <v>111.8</v>
      </c>
      <c r="F7" s="611"/>
      <c r="G7" s="611">
        <v>122.52</v>
      </c>
      <c r="H7" s="35"/>
      <c r="I7" s="611">
        <v>123.69</v>
      </c>
      <c r="J7" s="35"/>
      <c r="K7" s="611">
        <v>128.48</v>
      </c>
      <c r="L7" s="35"/>
      <c r="M7" s="611">
        <v>139.08</v>
      </c>
      <c r="N7" s="35"/>
    </row>
    <row r="8" spans="1:14" ht="21.75">
      <c r="A8" s="70"/>
      <c r="B8" s="356" t="s">
        <v>310</v>
      </c>
      <c r="C8" s="611">
        <v>9.86</v>
      </c>
      <c r="D8" s="611"/>
      <c r="E8" s="611">
        <v>10.87</v>
      </c>
      <c r="F8" s="611"/>
      <c r="G8" s="611">
        <v>10.8</v>
      </c>
      <c r="H8" s="35"/>
      <c r="I8" s="611">
        <v>11.24</v>
      </c>
      <c r="J8" s="35"/>
      <c r="K8" s="611">
        <v>11.84</v>
      </c>
      <c r="L8" s="35"/>
      <c r="M8" s="611">
        <v>11.96</v>
      </c>
      <c r="N8" s="35"/>
    </row>
    <row r="9" spans="1:14" s="105" customFormat="1" ht="10.5" customHeight="1">
      <c r="A9" s="70"/>
      <c r="B9" s="357"/>
      <c r="C9" s="612"/>
      <c r="D9" s="612"/>
      <c r="E9" s="612"/>
      <c r="F9" s="612"/>
      <c r="G9" s="612"/>
      <c r="H9" s="613"/>
      <c r="I9" s="613"/>
      <c r="J9" s="589"/>
      <c r="K9" s="613"/>
      <c r="L9" s="589"/>
      <c r="M9" s="613"/>
      <c r="N9" s="589"/>
    </row>
    <row r="10" spans="1:14" ht="21.75">
      <c r="A10" s="614"/>
      <c r="B10" s="358" t="s">
        <v>203</v>
      </c>
      <c r="C10" s="615">
        <f>SUM(C6:C9)</f>
        <v>1454.86</v>
      </c>
      <c r="D10" s="615"/>
      <c r="E10" s="615">
        <f>SUM(E6:E9)</f>
        <v>1446.6999999999998</v>
      </c>
      <c r="F10" s="615"/>
      <c r="G10" s="615">
        <f>SUM(G6:G9)</f>
        <v>1582.45</v>
      </c>
      <c r="H10" s="615"/>
      <c r="I10" s="615">
        <f>SUM(I6:I9)</f>
        <v>1569.39</v>
      </c>
      <c r="J10" s="616"/>
      <c r="K10" s="615">
        <f>SUM(K6:K9)</f>
        <v>1759.37</v>
      </c>
      <c r="L10" s="616"/>
      <c r="M10" s="615">
        <f>SUM(M6:M9)</f>
        <v>1798.49</v>
      </c>
      <c r="N10" s="616"/>
    </row>
    <row r="11" spans="1:14" ht="2.25" customHeight="1">
      <c r="A11" s="617"/>
      <c r="B11" s="41"/>
      <c r="C11" s="618"/>
      <c r="D11" s="618"/>
      <c r="E11" s="618"/>
      <c r="F11" s="618"/>
      <c r="G11" s="618"/>
      <c r="H11" s="618"/>
      <c r="I11" s="618"/>
      <c r="J11" s="589"/>
      <c r="K11" s="618"/>
      <c r="L11" s="589"/>
      <c r="M11" s="618"/>
      <c r="N11" s="589"/>
    </row>
    <row r="12" spans="1:14" ht="17.25" customHeight="1">
      <c r="A12" s="45" t="s">
        <v>331</v>
      </c>
      <c r="B12" s="3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5"/>
    </row>
    <row r="13" spans="1:14" ht="17.25" customHeight="1">
      <c r="A13" s="45" t="s">
        <v>311</v>
      </c>
      <c r="B13" s="4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5"/>
    </row>
    <row r="14" spans="1:14" ht="36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5"/>
    </row>
    <row r="15" spans="1:14" s="104" customFormat="1" ht="24">
      <c r="A15" s="738" t="s">
        <v>332</v>
      </c>
      <c r="B15" s="863"/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</row>
    <row r="16" spans="1:14" s="104" customFormat="1" ht="24" customHeight="1">
      <c r="A16" s="738" t="s">
        <v>333</v>
      </c>
      <c r="B16" s="738"/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8"/>
    </row>
    <row r="17" spans="1:14" ht="18" customHeight="1">
      <c r="A17" s="619"/>
      <c r="B17" s="619"/>
      <c r="C17" s="619"/>
      <c r="D17" s="619"/>
      <c r="E17" s="619"/>
      <c r="F17" s="619"/>
      <c r="G17" s="619"/>
      <c r="H17" s="619"/>
      <c r="I17" s="619"/>
      <c r="J17" s="620"/>
      <c r="K17" s="35"/>
      <c r="L17" s="35"/>
      <c r="M17" s="35"/>
      <c r="N17" s="610" t="s">
        <v>312</v>
      </c>
    </row>
    <row r="18" spans="1:14" ht="21.75">
      <c r="A18" s="96"/>
      <c r="B18" s="34" t="s">
        <v>313</v>
      </c>
      <c r="C18" s="359" t="s">
        <v>314</v>
      </c>
      <c r="D18" s="359"/>
      <c r="E18" s="359" t="s">
        <v>315</v>
      </c>
      <c r="F18" s="359"/>
      <c r="G18" s="359" t="s">
        <v>316</v>
      </c>
      <c r="H18" s="359"/>
      <c r="I18" s="359" t="s">
        <v>317</v>
      </c>
      <c r="J18" s="98"/>
      <c r="K18" s="359" t="s">
        <v>318</v>
      </c>
      <c r="L18" s="98"/>
      <c r="M18" s="359" t="s">
        <v>335</v>
      </c>
      <c r="N18" s="98"/>
    </row>
    <row r="19" spans="1:14" ht="21.75">
      <c r="A19" s="26"/>
      <c r="B19" s="356" t="s">
        <v>319</v>
      </c>
      <c r="C19" s="621">
        <v>35989</v>
      </c>
      <c r="D19" s="621"/>
      <c r="E19" s="621">
        <v>35931</v>
      </c>
      <c r="F19" s="621"/>
      <c r="G19" s="621">
        <v>36756</v>
      </c>
      <c r="H19" s="621"/>
      <c r="I19" s="621">
        <v>36756</v>
      </c>
      <c r="J19" s="35"/>
      <c r="K19" s="621">
        <v>36756</v>
      </c>
      <c r="L19" s="35"/>
      <c r="M19" s="621">
        <v>28722</v>
      </c>
      <c r="N19" s="35"/>
    </row>
    <row r="20" spans="1:14" ht="21.75">
      <c r="A20" s="27"/>
      <c r="B20" s="356" t="s">
        <v>320</v>
      </c>
      <c r="C20" s="621">
        <v>3222</v>
      </c>
      <c r="D20" s="621"/>
      <c r="E20" s="621">
        <v>3270</v>
      </c>
      <c r="F20" s="621"/>
      <c r="G20" s="621">
        <v>3301</v>
      </c>
      <c r="H20" s="621"/>
      <c r="I20" s="621">
        <v>3321</v>
      </c>
      <c r="J20" s="35"/>
      <c r="K20" s="621">
        <v>3368</v>
      </c>
      <c r="L20" s="35"/>
      <c r="M20" s="621">
        <v>3387</v>
      </c>
      <c r="N20" s="35"/>
    </row>
    <row r="21" spans="1:14" ht="21.75">
      <c r="A21" s="27"/>
      <c r="B21" s="356" t="s">
        <v>321</v>
      </c>
      <c r="C21" s="621">
        <v>3475</v>
      </c>
      <c r="D21" s="621"/>
      <c r="E21" s="621">
        <v>954</v>
      </c>
      <c r="F21" s="621"/>
      <c r="G21" s="621">
        <v>2281</v>
      </c>
      <c r="H21" s="621"/>
      <c r="I21" s="621">
        <v>2165</v>
      </c>
      <c r="J21" s="35"/>
      <c r="K21" s="621">
        <v>2173</v>
      </c>
      <c r="L21" s="35"/>
      <c r="M21" s="621">
        <v>2182</v>
      </c>
      <c r="N21" s="35"/>
    </row>
    <row r="22" spans="1:14" ht="21.75">
      <c r="A22" s="27"/>
      <c r="B22" s="356" t="s">
        <v>322</v>
      </c>
      <c r="C22" s="621">
        <v>954</v>
      </c>
      <c r="D22" s="621"/>
      <c r="E22" s="621">
        <v>954</v>
      </c>
      <c r="F22" s="621"/>
      <c r="G22" s="621">
        <v>954</v>
      </c>
      <c r="H22" s="621"/>
      <c r="I22" s="621">
        <v>953</v>
      </c>
      <c r="J22" s="35"/>
      <c r="K22" s="621">
        <v>953</v>
      </c>
      <c r="L22" s="35"/>
      <c r="M22" s="621">
        <v>954</v>
      </c>
      <c r="N22" s="35"/>
    </row>
    <row r="23" spans="1:14" ht="21.75">
      <c r="A23" s="27"/>
      <c r="B23" s="356" t="s">
        <v>323</v>
      </c>
      <c r="C23" s="621">
        <v>189</v>
      </c>
      <c r="D23" s="621"/>
      <c r="E23" s="621">
        <v>191</v>
      </c>
      <c r="F23" s="621"/>
      <c r="G23" s="621">
        <v>191</v>
      </c>
      <c r="H23" s="621"/>
      <c r="I23" s="621">
        <v>194</v>
      </c>
      <c r="J23" s="35"/>
      <c r="K23" s="621">
        <v>194</v>
      </c>
      <c r="L23" s="35"/>
      <c r="M23" s="621">
        <v>194</v>
      </c>
      <c r="N23" s="35"/>
    </row>
    <row r="24" spans="1:14" ht="21.75">
      <c r="A24" s="27"/>
      <c r="B24" s="356" t="s">
        <v>324</v>
      </c>
      <c r="C24" s="621">
        <v>13</v>
      </c>
      <c r="D24" s="621"/>
      <c r="E24" s="621">
        <v>13</v>
      </c>
      <c r="F24" s="621"/>
      <c r="G24" s="621">
        <v>13</v>
      </c>
      <c r="H24" s="621"/>
      <c r="I24" s="621">
        <v>13</v>
      </c>
      <c r="J24" s="35"/>
      <c r="K24" s="621">
        <v>13</v>
      </c>
      <c r="L24" s="35"/>
      <c r="M24" s="621">
        <v>14</v>
      </c>
      <c r="N24" s="35"/>
    </row>
    <row r="25" spans="1:14" ht="21.75">
      <c r="A25" s="27"/>
      <c r="B25" s="356" t="s">
        <v>325</v>
      </c>
      <c r="C25" s="621">
        <v>11</v>
      </c>
      <c r="D25" s="621"/>
      <c r="E25" s="621">
        <v>11</v>
      </c>
      <c r="F25" s="621"/>
      <c r="G25" s="621">
        <v>11</v>
      </c>
      <c r="H25" s="621"/>
      <c r="I25" s="621">
        <v>11</v>
      </c>
      <c r="J25" s="35"/>
      <c r="K25" s="621">
        <v>11</v>
      </c>
      <c r="L25" s="35"/>
      <c r="M25" s="621">
        <v>6</v>
      </c>
      <c r="N25" s="35"/>
    </row>
    <row r="26" spans="1:14" ht="21.75">
      <c r="A26" s="27"/>
      <c r="B26" s="356" t="s">
        <v>326</v>
      </c>
      <c r="C26" s="621">
        <v>5</v>
      </c>
      <c r="D26" s="621"/>
      <c r="E26" s="621">
        <v>5</v>
      </c>
      <c r="F26" s="621"/>
      <c r="G26" s="621">
        <v>5</v>
      </c>
      <c r="H26" s="621"/>
      <c r="I26" s="621">
        <v>5</v>
      </c>
      <c r="J26" s="35"/>
      <c r="K26" s="621">
        <v>6</v>
      </c>
      <c r="L26" s="35"/>
      <c r="M26" s="621">
        <v>6</v>
      </c>
      <c r="N26" s="35"/>
    </row>
    <row r="27" spans="1:14" ht="21.75">
      <c r="A27" s="27"/>
      <c r="B27" s="356" t="s">
        <v>327</v>
      </c>
      <c r="C27" s="621">
        <v>2</v>
      </c>
      <c r="D27" s="621"/>
      <c r="E27" s="621">
        <v>1</v>
      </c>
      <c r="F27" s="621"/>
      <c r="G27" s="621">
        <v>1</v>
      </c>
      <c r="H27" s="621"/>
      <c r="I27" s="621">
        <v>1</v>
      </c>
      <c r="J27" s="35"/>
      <c r="K27" s="621">
        <v>1</v>
      </c>
      <c r="L27" s="35"/>
      <c r="M27" s="621">
        <v>2</v>
      </c>
      <c r="N27" s="35"/>
    </row>
    <row r="28" spans="1:14" ht="21.75">
      <c r="A28" s="27"/>
      <c r="B28" s="356" t="s">
        <v>328</v>
      </c>
      <c r="C28" s="622">
        <v>1</v>
      </c>
      <c r="D28" s="622"/>
      <c r="E28" s="621">
        <v>1</v>
      </c>
      <c r="F28" s="622"/>
      <c r="G28" s="622">
        <v>1</v>
      </c>
      <c r="H28" s="622"/>
      <c r="I28" s="622">
        <v>1</v>
      </c>
      <c r="J28" s="35"/>
      <c r="K28" s="623" t="s">
        <v>334</v>
      </c>
      <c r="L28" s="35"/>
      <c r="M28" s="623" t="s">
        <v>334</v>
      </c>
      <c r="N28" s="35"/>
    </row>
    <row r="29" spans="1:14" ht="21.75">
      <c r="A29" s="614"/>
      <c r="B29" s="358" t="s">
        <v>329</v>
      </c>
      <c r="C29" s="624">
        <f>SUM(C19:C28)</f>
        <v>43861</v>
      </c>
      <c r="D29" s="624"/>
      <c r="E29" s="624">
        <f>SUM(E19:E28)</f>
        <v>41331</v>
      </c>
      <c r="F29" s="624"/>
      <c r="G29" s="624">
        <f>SUM(G19:G28)</f>
        <v>43514</v>
      </c>
      <c r="H29" s="624"/>
      <c r="I29" s="624">
        <f>SUM(I19:I28)</f>
        <v>43420</v>
      </c>
      <c r="J29" s="616"/>
      <c r="K29" s="624">
        <f>SUM(K19:K28)</f>
        <v>43475</v>
      </c>
      <c r="L29" s="616"/>
      <c r="M29" s="624">
        <f>SUM(M19:M28)</f>
        <v>35467</v>
      </c>
      <c r="N29" s="616"/>
    </row>
    <row r="30" spans="1:14" ht="2.25" customHeight="1">
      <c r="A30" s="617"/>
      <c r="B30" s="41"/>
      <c r="C30" s="625"/>
      <c r="D30" s="625"/>
      <c r="E30" s="625"/>
      <c r="F30" s="625"/>
      <c r="G30" s="625"/>
      <c r="H30" s="625"/>
      <c r="I30" s="625"/>
      <c r="J30" s="625"/>
      <c r="K30" s="625"/>
      <c r="L30" s="589"/>
      <c r="M30" s="625"/>
      <c r="N30" s="589"/>
    </row>
    <row r="31" spans="1:14" ht="17.25" customHeight="1">
      <c r="A31" s="45" t="s">
        <v>331</v>
      </c>
      <c r="B31" s="3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5"/>
    </row>
    <row r="32" spans="1:14" ht="17.25" customHeight="1">
      <c r="A32" s="45" t="s">
        <v>336</v>
      </c>
      <c r="B32" s="4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35"/>
    </row>
    <row r="33" spans="1:13" ht="21.75">
      <c r="A33" s="48" t="s">
        <v>598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ht="21.75">
      <c r="A34" s="32" t="s">
        <v>6</v>
      </c>
    </row>
  </sheetData>
  <sheetProtection/>
  <mergeCells count="4">
    <mergeCell ref="A1:N1"/>
    <mergeCell ref="A2:N2"/>
    <mergeCell ref="A15:N15"/>
    <mergeCell ref="A16:N16"/>
  </mergeCell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K41"/>
  <sheetViews>
    <sheetView showGridLines="0" view="pageBreakPreview" zoomScale="60" workbookViewId="0" topLeftCell="A10">
      <selection activeCell="A1" sqref="A1:IV1"/>
    </sheetView>
  </sheetViews>
  <sheetFormatPr defaultColWidth="9.140625" defaultRowHeight="13.5" customHeight="1"/>
  <cols>
    <col min="1" max="1" width="5.00390625" style="371" customWidth="1"/>
    <col min="2" max="2" width="6.00390625" style="371" customWidth="1"/>
    <col min="3" max="3" width="16.28125" style="371" customWidth="1"/>
    <col min="4" max="4" width="12.421875" style="371" customWidth="1"/>
    <col min="5" max="5" width="3.57421875" style="371" customWidth="1"/>
    <col min="6" max="6" width="10.8515625" style="371" customWidth="1"/>
    <col min="7" max="7" width="5.421875" style="371" customWidth="1"/>
    <col min="8" max="8" width="13.28125" style="371" customWidth="1"/>
    <col min="9" max="9" width="4.00390625" style="371" customWidth="1"/>
    <col min="10" max="10" width="10.8515625" style="371" customWidth="1"/>
    <col min="11" max="11" width="5.00390625" style="371" customWidth="1"/>
    <col min="12" max="16384" width="9.140625" style="371" customWidth="1"/>
  </cols>
  <sheetData>
    <row r="1" spans="1:11" s="360" customFormat="1" ht="23.25" customHeight="1">
      <c r="A1" s="864" t="s">
        <v>370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</row>
    <row r="2" spans="1:11" s="360" customFormat="1" ht="22.5" customHeight="1">
      <c r="A2" s="864" t="s">
        <v>337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</row>
    <row r="3" s="361" customFormat="1" ht="3" customHeight="1">
      <c r="K3" s="362"/>
    </row>
    <row r="4" spans="1:11" s="364" customFormat="1" ht="19.5" customHeight="1">
      <c r="A4" s="363"/>
      <c r="B4" s="865" t="s">
        <v>276</v>
      </c>
      <c r="C4" s="865"/>
      <c r="D4" s="867" t="s">
        <v>338</v>
      </c>
      <c r="E4" s="867"/>
      <c r="F4" s="867"/>
      <c r="G4" s="867"/>
      <c r="H4" s="867"/>
      <c r="I4" s="867"/>
      <c r="J4" s="867"/>
      <c r="K4" s="867"/>
    </row>
    <row r="5" spans="1:11" s="364" customFormat="1" ht="20.25" customHeight="1">
      <c r="A5" s="365"/>
      <c r="B5" s="866"/>
      <c r="C5" s="866"/>
      <c r="D5" s="868" t="s">
        <v>339</v>
      </c>
      <c r="E5" s="868"/>
      <c r="F5" s="868" t="s">
        <v>78</v>
      </c>
      <c r="G5" s="868"/>
      <c r="H5" s="868" t="s">
        <v>340</v>
      </c>
      <c r="I5" s="868"/>
      <c r="J5" s="868" t="s">
        <v>78</v>
      </c>
      <c r="K5" s="868"/>
    </row>
    <row r="6" spans="1:11" s="368" customFormat="1" ht="2.25" customHeight="1">
      <c r="A6" s="366"/>
      <c r="B6" s="367"/>
      <c r="C6" s="367"/>
      <c r="D6" s="367"/>
      <c r="E6" s="367"/>
      <c r="F6" s="367"/>
      <c r="G6" s="367"/>
      <c r="H6" s="367"/>
      <c r="I6" s="367"/>
      <c r="J6" s="367"/>
      <c r="K6" s="367"/>
    </row>
    <row r="7" spans="2:10" s="368" customFormat="1" ht="18.75" customHeight="1">
      <c r="B7" s="368" t="s">
        <v>341</v>
      </c>
      <c r="D7" s="369">
        <f>SUM(D8:D9)</f>
        <v>24325088</v>
      </c>
      <c r="E7" s="370"/>
      <c r="F7" s="374">
        <f>SUM(F8:F9)</f>
        <v>100</v>
      </c>
      <c r="G7" s="370"/>
      <c r="H7" s="369">
        <f>SUM(H8:H9)</f>
        <v>11628458</v>
      </c>
      <c r="I7" s="370"/>
      <c r="J7" s="374">
        <f>SUM(J8:J9)</f>
        <v>100</v>
      </c>
    </row>
    <row r="8" spans="2:10" ht="18.75" customHeight="1">
      <c r="B8" s="372" t="s">
        <v>342</v>
      </c>
      <c r="D8" s="373">
        <v>11359009</v>
      </c>
      <c r="E8" s="374"/>
      <c r="F8" s="374">
        <f>(D8/$D$7)*100</f>
        <v>46.696682042835775</v>
      </c>
      <c r="G8" s="374"/>
      <c r="H8" s="373">
        <v>6103671</v>
      </c>
      <c r="I8" s="374"/>
      <c r="J8" s="374">
        <f>(H8/$H$7)*100</f>
        <v>52.48908324732307</v>
      </c>
    </row>
    <row r="9" spans="2:10" ht="18.75" customHeight="1">
      <c r="B9" s="372" t="s">
        <v>343</v>
      </c>
      <c r="D9" s="373">
        <v>12966079</v>
      </c>
      <c r="E9" s="374"/>
      <c r="F9" s="374">
        <f>(D9/$D$7)*100</f>
        <v>53.30331795716422</v>
      </c>
      <c r="G9" s="374"/>
      <c r="H9" s="373">
        <v>5524787</v>
      </c>
      <c r="I9" s="374"/>
      <c r="J9" s="374">
        <f>(H9/$H$7)*100</f>
        <v>47.51091675267693</v>
      </c>
    </row>
    <row r="10" spans="4:10" ht="9" customHeight="1">
      <c r="D10" s="373"/>
      <c r="E10" s="374"/>
      <c r="F10" s="374"/>
      <c r="G10" s="374"/>
      <c r="H10" s="373"/>
      <c r="I10" s="374"/>
      <c r="J10" s="374"/>
    </row>
    <row r="11" spans="2:10" s="368" customFormat="1" ht="18.75" customHeight="1">
      <c r="B11" s="368" t="s">
        <v>344</v>
      </c>
      <c r="D11" s="369">
        <f>SUM(D12:D17)</f>
        <v>24325088</v>
      </c>
      <c r="E11" s="370"/>
      <c r="F11" s="374">
        <v>100</v>
      </c>
      <c r="G11" s="370"/>
      <c r="H11" s="369">
        <f>SUM(H12:H17)</f>
        <v>11628458</v>
      </c>
      <c r="I11" s="370"/>
      <c r="J11" s="374">
        <v>100</v>
      </c>
    </row>
    <row r="12" spans="2:10" ht="18.75" customHeight="1">
      <c r="B12" s="371" t="s">
        <v>345</v>
      </c>
      <c r="D12" s="373">
        <v>6685945</v>
      </c>
      <c r="E12" s="374"/>
      <c r="F12" s="374">
        <f aca="true" t="shared" si="0" ref="F12:F17">(D12/$D$11)*100</f>
        <v>27.485799845821727</v>
      </c>
      <c r="G12" s="374"/>
      <c r="H12" s="373">
        <v>2992836</v>
      </c>
      <c r="I12" s="374"/>
      <c r="J12" s="374">
        <f aca="true" t="shared" si="1" ref="J12:J17">(H12/$H$11)*100</f>
        <v>25.737169966989605</v>
      </c>
    </row>
    <row r="13" spans="2:10" ht="18.75" customHeight="1">
      <c r="B13" s="371" t="s">
        <v>346</v>
      </c>
      <c r="D13" s="373">
        <v>8853339</v>
      </c>
      <c r="E13" s="374"/>
      <c r="F13" s="374">
        <f t="shared" si="0"/>
        <v>36.39591766327834</v>
      </c>
      <c r="G13" s="374"/>
      <c r="H13" s="373">
        <v>4617163</v>
      </c>
      <c r="I13" s="374"/>
      <c r="J13" s="374">
        <f t="shared" si="1"/>
        <v>39.70572022532996</v>
      </c>
    </row>
    <row r="14" spans="2:10" ht="18.75" customHeight="1">
      <c r="B14" s="371" t="s">
        <v>347</v>
      </c>
      <c r="D14" s="373">
        <v>5650259</v>
      </c>
      <c r="E14" s="374"/>
      <c r="F14" s="374">
        <f t="shared" si="0"/>
        <v>23.22811329603412</v>
      </c>
      <c r="G14" s="374"/>
      <c r="H14" s="373">
        <v>2401065</v>
      </c>
      <c r="I14" s="374"/>
      <c r="J14" s="374">
        <f t="shared" si="1"/>
        <v>20.648180524021328</v>
      </c>
    </row>
    <row r="15" spans="2:10" ht="18.75" customHeight="1">
      <c r="B15" s="371" t="s">
        <v>348</v>
      </c>
      <c r="D15" s="373">
        <v>2105764</v>
      </c>
      <c r="E15" s="374"/>
      <c r="F15" s="374">
        <f t="shared" si="0"/>
        <v>8.656757994051246</v>
      </c>
      <c r="G15" s="374"/>
      <c r="H15" s="373">
        <v>944954</v>
      </c>
      <c r="I15" s="374"/>
      <c r="J15" s="374">
        <f t="shared" si="1"/>
        <v>8.126219314719114</v>
      </c>
    </row>
    <row r="16" spans="2:10" ht="18.75" customHeight="1">
      <c r="B16" s="371" t="s">
        <v>349</v>
      </c>
      <c r="D16" s="373">
        <v>704477</v>
      </c>
      <c r="E16" s="374"/>
      <c r="F16" s="374">
        <v>2.88</v>
      </c>
      <c r="G16" s="374"/>
      <c r="H16" s="373">
        <v>407312</v>
      </c>
      <c r="I16" s="374"/>
      <c r="J16" s="374">
        <v>3.49</v>
      </c>
    </row>
    <row r="17" spans="2:10" ht="18.75" customHeight="1">
      <c r="B17" s="371" t="s">
        <v>350</v>
      </c>
      <c r="D17" s="373">
        <v>325304</v>
      </c>
      <c r="E17" s="374"/>
      <c r="F17" s="374">
        <f t="shared" si="0"/>
        <v>1.3373189030189736</v>
      </c>
      <c r="G17" s="374"/>
      <c r="H17" s="373">
        <v>265128</v>
      </c>
      <c r="I17" s="374"/>
      <c r="J17" s="374">
        <f t="shared" si="1"/>
        <v>2.279992755703293</v>
      </c>
    </row>
    <row r="18" spans="4:10" ht="9" customHeight="1">
      <c r="D18" s="373"/>
      <c r="E18" s="374"/>
      <c r="F18" s="374"/>
      <c r="G18" s="374"/>
      <c r="H18" s="373"/>
      <c r="I18" s="374"/>
      <c r="J18" s="374"/>
    </row>
    <row r="19" spans="2:10" s="368" customFormat="1" ht="18.75" customHeight="1">
      <c r="B19" s="368" t="s">
        <v>351</v>
      </c>
      <c r="D19" s="369">
        <f>SUM(D20:D27)</f>
        <v>24325088</v>
      </c>
      <c r="E19" s="370"/>
      <c r="F19" s="374">
        <f>SUM(F20:F27)</f>
        <v>100</v>
      </c>
      <c r="G19" s="370"/>
      <c r="H19" s="369">
        <f>SUM(H20:H27)</f>
        <v>11628458</v>
      </c>
      <c r="I19" s="370"/>
      <c r="J19" s="374">
        <v>100</v>
      </c>
    </row>
    <row r="20" spans="2:10" ht="18.75" customHeight="1">
      <c r="B20" s="371" t="s">
        <v>352</v>
      </c>
      <c r="D20" s="373">
        <v>11655360</v>
      </c>
      <c r="E20" s="374"/>
      <c r="F20" s="374">
        <f aca="true" t="shared" si="2" ref="F20:F27">(D20/$D$19)*100</f>
        <v>47.91497568271901</v>
      </c>
      <c r="G20" s="374"/>
      <c r="H20" s="373">
        <v>9382504</v>
      </c>
      <c r="I20" s="374"/>
      <c r="J20" s="374">
        <f aca="true" t="shared" si="3" ref="J20:J26">(H20/$H$19)*100</f>
        <v>80.6857108655335</v>
      </c>
    </row>
    <row r="21" spans="2:10" ht="18.75" customHeight="1">
      <c r="B21" s="371" t="s">
        <v>353</v>
      </c>
      <c r="D21" s="373">
        <v>2922972</v>
      </c>
      <c r="E21" s="374"/>
      <c r="F21" s="374">
        <f t="shared" si="2"/>
        <v>12.016285408710546</v>
      </c>
      <c r="G21" s="374"/>
      <c r="H21" s="373">
        <v>366614</v>
      </c>
      <c r="I21" s="374"/>
      <c r="J21" s="374">
        <f t="shared" si="3"/>
        <v>3.152730998383449</v>
      </c>
    </row>
    <row r="22" spans="2:10" ht="18.75" customHeight="1">
      <c r="B22" s="371" t="s">
        <v>354</v>
      </c>
      <c r="D22" s="373">
        <v>1763857</v>
      </c>
      <c r="E22" s="374"/>
      <c r="F22" s="374">
        <f t="shared" si="2"/>
        <v>7.251184456146674</v>
      </c>
      <c r="G22" s="374"/>
      <c r="H22" s="373">
        <v>848276</v>
      </c>
      <c r="I22" s="374"/>
      <c r="J22" s="374">
        <f t="shared" si="3"/>
        <v>7.294827912694873</v>
      </c>
    </row>
    <row r="23" spans="2:10" ht="18.75" customHeight="1">
      <c r="B23" s="371" t="s">
        <v>355</v>
      </c>
      <c r="D23" s="373">
        <v>565018</v>
      </c>
      <c r="E23" s="374"/>
      <c r="F23" s="374">
        <f t="shared" si="2"/>
        <v>2.32277885284526</v>
      </c>
      <c r="G23" s="374"/>
      <c r="H23" s="373">
        <v>228203</v>
      </c>
      <c r="I23" s="374"/>
      <c r="J23" s="374">
        <f t="shared" si="3"/>
        <v>1.9624528032865578</v>
      </c>
    </row>
    <row r="24" spans="2:10" ht="18.75" customHeight="1">
      <c r="B24" s="371" t="s">
        <v>356</v>
      </c>
      <c r="D24" s="373">
        <v>4497110</v>
      </c>
      <c r="E24" s="374"/>
      <c r="F24" s="374">
        <f t="shared" si="2"/>
        <v>18.487538462348006</v>
      </c>
      <c r="G24" s="374"/>
      <c r="H24" s="373">
        <v>436516</v>
      </c>
      <c r="I24" s="374"/>
      <c r="J24" s="374">
        <f t="shared" si="3"/>
        <v>3.753859712095963</v>
      </c>
    </row>
    <row r="25" spans="2:10" ht="18.75" customHeight="1">
      <c r="B25" s="371" t="s">
        <v>357</v>
      </c>
      <c r="D25" s="373">
        <v>927080</v>
      </c>
      <c r="E25" s="374"/>
      <c r="F25" s="374">
        <f t="shared" si="2"/>
        <v>3.8112092338576535</v>
      </c>
      <c r="G25" s="374"/>
      <c r="H25" s="373">
        <v>21175</v>
      </c>
      <c r="I25" s="374"/>
      <c r="J25" s="374">
        <f t="shared" si="3"/>
        <v>0.18209637081717972</v>
      </c>
    </row>
    <row r="26" spans="2:10" ht="18.75" customHeight="1">
      <c r="B26" s="371" t="s">
        <v>358</v>
      </c>
      <c r="D26" s="373">
        <v>313744</v>
      </c>
      <c r="E26" s="374"/>
      <c r="F26" s="374">
        <f t="shared" si="2"/>
        <v>1.2897959505840226</v>
      </c>
      <c r="G26" s="374"/>
      <c r="H26" s="375">
        <v>1227</v>
      </c>
      <c r="I26" s="374"/>
      <c r="J26" s="374">
        <f t="shared" si="3"/>
        <v>0.010551699976041535</v>
      </c>
    </row>
    <row r="27" spans="2:10" ht="18.75" customHeight="1">
      <c r="B27" s="371" t="s">
        <v>359</v>
      </c>
      <c r="D27" s="373">
        <v>1679947</v>
      </c>
      <c r="E27" s="374"/>
      <c r="F27" s="374">
        <f t="shared" si="2"/>
        <v>6.906231952788825</v>
      </c>
      <c r="G27" s="374"/>
      <c r="H27" s="373">
        <v>343943</v>
      </c>
      <c r="I27" s="374"/>
      <c r="J27" s="374">
        <v>2.97</v>
      </c>
    </row>
    <row r="28" spans="2:10" ht="9" customHeight="1">
      <c r="B28" s="371" t="s">
        <v>6</v>
      </c>
      <c r="D28" s="373"/>
      <c r="E28" s="374"/>
      <c r="F28" s="374"/>
      <c r="G28" s="374"/>
      <c r="H28" s="373"/>
      <c r="I28" s="374"/>
      <c r="J28" s="374"/>
    </row>
    <row r="29" spans="2:10" s="368" customFormat="1" ht="18.75" customHeight="1">
      <c r="B29" s="368" t="s">
        <v>360</v>
      </c>
      <c r="D29" s="369">
        <f>SUM(D30:D38)</f>
        <v>24325088</v>
      </c>
      <c r="E29" s="370"/>
      <c r="F29" s="374">
        <v>100</v>
      </c>
      <c r="G29" s="370"/>
      <c r="H29" s="369">
        <f>SUM(H30:H38)</f>
        <v>11628458</v>
      </c>
      <c r="I29" s="370"/>
      <c r="J29" s="374">
        <f>SUM(J30:J38)</f>
        <v>100</v>
      </c>
    </row>
    <row r="30" spans="2:10" ht="18.75" customHeight="1">
      <c r="B30" s="371" t="s">
        <v>361</v>
      </c>
      <c r="D30" s="373">
        <v>4752596</v>
      </c>
      <c r="E30" s="374"/>
      <c r="F30" s="374">
        <f aca="true" t="shared" si="4" ref="F30:F37">(D30/$D$29)*100</f>
        <v>19.537836820980875</v>
      </c>
      <c r="G30" s="374"/>
      <c r="H30" s="373">
        <v>2635232</v>
      </c>
      <c r="I30" s="374"/>
      <c r="J30" s="374">
        <f aca="true" t="shared" si="5" ref="J30:J38">(H30/$H$29)*100</f>
        <v>22.661921296873583</v>
      </c>
    </row>
    <row r="31" spans="2:10" ht="18.75" customHeight="1">
      <c r="B31" s="371" t="s">
        <v>362</v>
      </c>
      <c r="D31" s="373">
        <v>4241810</v>
      </c>
      <c r="E31" s="374"/>
      <c r="F31" s="374">
        <f t="shared" si="4"/>
        <v>17.43800474637543</v>
      </c>
      <c r="G31" s="374"/>
      <c r="H31" s="373">
        <v>1021754</v>
      </c>
      <c r="I31" s="374"/>
      <c r="J31" s="374">
        <f t="shared" si="5"/>
        <v>8.786668017375993</v>
      </c>
    </row>
    <row r="32" spans="2:10" ht="18.75" customHeight="1">
      <c r="B32" s="371" t="s">
        <v>363</v>
      </c>
      <c r="D32" s="373">
        <v>6793442</v>
      </c>
      <c r="E32" s="374"/>
      <c r="F32" s="374">
        <f t="shared" si="4"/>
        <v>27.92771808266428</v>
      </c>
      <c r="G32" s="374"/>
      <c r="H32" s="373">
        <v>2669556</v>
      </c>
      <c r="I32" s="374"/>
      <c r="J32" s="374">
        <f t="shared" si="5"/>
        <v>22.957093709243306</v>
      </c>
    </row>
    <row r="33" spans="2:10" ht="18.75" customHeight="1">
      <c r="B33" s="371" t="s">
        <v>364</v>
      </c>
      <c r="D33" s="373">
        <v>989513</v>
      </c>
      <c r="E33" s="374"/>
      <c r="F33" s="374">
        <f t="shared" si="4"/>
        <v>4.06787017584479</v>
      </c>
      <c r="G33" s="374"/>
      <c r="H33" s="373">
        <v>276758</v>
      </c>
      <c r="I33" s="374"/>
      <c r="J33" s="374">
        <f t="shared" si="5"/>
        <v>2.380006016274901</v>
      </c>
    </row>
    <row r="34" spans="2:10" ht="18.75" customHeight="1">
      <c r="B34" s="371" t="s">
        <v>365</v>
      </c>
      <c r="D34" s="373">
        <v>4995726</v>
      </c>
      <c r="E34" s="374"/>
      <c r="F34" s="374">
        <f t="shared" si="4"/>
        <v>20.53733988547133</v>
      </c>
      <c r="G34" s="374"/>
      <c r="H34" s="373">
        <v>2465397</v>
      </c>
      <c r="I34" s="374"/>
      <c r="J34" s="374">
        <f t="shared" si="5"/>
        <v>21.201409507606254</v>
      </c>
    </row>
    <row r="35" spans="2:10" ht="18.75" customHeight="1">
      <c r="B35" s="371" t="s">
        <v>366</v>
      </c>
      <c r="D35" s="373">
        <v>223046</v>
      </c>
      <c r="E35" s="374"/>
      <c r="F35" s="374">
        <f t="shared" si="4"/>
        <v>0.9169381011077945</v>
      </c>
      <c r="G35" s="374"/>
      <c r="H35" s="373">
        <v>257383</v>
      </c>
      <c r="I35" s="374"/>
      <c r="J35" s="374">
        <f t="shared" si="5"/>
        <v>2.2133889119262418</v>
      </c>
    </row>
    <row r="36" spans="2:10" ht="18.75" customHeight="1">
      <c r="B36" s="371" t="s">
        <v>367</v>
      </c>
      <c r="D36" s="373">
        <v>927143</v>
      </c>
      <c r="E36" s="374"/>
      <c r="F36" s="374">
        <f t="shared" si="4"/>
        <v>3.8114682257264594</v>
      </c>
      <c r="G36" s="374"/>
      <c r="H36" s="373">
        <v>175026</v>
      </c>
      <c r="I36" s="374"/>
      <c r="J36" s="374">
        <f t="shared" si="5"/>
        <v>1.505152273844047</v>
      </c>
    </row>
    <row r="37" spans="2:10" ht="18.75" customHeight="1">
      <c r="B37" s="371" t="s">
        <v>368</v>
      </c>
      <c r="D37" s="373">
        <v>1176140</v>
      </c>
      <c r="E37" s="374"/>
      <c r="F37" s="374">
        <f t="shared" si="4"/>
        <v>4.835090421872266</v>
      </c>
      <c r="G37" s="374"/>
      <c r="H37" s="373">
        <v>924500</v>
      </c>
      <c r="I37" s="374"/>
      <c r="J37" s="374">
        <f t="shared" si="5"/>
        <v>7.9503232500818255</v>
      </c>
    </row>
    <row r="38" spans="2:10" ht="18.75" customHeight="1">
      <c r="B38" s="371" t="s">
        <v>359</v>
      </c>
      <c r="D38" s="373">
        <v>225672</v>
      </c>
      <c r="E38" s="374"/>
      <c r="F38" s="374">
        <v>0.91</v>
      </c>
      <c r="G38" s="374"/>
      <c r="H38" s="373">
        <v>1202852</v>
      </c>
      <c r="I38" s="374"/>
      <c r="J38" s="374">
        <f t="shared" si="5"/>
        <v>10.34403701677385</v>
      </c>
    </row>
    <row r="39" spans="1:11" ht="2.25" customHeight="1">
      <c r="A39" s="376"/>
      <c r="B39" s="376"/>
      <c r="C39" s="376"/>
      <c r="D39" s="376"/>
      <c r="E39" s="376"/>
      <c r="F39" s="376"/>
      <c r="G39" s="376"/>
      <c r="H39" s="376"/>
      <c r="I39" s="376"/>
      <c r="J39" s="376"/>
      <c r="K39" s="376"/>
    </row>
    <row r="40" ht="2.25" customHeight="1"/>
    <row r="41" ht="17.25" customHeight="1">
      <c r="A41" s="371" t="s">
        <v>369</v>
      </c>
    </row>
  </sheetData>
  <sheetProtection/>
  <mergeCells count="8">
    <mergeCell ref="A1:K1"/>
    <mergeCell ref="A2:K2"/>
    <mergeCell ref="B4:C5"/>
    <mergeCell ref="D4:K4"/>
    <mergeCell ref="D5:E5"/>
    <mergeCell ref="F5:G5"/>
    <mergeCell ref="H5:I5"/>
    <mergeCell ref="J5:K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G25"/>
  <sheetViews>
    <sheetView showGridLines="0" view="pageBreakPreview" zoomScale="124" zoomScaleSheetLayoutView="124" workbookViewId="0" topLeftCell="A1">
      <selection activeCell="G22" sqref="G22"/>
    </sheetView>
  </sheetViews>
  <sheetFormatPr defaultColWidth="21.28125" defaultRowHeight="21.75"/>
  <cols>
    <col min="1" max="1" width="9.8515625" style="2" customWidth="1"/>
    <col min="2" max="2" width="2.7109375" style="2" customWidth="1"/>
    <col min="3" max="3" width="21.00390625" style="2" customWidth="1"/>
    <col min="4" max="4" width="22.00390625" style="2" customWidth="1"/>
    <col min="5" max="5" width="17.8515625" style="2" customWidth="1"/>
    <col min="6" max="6" width="15.7109375" style="2" customWidth="1"/>
    <col min="7" max="7" width="5.8515625" style="2" customWidth="1"/>
    <col min="8" max="16384" width="21.28125" style="2" customWidth="1"/>
  </cols>
  <sheetData>
    <row r="1" spans="1:7" s="54" customFormat="1" ht="22.5">
      <c r="A1" s="738" t="s">
        <v>198</v>
      </c>
      <c r="B1" s="738"/>
      <c r="C1" s="738"/>
      <c r="D1" s="738"/>
      <c r="E1" s="738"/>
      <c r="F1" s="738"/>
      <c r="G1" s="738"/>
    </row>
    <row r="2" spans="1:7" ht="9" customHeight="1">
      <c r="A2" s="6"/>
      <c r="B2" s="6"/>
      <c r="C2" s="6"/>
      <c r="D2" s="6"/>
      <c r="E2" s="6"/>
      <c r="F2" s="6"/>
      <c r="G2" s="6"/>
    </row>
    <row r="3" spans="1:7" s="14" customFormat="1" ht="19.5" customHeight="1">
      <c r="A3" s="740" t="s">
        <v>572</v>
      </c>
      <c r="B3" s="740"/>
      <c r="C3" s="64"/>
      <c r="D3" s="64"/>
      <c r="E3" s="739" t="s">
        <v>0</v>
      </c>
      <c r="F3" s="739"/>
      <c r="G3" s="739"/>
    </row>
    <row r="4" spans="1:7" s="14" customFormat="1" ht="19.5" customHeight="1">
      <c r="A4" s="741"/>
      <c r="B4" s="741"/>
      <c r="C4" s="79" t="s">
        <v>14</v>
      </c>
      <c r="D4" s="79" t="s">
        <v>115</v>
      </c>
      <c r="E4" s="161" t="s">
        <v>116</v>
      </c>
      <c r="F4" s="161" t="s">
        <v>112</v>
      </c>
      <c r="G4" s="91"/>
    </row>
    <row r="5" spans="1:7" s="14" customFormat="1" ht="19.5" customHeight="1">
      <c r="A5" s="742"/>
      <c r="B5" s="742"/>
      <c r="C5" s="159" t="s">
        <v>114</v>
      </c>
      <c r="D5" s="159" t="s">
        <v>114</v>
      </c>
      <c r="E5" s="160" t="s">
        <v>117</v>
      </c>
      <c r="F5" s="160" t="s">
        <v>113</v>
      </c>
      <c r="G5" s="160"/>
    </row>
    <row r="6" spans="1:6" ht="2.25" customHeight="1">
      <c r="A6" s="3"/>
      <c r="B6" s="3"/>
      <c r="C6" s="3"/>
      <c r="D6" s="3"/>
      <c r="E6" s="3"/>
      <c r="F6" s="28"/>
    </row>
    <row r="7" spans="1:6" s="27" customFormat="1" ht="16.5" customHeight="1">
      <c r="A7" s="55">
        <v>2538</v>
      </c>
      <c r="B7" s="26"/>
      <c r="C7" s="56">
        <v>19088298628.52</v>
      </c>
      <c r="D7" s="56">
        <v>16692940922.62</v>
      </c>
      <c r="E7" s="57">
        <v>2395357705.9</v>
      </c>
      <c r="F7" s="57">
        <f aca="true" t="shared" si="0" ref="F7:F19">E7/C7*100</f>
        <v>12.54882770076257</v>
      </c>
    </row>
    <row r="8" spans="1:6" s="27" customFormat="1" ht="16.5" customHeight="1">
      <c r="A8" s="55">
        <v>2539</v>
      </c>
      <c r="B8" s="26"/>
      <c r="C8" s="56">
        <v>22487335205.39</v>
      </c>
      <c r="D8" s="56">
        <v>19673274910.95</v>
      </c>
      <c r="E8" s="57">
        <v>2814060294.44</v>
      </c>
      <c r="F8" s="57">
        <f t="shared" si="0"/>
        <v>12.513978507179885</v>
      </c>
    </row>
    <row r="9" spans="1:6" s="27" customFormat="1" ht="16.5" customHeight="1">
      <c r="A9" s="55">
        <v>2540</v>
      </c>
      <c r="B9" s="26"/>
      <c r="C9" s="56">
        <v>23893784766.64</v>
      </c>
      <c r="D9" s="56">
        <v>22784622582.65</v>
      </c>
      <c r="E9" s="57">
        <v>1109162183.99</v>
      </c>
      <c r="F9" s="57">
        <f t="shared" si="0"/>
        <v>4.64205313148459</v>
      </c>
    </row>
    <row r="10" spans="1:7" s="27" customFormat="1" ht="16.5" customHeight="1">
      <c r="A10" s="55">
        <v>2541</v>
      </c>
      <c r="B10" s="165"/>
      <c r="C10" s="56">
        <v>26415253123.72</v>
      </c>
      <c r="D10" s="56">
        <v>24496876723.23</v>
      </c>
      <c r="E10" s="57">
        <v>1918376400.49</v>
      </c>
      <c r="F10" s="57">
        <f t="shared" si="0"/>
        <v>7.262381289722956</v>
      </c>
      <c r="G10" s="58"/>
    </row>
    <row r="11" spans="1:6" s="58" customFormat="1" ht="16.5" customHeight="1">
      <c r="A11" s="55">
        <v>2542</v>
      </c>
      <c r="B11" s="165"/>
      <c r="C11" s="56">
        <v>23073293989.22</v>
      </c>
      <c r="D11" s="56">
        <v>22246219631.63</v>
      </c>
      <c r="E11" s="57">
        <v>827074357.59</v>
      </c>
      <c r="F11" s="57">
        <f t="shared" si="0"/>
        <v>3.584552591304973</v>
      </c>
    </row>
    <row r="12" spans="1:6" s="58" customFormat="1" ht="16.5" customHeight="1">
      <c r="A12" s="55">
        <v>2543</v>
      </c>
      <c r="B12" s="165"/>
      <c r="C12" s="56">
        <v>21457600505.44</v>
      </c>
      <c r="D12" s="56">
        <v>20967749067.3</v>
      </c>
      <c r="E12" s="57">
        <f aca="true" t="shared" si="1" ref="E12:E17">C12-D12</f>
        <v>489851438.1399994</v>
      </c>
      <c r="F12" s="57">
        <f t="shared" si="0"/>
        <v>2.282880781641035</v>
      </c>
    </row>
    <row r="13" spans="1:6" s="58" customFormat="1" ht="16.5" customHeight="1">
      <c r="A13" s="166">
        <v>2544</v>
      </c>
      <c r="C13" s="56">
        <v>23462103262.68</v>
      </c>
      <c r="D13" s="56">
        <v>22599824563.44</v>
      </c>
      <c r="E13" s="57">
        <f t="shared" si="1"/>
        <v>862278699.2400017</v>
      </c>
      <c r="F13" s="57">
        <f t="shared" si="0"/>
        <v>3.675197784213939</v>
      </c>
    </row>
    <row r="14" spans="1:6" s="58" customFormat="1" ht="16.5" customHeight="1">
      <c r="A14" s="166">
        <v>2545</v>
      </c>
      <c r="C14" s="56">
        <v>23668993930.85</v>
      </c>
      <c r="D14" s="56">
        <v>22695974883.36</v>
      </c>
      <c r="E14" s="57">
        <f t="shared" si="1"/>
        <v>973019047.4899979</v>
      </c>
      <c r="F14" s="57">
        <f t="shared" si="0"/>
        <v>4.110943837886459</v>
      </c>
    </row>
    <row r="15" spans="1:6" s="27" customFormat="1" ht="16.5" customHeight="1">
      <c r="A15" s="167">
        <v>2546</v>
      </c>
      <c r="C15" s="56">
        <v>32757818963.88</v>
      </c>
      <c r="D15" s="56">
        <v>26522807820.79</v>
      </c>
      <c r="E15" s="57">
        <f t="shared" si="1"/>
        <v>6235011143.09</v>
      </c>
      <c r="F15" s="57">
        <f t="shared" si="0"/>
        <v>19.033657735165328</v>
      </c>
    </row>
    <row r="16" spans="1:6" s="27" customFormat="1" ht="16.5" customHeight="1">
      <c r="A16" s="167">
        <v>2547</v>
      </c>
      <c r="C16" s="56">
        <v>36744530566.88</v>
      </c>
      <c r="D16" s="56">
        <v>28580837524.9</v>
      </c>
      <c r="E16" s="57">
        <f t="shared" si="1"/>
        <v>8163693041.979996</v>
      </c>
      <c r="F16" s="57">
        <f t="shared" si="0"/>
        <v>22.21743730572629</v>
      </c>
    </row>
    <row r="17" spans="1:6" s="27" customFormat="1" ht="16.5" customHeight="1">
      <c r="A17" s="167">
        <v>2548</v>
      </c>
      <c r="C17" s="56">
        <v>36713654374.03</v>
      </c>
      <c r="D17" s="56">
        <v>30622428099.59</v>
      </c>
      <c r="E17" s="57">
        <f t="shared" si="1"/>
        <v>6091226274.439999</v>
      </c>
      <c r="F17" s="57">
        <f t="shared" si="0"/>
        <v>16.59117398770504</v>
      </c>
    </row>
    <row r="18" spans="1:6" s="27" customFormat="1" ht="16.5" customHeight="1">
      <c r="A18" s="55">
        <v>2549</v>
      </c>
      <c r="B18" s="26"/>
      <c r="C18" s="56">
        <v>43661886232.2</v>
      </c>
      <c r="D18" s="56">
        <v>34186903058.3</v>
      </c>
      <c r="E18" s="57">
        <v>9474983173.9</v>
      </c>
      <c r="F18" s="57">
        <f t="shared" si="0"/>
        <v>21.700810458601623</v>
      </c>
    </row>
    <row r="19" spans="1:6" s="27" customFormat="1" ht="16.5" customHeight="1">
      <c r="A19" s="55">
        <v>2550</v>
      </c>
      <c r="B19" s="26"/>
      <c r="C19" s="56">
        <v>43687422057.55</v>
      </c>
      <c r="D19" s="56">
        <v>30934153293.95</v>
      </c>
      <c r="E19" s="57">
        <f>C19-D19</f>
        <v>12753268763.600002</v>
      </c>
      <c r="F19" s="57">
        <f t="shared" si="0"/>
        <v>29.192083585980328</v>
      </c>
    </row>
    <row r="20" spans="1:7" s="27" customFormat="1" ht="2.25" customHeight="1">
      <c r="A20" s="25"/>
      <c r="B20" s="25"/>
      <c r="C20" s="88"/>
      <c r="D20" s="88"/>
      <c r="E20" s="88"/>
      <c r="F20" s="25"/>
      <c r="G20" s="25"/>
    </row>
    <row r="21" spans="1:7" s="27" customFormat="1" ht="2.25" customHeight="1">
      <c r="A21" s="70"/>
      <c r="B21" s="70"/>
      <c r="C21" s="90"/>
      <c r="D21" s="90"/>
      <c r="E21" s="90"/>
      <c r="F21" s="70"/>
      <c r="G21" s="70"/>
    </row>
    <row r="22" spans="1:3" s="27" customFormat="1" ht="17.25" customHeight="1">
      <c r="A22" s="45" t="s">
        <v>1</v>
      </c>
      <c r="B22" s="45" t="s">
        <v>2</v>
      </c>
      <c r="C22" s="27" t="s">
        <v>3</v>
      </c>
    </row>
    <row r="23" spans="1:3" s="27" customFormat="1" ht="17.25" customHeight="1">
      <c r="A23" s="27" t="s">
        <v>106</v>
      </c>
      <c r="B23" s="45" t="s">
        <v>2</v>
      </c>
      <c r="C23" s="27" t="s">
        <v>185</v>
      </c>
    </row>
    <row r="24" spans="1:3" s="27" customFormat="1" ht="17.25" customHeight="1">
      <c r="A24" s="45"/>
      <c r="B24" s="45"/>
      <c r="C24" s="27" t="s">
        <v>186</v>
      </c>
    </row>
    <row r="25" s="27" customFormat="1" ht="17.25" customHeight="1">
      <c r="C25" s="27" t="s">
        <v>145</v>
      </c>
    </row>
    <row r="26" s="27" customFormat="1" ht="17.25"/>
  </sheetData>
  <sheetProtection/>
  <mergeCells count="3">
    <mergeCell ref="A1:G1"/>
    <mergeCell ref="E3:G3"/>
    <mergeCell ref="A3:B5"/>
  </mergeCells>
  <printOptions horizontalCentered="1"/>
  <pageMargins left="0.8" right="0.8" top="1.2" bottom="1.2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I43"/>
  <sheetViews>
    <sheetView showGridLines="0" view="pageBreakPreview" zoomScale="60" zoomScaleNormal="120" workbookViewId="0" topLeftCell="A1">
      <selection activeCell="A1" sqref="A1:IV1"/>
    </sheetView>
  </sheetViews>
  <sheetFormatPr defaultColWidth="9.140625" defaultRowHeight="21.75"/>
  <cols>
    <col min="1" max="1" width="2.421875" style="388" customWidth="1"/>
    <col min="2" max="2" width="39.57421875" style="388" customWidth="1"/>
    <col min="3" max="3" width="14.421875" style="388" customWidth="1"/>
    <col min="4" max="4" width="4.7109375" style="388" customWidth="1"/>
    <col min="5" max="5" width="14.28125" style="388" customWidth="1"/>
    <col min="6" max="6" width="4.7109375" style="388" customWidth="1"/>
    <col min="7" max="7" width="14.140625" style="388" customWidth="1"/>
    <col min="8" max="8" width="4.7109375" style="388" customWidth="1"/>
    <col min="9" max="9" width="10.140625" style="388" bestFit="1" customWidth="1"/>
    <col min="10" max="16384" width="9.140625" style="388" customWidth="1"/>
  </cols>
  <sheetData>
    <row r="1" spans="1:8" s="403" customFormat="1" ht="33" customHeight="1">
      <c r="A1" s="869" t="s">
        <v>370</v>
      </c>
      <c r="B1" s="869"/>
      <c r="C1" s="869"/>
      <c r="D1" s="869"/>
      <c r="E1" s="869"/>
      <c r="F1" s="869"/>
      <c r="G1" s="869"/>
      <c r="H1" s="869"/>
    </row>
    <row r="2" spans="1:8" s="379" customFormat="1" ht="24" customHeight="1">
      <c r="A2" s="377"/>
      <c r="B2" s="378" t="s">
        <v>371</v>
      </c>
      <c r="C2" s="870" t="s">
        <v>372</v>
      </c>
      <c r="D2" s="871"/>
      <c r="E2" s="870" t="s">
        <v>373</v>
      </c>
      <c r="F2" s="871"/>
      <c r="G2" s="870" t="s">
        <v>9</v>
      </c>
      <c r="H2" s="871"/>
    </row>
    <row r="3" spans="1:8" s="379" customFormat="1" ht="18.75" customHeight="1">
      <c r="A3" s="380"/>
      <c r="B3" s="381" t="s">
        <v>374</v>
      </c>
      <c r="C3" s="382">
        <f>SUM(C4:C5)</f>
        <v>24325088</v>
      </c>
      <c r="D3" s="383"/>
      <c r="E3" s="382">
        <f>SUM(E4:E5)</f>
        <v>11628458</v>
      </c>
      <c r="F3" s="383"/>
      <c r="G3" s="382">
        <f>SUM(C3:E3)</f>
        <v>35953546</v>
      </c>
      <c r="H3" s="381"/>
    </row>
    <row r="4" spans="1:8" ht="18.75" customHeight="1">
      <c r="A4" s="384"/>
      <c r="B4" s="385" t="s">
        <v>375</v>
      </c>
      <c r="C4" s="386">
        <v>16049132</v>
      </c>
      <c r="D4" s="387"/>
      <c r="E4" s="386">
        <v>10843548</v>
      </c>
      <c r="F4" s="387"/>
      <c r="G4" s="382">
        <f>SUM(C4:E4)</f>
        <v>26892680</v>
      </c>
      <c r="H4" s="385"/>
    </row>
    <row r="5" spans="1:8" ht="18.75" customHeight="1">
      <c r="A5" s="384"/>
      <c r="B5" s="385" t="s">
        <v>376</v>
      </c>
      <c r="C5" s="386">
        <v>8275956</v>
      </c>
      <c r="D5" s="387"/>
      <c r="E5" s="386">
        <v>784910</v>
      </c>
      <c r="F5" s="387"/>
      <c r="G5" s="382">
        <f>SUM(C5:E5)</f>
        <v>9060866</v>
      </c>
      <c r="H5" s="385"/>
    </row>
    <row r="6" spans="1:8" ht="8.25" customHeight="1">
      <c r="A6" s="384"/>
      <c r="B6" s="385"/>
      <c r="C6" s="386"/>
      <c r="D6" s="387"/>
      <c r="E6" s="386"/>
      <c r="F6" s="387"/>
      <c r="G6" s="382"/>
      <c r="H6" s="385"/>
    </row>
    <row r="7" spans="1:8" s="379" customFormat="1" ht="18.75" customHeight="1">
      <c r="A7" s="380"/>
      <c r="B7" s="381" t="s">
        <v>377</v>
      </c>
      <c r="C7" s="382">
        <f>SUM(C8:C11)</f>
        <v>24325088</v>
      </c>
      <c r="D7" s="383"/>
      <c r="E7" s="382">
        <f>SUM(E8:E11)</f>
        <v>11628458</v>
      </c>
      <c r="F7" s="383"/>
      <c r="G7" s="382">
        <f>SUM(C7:E7)</f>
        <v>35953546</v>
      </c>
      <c r="H7" s="381"/>
    </row>
    <row r="8" spans="1:8" ht="18.75" customHeight="1">
      <c r="A8" s="384"/>
      <c r="B8" s="385" t="s">
        <v>378</v>
      </c>
      <c r="C8" s="386">
        <v>872454</v>
      </c>
      <c r="D8" s="387"/>
      <c r="E8" s="386">
        <v>425618</v>
      </c>
      <c r="F8" s="387"/>
      <c r="G8" s="382">
        <f>SUM(C8:E8)</f>
        <v>1298072</v>
      </c>
      <c r="H8" s="385"/>
    </row>
    <row r="9" spans="1:8" ht="18.75" customHeight="1">
      <c r="A9" s="384"/>
      <c r="B9" s="385" t="s">
        <v>379</v>
      </c>
      <c r="C9" s="386">
        <v>6341081</v>
      </c>
      <c r="D9" s="387"/>
      <c r="E9" s="386">
        <v>1295153</v>
      </c>
      <c r="F9" s="387"/>
      <c r="G9" s="382">
        <f>SUM(C9:E9)</f>
        <v>7636234</v>
      </c>
      <c r="H9" s="385"/>
    </row>
    <row r="10" spans="1:8" ht="18.75" customHeight="1">
      <c r="A10" s="384"/>
      <c r="B10" s="385" t="s">
        <v>380</v>
      </c>
      <c r="C10" s="386">
        <v>8522296</v>
      </c>
      <c r="D10" s="387"/>
      <c r="E10" s="386">
        <v>2611240</v>
      </c>
      <c r="F10" s="387"/>
      <c r="G10" s="382">
        <f>SUM(C10:E10)</f>
        <v>11133536</v>
      </c>
      <c r="H10" s="385"/>
    </row>
    <row r="11" spans="1:8" ht="18.75" customHeight="1">
      <c r="A11" s="384"/>
      <c r="B11" s="385" t="s">
        <v>381</v>
      </c>
      <c r="C11" s="386">
        <v>8589257</v>
      </c>
      <c r="D11" s="387"/>
      <c r="E11" s="386">
        <v>7296447</v>
      </c>
      <c r="F11" s="387"/>
      <c r="G11" s="382">
        <f>SUM(C11:E11)</f>
        <v>15885704</v>
      </c>
      <c r="H11" s="385"/>
    </row>
    <row r="12" spans="1:8" ht="8.25" customHeight="1">
      <c r="A12" s="384"/>
      <c r="B12" s="385"/>
      <c r="C12" s="386"/>
      <c r="D12" s="387"/>
      <c r="E12" s="386"/>
      <c r="F12" s="387"/>
      <c r="G12" s="382"/>
      <c r="H12" s="385"/>
    </row>
    <row r="13" spans="1:9" s="379" customFormat="1" ht="18.75" customHeight="1">
      <c r="A13" s="380"/>
      <c r="B13" s="670" t="s">
        <v>599</v>
      </c>
      <c r="C13" s="382">
        <f>SUM(C14:C20)</f>
        <v>16049132</v>
      </c>
      <c r="D13" s="383"/>
      <c r="E13" s="382">
        <f>SUM(E14:E20)</f>
        <v>10843548</v>
      </c>
      <c r="F13" s="383"/>
      <c r="G13" s="382">
        <f>SUM(G14:G20)</f>
        <v>26892680</v>
      </c>
      <c r="H13" s="381"/>
      <c r="I13" s="389"/>
    </row>
    <row r="14" spans="1:8" ht="18.75" customHeight="1">
      <c r="A14" s="384"/>
      <c r="B14" s="385" t="s">
        <v>382</v>
      </c>
      <c r="C14" s="386">
        <v>3468287</v>
      </c>
      <c r="D14" s="387"/>
      <c r="E14" s="390">
        <v>9851462</v>
      </c>
      <c r="F14" s="387"/>
      <c r="G14" s="382">
        <f>SUM(C14:E14)</f>
        <v>13319749</v>
      </c>
      <c r="H14" s="385"/>
    </row>
    <row r="15" spans="1:8" ht="18.75" customHeight="1">
      <c r="A15" s="384"/>
      <c r="B15" s="385" t="s">
        <v>383</v>
      </c>
      <c r="C15" s="392" t="s">
        <v>108</v>
      </c>
      <c r="D15" s="387"/>
      <c r="E15" s="392" t="s">
        <v>108</v>
      </c>
      <c r="F15" s="387"/>
      <c r="G15" s="391" t="s">
        <v>108</v>
      </c>
      <c r="H15" s="385"/>
    </row>
    <row r="16" spans="1:8" ht="18.75" customHeight="1">
      <c r="A16" s="384"/>
      <c r="B16" s="385" t="s">
        <v>384</v>
      </c>
      <c r="C16" s="392" t="s">
        <v>108</v>
      </c>
      <c r="D16" s="387"/>
      <c r="E16" s="392" t="s">
        <v>108</v>
      </c>
      <c r="F16" s="387"/>
      <c r="G16" s="391" t="s">
        <v>108</v>
      </c>
      <c r="H16" s="385"/>
    </row>
    <row r="17" spans="1:8" ht="18.75" customHeight="1">
      <c r="A17" s="384"/>
      <c r="B17" s="385" t="s">
        <v>385</v>
      </c>
      <c r="C17" s="386">
        <v>12434576</v>
      </c>
      <c r="D17" s="387"/>
      <c r="E17" s="392">
        <v>623338</v>
      </c>
      <c r="F17" s="387"/>
      <c r="G17" s="382">
        <f>SUM(C17:E17)</f>
        <v>13057914</v>
      </c>
      <c r="H17" s="385"/>
    </row>
    <row r="18" spans="1:8" ht="18.75" customHeight="1">
      <c r="A18" s="384"/>
      <c r="B18" s="385" t="s">
        <v>386</v>
      </c>
      <c r="C18" s="392" t="s">
        <v>108</v>
      </c>
      <c r="D18" s="387"/>
      <c r="E18" s="392" t="s">
        <v>108</v>
      </c>
      <c r="F18" s="387"/>
      <c r="G18" s="391" t="s">
        <v>108</v>
      </c>
      <c r="H18" s="385"/>
    </row>
    <row r="19" spans="1:8" ht="18.75" customHeight="1">
      <c r="A19" s="384"/>
      <c r="B19" s="385" t="s">
        <v>387</v>
      </c>
      <c r="C19" s="392">
        <v>52502</v>
      </c>
      <c r="D19" s="387"/>
      <c r="E19" s="392" t="s">
        <v>108</v>
      </c>
      <c r="F19" s="387"/>
      <c r="G19" s="382">
        <f>SUM(C19:E19)</f>
        <v>52502</v>
      </c>
      <c r="H19" s="385"/>
    </row>
    <row r="20" spans="1:8" ht="18.75" customHeight="1">
      <c r="A20" s="384"/>
      <c r="B20" s="385" t="s">
        <v>388</v>
      </c>
      <c r="C20" s="392">
        <v>93767</v>
      </c>
      <c r="D20" s="387"/>
      <c r="E20" s="392">
        <v>368748</v>
      </c>
      <c r="F20" s="387"/>
      <c r="G20" s="382">
        <f>SUM(C20:E20)</f>
        <v>462515</v>
      </c>
      <c r="H20" s="385"/>
    </row>
    <row r="21" spans="1:8" ht="8.25" customHeight="1">
      <c r="A21" s="384"/>
      <c r="B21" s="385"/>
      <c r="C21" s="392"/>
      <c r="D21" s="387"/>
      <c r="E21" s="392"/>
      <c r="F21" s="387"/>
      <c r="G21" s="382"/>
      <c r="H21" s="385"/>
    </row>
    <row r="22" spans="1:8" ht="18.75" customHeight="1">
      <c r="A22" s="384"/>
      <c r="B22" s="381" t="s">
        <v>389</v>
      </c>
      <c r="C22" s="393">
        <v>3.53</v>
      </c>
      <c r="D22" s="394"/>
      <c r="E22" s="393">
        <v>3.56</v>
      </c>
      <c r="F22" s="394"/>
      <c r="G22" s="395">
        <v>3.54</v>
      </c>
      <c r="H22" s="385"/>
    </row>
    <row r="23" spans="1:8" ht="8.25" customHeight="1">
      <c r="A23" s="384"/>
      <c r="B23" s="385"/>
      <c r="C23" s="392"/>
      <c r="D23" s="387"/>
      <c r="E23" s="392"/>
      <c r="F23" s="387"/>
      <c r="G23" s="382"/>
      <c r="H23" s="385"/>
    </row>
    <row r="24" spans="1:8" ht="18.75" customHeight="1">
      <c r="A24" s="384"/>
      <c r="B24" s="381" t="s">
        <v>390</v>
      </c>
      <c r="C24" s="393">
        <v>2866.98</v>
      </c>
      <c r="D24" s="394"/>
      <c r="E24" s="393">
        <v>3741.57</v>
      </c>
      <c r="F24" s="394"/>
      <c r="G24" s="395">
        <v>3197.07</v>
      </c>
      <c r="H24" s="385"/>
    </row>
    <row r="25" spans="1:8" ht="18.75" customHeight="1">
      <c r="A25" s="384"/>
      <c r="B25" s="385" t="s">
        <v>375</v>
      </c>
      <c r="C25" s="396">
        <v>3021.17</v>
      </c>
      <c r="D25" s="397"/>
      <c r="E25" s="396">
        <v>3771.14</v>
      </c>
      <c r="F25" s="397"/>
      <c r="G25" s="395">
        <v>3324.95</v>
      </c>
      <c r="H25" s="385"/>
    </row>
    <row r="26" spans="1:8" ht="18.75" customHeight="1">
      <c r="A26" s="384"/>
      <c r="B26" s="385" t="s">
        <v>376</v>
      </c>
      <c r="C26" s="396">
        <v>1811.65</v>
      </c>
      <c r="D26" s="397"/>
      <c r="E26" s="396">
        <v>2287.99</v>
      </c>
      <c r="F26" s="397"/>
      <c r="G26" s="395">
        <v>1852.92</v>
      </c>
      <c r="H26" s="385"/>
    </row>
    <row r="27" spans="1:8" ht="8.25" customHeight="1">
      <c r="A27" s="384"/>
      <c r="B27" s="385"/>
      <c r="C27" s="396"/>
      <c r="D27" s="397"/>
      <c r="E27" s="396"/>
      <c r="F27" s="397"/>
      <c r="G27" s="395"/>
      <c r="H27" s="385"/>
    </row>
    <row r="28" spans="1:8" ht="18.75" customHeight="1">
      <c r="A28" s="384"/>
      <c r="B28" s="381" t="s">
        <v>391</v>
      </c>
      <c r="C28" s="393">
        <f>SUM(C29:C30)</f>
        <v>186145.3</v>
      </c>
      <c r="D28" s="394"/>
      <c r="E28" s="393">
        <f>SUM(E29:E30)</f>
        <v>147266.38999999998</v>
      </c>
      <c r="F28" s="394"/>
      <c r="G28" s="395">
        <f>SUM(G29:G30)</f>
        <v>333411.69</v>
      </c>
      <c r="H28" s="385"/>
    </row>
    <row r="29" spans="1:8" ht="18.75" customHeight="1">
      <c r="A29" s="384"/>
      <c r="B29" s="385" t="s">
        <v>375</v>
      </c>
      <c r="C29" s="396">
        <v>171152.16</v>
      </c>
      <c r="D29" s="397"/>
      <c r="E29" s="396">
        <v>145470.52</v>
      </c>
      <c r="F29" s="397"/>
      <c r="G29" s="395">
        <f>SUM(E29,C29)</f>
        <v>316622.68</v>
      </c>
      <c r="H29" s="385"/>
    </row>
    <row r="30" spans="1:8" ht="18.75" customHeight="1">
      <c r="A30" s="384"/>
      <c r="B30" s="385" t="s">
        <v>376</v>
      </c>
      <c r="C30" s="396">
        <v>14993.14</v>
      </c>
      <c r="D30" s="397"/>
      <c r="E30" s="396">
        <v>1795.87</v>
      </c>
      <c r="F30" s="397"/>
      <c r="G30" s="395">
        <f>SUM(E30,C30)</f>
        <v>16789.01</v>
      </c>
      <c r="H30" s="385"/>
    </row>
    <row r="31" spans="1:8" ht="8.25" customHeight="1">
      <c r="A31" s="384"/>
      <c r="B31" s="385"/>
      <c r="C31" s="396"/>
      <c r="D31" s="397"/>
      <c r="E31" s="396"/>
      <c r="F31" s="397"/>
      <c r="G31" s="395"/>
      <c r="H31" s="385"/>
    </row>
    <row r="32" spans="1:8" ht="18.75" customHeight="1">
      <c r="A32" s="384"/>
      <c r="B32" s="381" t="s">
        <v>392</v>
      </c>
      <c r="C32" s="393">
        <v>2.25</v>
      </c>
      <c r="D32" s="394"/>
      <c r="E32" s="393">
        <v>1.44</v>
      </c>
      <c r="F32" s="394"/>
      <c r="G32" s="395">
        <v>1.99</v>
      </c>
      <c r="H32" s="385"/>
    </row>
    <row r="33" spans="1:8" ht="18.75" customHeight="1">
      <c r="A33" s="384"/>
      <c r="B33" s="385" t="s">
        <v>375</v>
      </c>
      <c r="C33" s="396">
        <v>2.39</v>
      </c>
      <c r="D33" s="397"/>
      <c r="E33" s="396">
        <v>1.43</v>
      </c>
      <c r="F33" s="397"/>
      <c r="G33" s="395">
        <v>2</v>
      </c>
      <c r="H33" s="385"/>
    </row>
    <row r="34" spans="1:8" ht="18.75" customHeight="1">
      <c r="A34" s="384"/>
      <c r="B34" s="385" t="s">
        <v>376</v>
      </c>
      <c r="C34" s="396">
        <v>1.99</v>
      </c>
      <c r="D34" s="397"/>
      <c r="E34" s="396">
        <v>1.48</v>
      </c>
      <c r="F34" s="397"/>
      <c r="G34" s="395">
        <v>1.95</v>
      </c>
      <c r="H34" s="385"/>
    </row>
    <row r="35" spans="1:8" ht="3" customHeight="1">
      <c r="A35" s="398"/>
      <c r="B35" s="399"/>
      <c r="C35" s="400"/>
      <c r="D35" s="401"/>
      <c r="E35" s="400"/>
      <c r="F35" s="401"/>
      <c r="G35" s="400"/>
      <c r="H35" s="399"/>
    </row>
    <row r="36" ht="3" customHeight="1"/>
    <row r="37" ht="17.25">
      <c r="A37" s="388" t="s">
        <v>393</v>
      </c>
    </row>
    <row r="38" ht="17.25">
      <c r="A38" s="388" t="s">
        <v>394</v>
      </c>
    </row>
    <row r="39" ht="17.25">
      <c r="A39" s="402" t="s">
        <v>395</v>
      </c>
    </row>
    <row r="40" ht="17.25">
      <c r="A40" s="402" t="s">
        <v>396</v>
      </c>
    </row>
    <row r="41" spans="1:2" ht="17.25">
      <c r="A41" s="402"/>
      <c r="B41" s="388" t="s">
        <v>565</v>
      </c>
    </row>
    <row r="42" ht="17.25">
      <c r="B42" s="388" t="s">
        <v>566</v>
      </c>
    </row>
    <row r="43" ht="17.25">
      <c r="B43" s="388" t="s">
        <v>588</v>
      </c>
    </row>
  </sheetData>
  <sheetProtection/>
  <mergeCells count="4">
    <mergeCell ref="A1:H1"/>
    <mergeCell ref="C2:D2"/>
    <mergeCell ref="E2:F2"/>
    <mergeCell ref="G2:H2"/>
  </mergeCells>
  <printOptions/>
  <pageMargins left="0.7480314960629921" right="0.5511811023622047" top="0.5905511811023623" bottom="0.2362204724409449" header="0.5118110236220472" footer="0.2362204724409449"/>
  <pageSetup horizontalDpi="600" verticalDpi="600" orientation="portrait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I34"/>
  <sheetViews>
    <sheetView showGridLines="0" view="pageBreakPreview" zoomScale="60" zoomScaleNormal="120" workbookViewId="0" topLeftCell="A19">
      <selection activeCell="A1" sqref="A1:IV1"/>
    </sheetView>
  </sheetViews>
  <sheetFormatPr defaultColWidth="9.140625" defaultRowHeight="21.75"/>
  <cols>
    <col min="1" max="1" width="3.140625" style="404" customWidth="1"/>
    <col min="2" max="2" width="28.8515625" style="404" customWidth="1"/>
    <col min="3" max="3" width="14.8515625" style="405" customWidth="1"/>
    <col min="4" max="4" width="12.8515625" style="404" customWidth="1"/>
    <col min="5" max="5" width="3.7109375" style="404" customWidth="1"/>
    <col min="6" max="6" width="12.8515625" style="404" customWidth="1"/>
    <col min="7" max="7" width="3.28125" style="404" customWidth="1"/>
    <col min="8" max="8" width="12.8515625" style="404" customWidth="1"/>
    <col min="9" max="9" width="3.57421875" style="404" customWidth="1"/>
    <col min="10" max="16384" width="9.140625" style="404" customWidth="1"/>
  </cols>
  <sheetData>
    <row r="1" spans="1:9" ht="39" customHeight="1">
      <c r="A1" s="874" t="s">
        <v>432</v>
      </c>
      <c r="B1" s="875"/>
      <c r="C1" s="875"/>
      <c r="D1" s="875"/>
      <c r="E1" s="875"/>
      <c r="F1" s="875"/>
      <c r="G1" s="875"/>
      <c r="H1" s="875"/>
      <c r="I1" s="875"/>
    </row>
    <row r="2" spans="1:9" s="406" customFormat="1" ht="34.5" customHeight="1">
      <c r="A2" s="876" t="s">
        <v>397</v>
      </c>
      <c r="B2" s="877"/>
      <c r="C2" s="880" t="s">
        <v>398</v>
      </c>
      <c r="D2" s="882" t="s">
        <v>399</v>
      </c>
      <c r="E2" s="882"/>
      <c r="F2" s="882"/>
      <c r="G2" s="882"/>
      <c r="H2" s="882"/>
      <c r="I2" s="882"/>
    </row>
    <row r="3" spans="1:9" s="406" customFormat="1" ht="34.5" customHeight="1">
      <c r="A3" s="878"/>
      <c r="B3" s="879"/>
      <c r="C3" s="881"/>
      <c r="D3" s="882" t="s">
        <v>400</v>
      </c>
      <c r="E3" s="882"/>
      <c r="F3" s="882" t="s">
        <v>401</v>
      </c>
      <c r="G3" s="882"/>
      <c r="H3" s="882" t="s">
        <v>9</v>
      </c>
      <c r="I3" s="882"/>
    </row>
    <row r="4" spans="1:9" s="406" customFormat="1" ht="24" customHeight="1">
      <c r="A4" s="407">
        <v>1</v>
      </c>
      <c r="B4" s="408" t="s">
        <v>402</v>
      </c>
      <c r="C4" s="409" t="s">
        <v>403</v>
      </c>
      <c r="D4" s="410">
        <v>28323</v>
      </c>
      <c r="E4" s="411"/>
      <c r="F4" s="410">
        <v>32760</v>
      </c>
      <c r="G4" s="412"/>
      <c r="H4" s="413">
        <f aca="true" t="shared" si="0" ref="H4:H27">SUM(D4:F4)</f>
        <v>61083</v>
      </c>
      <c r="I4" s="408"/>
    </row>
    <row r="5" spans="1:9" s="406" customFormat="1" ht="24" customHeight="1">
      <c r="A5" s="414">
        <v>2</v>
      </c>
      <c r="B5" s="415" t="s">
        <v>404</v>
      </c>
      <c r="C5" s="409" t="s">
        <v>403</v>
      </c>
      <c r="D5" s="416">
        <v>2834</v>
      </c>
      <c r="E5" s="417"/>
      <c r="F5" s="416">
        <v>6801</v>
      </c>
      <c r="G5" s="418"/>
      <c r="H5" s="419">
        <f t="shared" si="0"/>
        <v>9635</v>
      </c>
      <c r="I5" s="415"/>
    </row>
    <row r="6" spans="1:9" s="406" customFormat="1" ht="24" customHeight="1">
      <c r="A6" s="414">
        <v>3</v>
      </c>
      <c r="B6" s="415" t="s">
        <v>405</v>
      </c>
      <c r="C6" s="409" t="s">
        <v>403</v>
      </c>
      <c r="D6" s="416">
        <v>1964</v>
      </c>
      <c r="E6" s="417"/>
      <c r="F6" s="416">
        <v>24387</v>
      </c>
      <c r="G6" s="418"/>
      <c r="H6" s="419">
        <f t="shared" si="0"/>
        <v>26351</v>
      </c>
      <c r="I6" s="415"/>
    </row>
    <row r="7" spans="1:9" s="406" customFormat="1" ht="24" customHeight="1">
      <c r="A7" s="414">
        <v>4</v>
      </c>
      <c r="B7" s="415" t="s">
        <v>406</v>
      </c>
      <c r="C7" s="409" t="s">
        <v>407</v>
      </c>
      <c r="D7" s="416">
        <v>497</v>
      </c>
      <c r="E7" s="417"/>
      <c r="F7" s="416">
        <v>16190</v>
      </c>
      <c r="G7" s="418"/>
      <c r="H7" s="419">
        <f t="shared" si="0"/>
        <v>16687</v>
      </c>
      <c r="I7" s="415"/>
    </row>
    <row r="8" spans="1:9" s="406" customFormat="1" ht="24" customHeight="1">
      <c r="A8" s="414">
        <v>5</v>
      </c>
      <c r="B8" s="415" t="s">
        <v>408</v>
      </c>
      <c r="C8" s="409" t="s">
        <v>409</v>
      </c>
      <c r="D8" s="416">
        <v>762</v>
      </c>
      <c r="E8" s="417"/>
      <c r="F8" s="416">
        <v>6245</v>
      </c>
      <c r="G8" s="418"/>
      <c r="H8" s="419">
        <f t="shared" si="0"/>
        <v>7007</v>
      </c>
      <c r="I8" s="415"/>
    </row>
    <row r="9" spans="1:9" s="406" customFormat="1" ht="24" customHeight="1">
      <c r="A9" s="414">
        <v>6</v>
      </c>
      <c r="B9" s="415" t="s">
        <v>410</v>
      </c>
      <c r="C9" s="409" t="s">
        <v>407</v>
      </c>
      <c r="D9" s="416">
        <v>949</v>
      </c>
      <c r="E9" s="417"/>
      <c r="F9" s="416">
        <v>4887</v>
      </c>
      <c r="G9" s="418"/>
      <c r="H9" s="419">
        <f t="shared" si="0"/>
        <v>5836</v>
      </c>
      <c r="I9" s="415"/>
    </row>
    <row r="10" spans="1:9" s="406" customFormat="1" ht="24" customHeight="1">
      <c r="A10" s="414">
        <v>7</v>
      </c>
      <c r="B10" s="415" t="s">
        <v>411</v>
      </c>
      <c r="C10" s="409" t="s">
        <v>412</v>
      </c>
      <c r="D10" s="416">
        <v>6971</v>
      </c>
      <c r="E10" s="417"/>
      <c r="F10" s="416">
        <v>6112</v>
      </c>
      <c r="G10" s="418"/>
      <c r="H10" s="419">
        <f t="shared" si="0"/>
        <v>13083</v>
      </c>
      <c r="I10" s="415"/>
    </row>
    <row r="11" spans="1:9" s="406" customFormat="1" ht="24" customHeight="1">
      <c r="A11" s="414">
        <v>8</v>
      </c>
      <c r="B11" s="415" t="s">
        <v>413</v>
      </c>
      <c r="C11" s="409" t="s">
        <v>412</v>
      </c>
      <c r="D11" s="416">
        <v>1520</v>
      </c>
      <c r="E11" s="417"/>
      <c r="F11" s="416">
        <v>6126</v>
      </c>
      <c r="G11" s="418"/>
      <c r="H11" s="419">
        <f t="shared" si="0"/>
        <v>7646</v>
      </c>
      <c r="I11" s="415"/>
    </row>
    <row r="12" spans="1:9" s="406" customFormat="1" ht="24" customHeight="1">
      <c r="A12" s="414">
        <v>9</v>
      </c>
      <c r="B12" s="415" t="s">
        <v>414</v>
      </c>
      <c r="C12" s="409" t="s">
        <v>415</v>
      </c>
      <c r="D12" s="416">
        <v>1874</v>
      </c>
      <c r="E12" s="417"/>
      <c r="F12" s="416">
        <v>3543</v>
      </c>
      <c r="G12" s="418"/>
      <c r="H12" s="419">
        <f t="shared" si="0"/>
        <v>5417</v>
      </c>
      <c r="I12" s="415"/>
    </row>
    <row r="13" spans="1:9" s="406" customFormat="1" ht="24" customHeight="1">
      <c r="A13" s="414">
        <v>10</v>
      </c>
      <c r="B13" s="415" t="s">
        <v>416</v>
      </c>
      <c r="C13" s="409" t="s">
        <v>407</v>
      </c>
      <c r="D13" s="416">
        <v>2825</v>
      </c>
      <c r="E13" s="417"/>
      <c r="F13" s="416">
        <v>12663</v>
      </c>
      <c r="G13" s="418"/>
      <c r="H13" s="419">
        <f t="shared" si="0"/>
        <v>15488</v>
      </c>
      <c r="I13" s="415"/>
    </row>
    <row r="14" spans="1:9" s="406" customFormat="1" ht="24" customHeight="1">
      <c r="A14" s="414">
        <v>11</v>
      </c>
      <c r="B14" s="415" t="s">
        <v>417</v>
      </c>
      <c r="C14" s="409" t="s">
        <v>418</v>
      </c>
      <c r="D14" s="416">
        <v>2484</v>
      </c>
      <c r="E14" s="417"/>
      <c r="F14" s="416">
        <v>7967</v>
      </c>
      <c r="G14" s="418"/>
      <c r="H14" s="419">
        <f t="shared" si="0"/>
        <v>10451</v>
      </c>
      <c r="I14" s="415"/>
    </row>
    <row r="15" spans="1:9" s="406" customFormat="1" ht="24" customHeight="1">
      <c r="A15" s="414">
        <v>12</v>
      </c>
      <c r="B15" s="415" t="s">
        <v>419</v>
      </c>
      <c r="C15" s="409" t="s">
        <v>418</v>
      </c>
      <c r="D15" s="416">
        <v>1939</v>
      </c>
      <c r="E15" s="417"/>
      <c r="F15" s="416">
        <v>7732</v>
      </c>
      <c r="G15" s="418"/>
      <c r="H15" s="419">
        <f t="shared" si="0"/>
        <v>9671</v>
      </c>
      <c r="I15" s="415"/>
    </row>
    <row r="16" spans="1:9" s="406" customFormat="1" ht="24" customHeight="1">
      <c r="A16" s="414">
        <v>13</v>
      </c>
      <c r="B16" s="415" t="s">
        <v>420</v>
      </c>
      <c r="C16" s="409" t="s">
        <v>407</v>
      </c>
      <c r="D16" s="416">
        <v>1314</v>
      </c>
      <c r="E16" s="417"/>
      <c r="F16" s="416">
        <v>7594</v>
      </c>
      <c r="G16" s="418"/>
      <c r="H16" s="419">
        <f t="shared" si="0"/>
        <v>8908</v>
      </c>
      <c r="I16" s="415"/>
    </row>
    <row r="17" spans="1:9" s="406" customFormat="1" ht="24" customHeight="1">
      <c r="A17" s="414">
        <v>14</v>
      </c>
      <c r="B17" s="415" t="s">
        <v>421</v>
      </c>
      <c r="C17" s="409" t="s">
        <v>418</v>
      </c>
      <c r="D17" s="416">
        <v>2987</v>
      </c>
      <c r="E17" s="417"/>
      <c r="F17" s="416">
        <v>4823</v>
      </c>
      <c r="G17" s="418"/>
      <c r="H17" s="419">
        <f t="shared" si="0"/>
        <v>7810</v>
      </c>
      <c r="I17" s="415"/>
    </row>
    <row r="18" spans="1:9" s="406" customFormat="1" ht="24" customHeight="1">
      <c r="A18" s="414">
        <v>15</v>
      </c>
      <c r="B18" s="415" t="s">
        <v>422</v>
      </c>
      <c r="C18" s="409" t="s">
        <v>407</v>
      </c>
      <c r="D18" s="416">
        <v>6020</v>
      </c>
      <c r="E18" s="417"/>
      <c r="F18" s="416">
        <v>5223</v>
      </c>
      <c r="G18" s="418"/>
      <c r="H18" s="419">
        <f t="shared" si="0"/>
        <v>11243</v>
      </c>
      <c r="I18" s="415"/>
    </row>
    <row r="19" spans="1:9" s="406" customFormat="1" ht="24" customHeight="1">
      <c r="A19" s="414">
        <v>16</v>
      </c>
      <c r="B19" s="415" t="s">
        <v>423</v>
      </c>
      <c r="C19" s="409" t="s">
        <v>418</v>
      </c>
      <c r="D19" s="416">
        <v>776</v>
      </c>
      <c r="E19" s="417"/>
      <c r="F19" s="416">
        <v>8083</v>
      </c>
      <c r="G19" s="418"/>
      <c r="H19" s="419">
        <f t="shared" si="0"/>
        <v>8859</v>
      </c>
      <c r="I19" s="415"/>
    </row>
    <row r="20" spans="1:9" s="406" customFormat="1" ht="24" customHeight="1">
      <c r="A20" s="414">
        <v>17</v>
      </c>
      <c r="B20" s="415" t="s">
        <v>424</v>
      </c>
      <c r="C20" s="409" t="s">
        <v>425</v>
      </c>
      <c r="D20" s="416">
        <v>3800</v>
      </c>
      <c r="E20" s="417"/>
      <c r="F20" s="416">
        <v>7747</v>
      </c>
      <c r="G20" s="418"/>
      <c r="H20" s="419">
        <f t="shared" si="0"/>
        <v>11547</v>
      </c>
      <c r="I20" s="415"/>
    </row>
    <row r="21" spans="1:9" s="406" customFormat="1" ht="24" customHeight="1">
      <c r="A21" s="414">
        <v>18</v>
      </c>
      <c r="B21" s="415" t="s">
        <v>426</v>
      </c>
      <c r="C21" s="409" t="s">
        <v>418</v>
      </c>
      <c r="D21" s="416">
        <v>3839</v>
      </c>
      <c r="E21" s="417"/>
      <c r="F21" s="416">
        <v>10694</v>
      </c>
      <c r="G21" s="418"/>
      <c r="H21" s="419">
        <f t="shared" si="0"/>
        <v>14533</v>
      </c>
      <c r="I21" s="415"/>
    </row>
    <row r="22" spans="1:9" s="406" customFormat="1" ht="24" customHeight="1">
      <c r="A22" s="414">
        <v>19</v>
      </c>
      <c r="B22" s="415" t="s">
        <v>427</v>
      </c>
      <c r="C22" s="409" t="s">
        <v>403</v>
      </c>
      <c r="D22" s="416">
        <v>1228</v>
      </c>
      <c r="E22" s="417"/>
      <c r="F22" s="416">
        <v>9359</v>
      </c>
      <c r="G22" s="418"/>
      <c r="H22" s="419">
        <f t="shared" si="0"/>
        <v>10587</v>
      </c>
      <c r="I22" s="415"/>
    </row>
    <row r="23" spans="1:9" s="406" customFormat="1" ht="24" customHeight="1">
      <c r="A23" s="414">
        <v>20</v>
      </c>
      <c r="B23" s="415" t="s">
        <v>428</v>
      </c>
      <c r="C23" s="409" t="s">
        <v>403</v>
      </c>
      <c r="D23" s="416">
        <v>4667</v>
      </c>
      <c r="E23" s="417"/>
      <c r="F23" s="416">
        <v>13119</v>
      </c>
      <c r="G23" s="418"/>
      <c r="H23" s="419">
        <f t="shared" si="0"/>
        <v>17786</v>
      </c>
      <c r="I23" s="415"/>
    </row>
    <row r="24" spans="1:9" s="406" customFormat="1" ht="24" customHeight="1">
      <c r="A24" s="414">
        <v>21</v>
      </c>
      <c r="B24" s="415" t="s">
        <v>434</v>
      </c>
      <c r="C24" s="409" t="s">
        <v>415</v>
      </c>
      <c r="D24" s="416">
        <v>843</v>
      </c>
      <c r="E24" s="417"/>
      <c r="F24" s="416">
        <v>5471</v>
      </c>
      <c r="G24" s="418"/>
      <c r="H24" s="419">
        <f t="shared" si="0"/>
        <v>6314</v>
      </c>
      <c r="I24" s="415"/>
    </row>
    <row r="25" spans="1:9" s="406" customFormat="1" ht="24" customHeight="1">
      <c r="A25" s="414">
        <v>22</v>
      </c>
      <c r="B25" s="415" t="s">
        <v>429</v>
      </c>
      <c r="C25" s="409" t="s">
        <v>409</v>
      </c>
      <c r="D25" s="416">
        <v>2081</v>
      </c>
      <c r="E25" s="417"/>
      <c r="F25" s="416">
        <v>7299</v>
      </c>
      <c r="G25" s="418"/>
      <c r="H25" s="419">
        <f t="shared" si="0"/>
        <v>9380</v>
      </c>
      <c r="I25" s="415"/>
    </row>
    <row r="26" spans="1:9" s="406" customFormat="1" ht="24" customHeight="1">
      <c r="A26" s="414">
        <v>23</v>
      </c>
      <c r="B26" s="415" t="s">
        <v>430</v>
      </c>
      <c r="C26" s="409" t="s">
        <v>407</v>
      </c>
      <c r="D26" s="416">
        <v>1673</v>
      </c>
      <c r="E26" s="417"/>
      <c r="F26" s="416">
        <v>14372</v>
      </c>
      <c r="G26" s="418"/>
      <c r="H26" s="419">
        <f t="shared" si="0"/>
        <v>16045</v>
      </c>
      <c r="I26" s="415"/>
    </row>
    <row r="27" spans="1:9" s="406" customFormat="1" ht="24" customHeight="1">
      <c r="A27" s="414">
        <v>24</v>
      </c>
      <c r="B27" s="415" t="s">
        <v>431</v>
      </c>
      <c r="C27" s="409" t="s">
        <v>425</v>
      </c>
      <c r="D27" s="416">
        <v>3215</v>
      </c>
      <c r="E27" s="417"/>
      <c r="F27" s="416">
        <v>10032</v>
      </c>
      <c r="G27" s="418"/>
      <c r="H27" s="419">
        <f t="shared" si="0"/>
        <v>13247</v>
      </c>
      <c r="I27" s="415"/>
    </row>
    <row r="28" spans="1:9" s="406" customFormat="1" ht="24" customHeight="1">
      <c r="A28" s="414">
        <v>25</v>
      </c>
      <c r="B28" s="415" t="s">
        <v>435</v>
      </c>
      <c r="C28" s="420" t="s">
        <v>403</v>
      </c>
      <c r="D28" s="416" t="s">
        <v>211</v>
      </c>
      <c r="E28" s="417" t="s">
        <v>6</v>
      </c>
      <c r="F28" s="416" t="s">
        <v>211</v>
      </c>
      <c r="G28" s="418"/>
      <c r="H28" s="417" t="s">
        <v>211</v>
      </c>
      <c r="I28" s="415"/>
    </row>
    <row r="29" spans="1:9" s="406" customFormat="1" ht="3" customHeight="1">
      <c r="A29" s="421"/>
      <c r="B29" s="422"/>
      <c r="C29" s="423"/>
      <c r="D29" s="416"/>
      <c r="E29" s="417"/>
      <c r="F29" s="416"/>
      <c r="G29" s="418"/>
      <c r="H29" s="419"/>
      <c r="I29" s="415"/>
    </row>
    <row r="30" spans="1:9" s="406" customFormat="1" ht="24" customHeight="1">
      <c r="A30" s="424"/>
      <c r="B30" s="872" t="s">
        <v>9</v>
      </c>
      <c r="C30" s="873"/>
      <c r="D30" s="425">
        <f>SUM(D4:D28)</f>
        <v>85385</v>
      </c>
      <c r="E30" s="426"/>
      <c r="F30" s="425">
        <f>SUM(F4:F28)</f>
        <v>239229</v>
      </c>
      <c r="G30" s="427"/>
      <c r="H30" s="426">
        <f>SUM(H4:H28)</f>
        <v>324614</v>
      </c>
      <c r="I30" s="428"/>
    </row>
    <row r="31" spans="2:9" s="406" customFormat="1" ht="3" customHeight="1">
      <c r="B31" s="429"/>
      <c r="C31" s="430"/>
      <c r="D31" s="429"/>
      <c r="E31" s="429"/>
      <c r="F31" s="429"/>
      <c r="G31" s="429"/>
      <c r="H31" s="429"/>
      <c r="I31" s="429"/>
    </row>
    <row r="32" spans="1:9" s="406" customFormat="1" ht="18" customHeight="1">
      <c r="A32" s="431" t="s">
        <v>433</v>
      </c>
      <c r="C32" s="430"/>
      <c r="D32" s="429"/>
      <c r="E32" s="429"/>
      <c r="F32" s="429"/>
      <c r="G32" s="429"/>
      <c r="H32" s="429"/>
      <c r="I32" s="429"/>
    </row>
    <row r="33" ht="20.25">
      <c r="B33" s="388"/>
    </row>
    <row r="34" ht="20.25">
      <c r="B34" s="388"/>
    </row>
  </sheetData>
  <sheetProtection/>
  <mergeCells count="8">
    <mergeCell ref="B30:C30"/>
    <mergeCell ref="A1:I1"/>
    <mergeCell ref="A2:B3"/>
    <mergeCell ref="C2:C3"/>
    <mergeCell ref="D2:I2"/>
    <mergeCell ref="D3:E3"/>
    <mergeCell ref="F3:G3"/>
    <mergeCell ref="H3:I3"/>
  </mergeCells>
  <printOptions/>
  <pageMargins left="0.7874015748031497" right="0.7874015748031497" top="0.6299212598425197" bottom="0.2755905511811024" header="0.5118110236220472" footer="0.15748031496062992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94"/>
  <sheetViews>
    <sheetView showGridLines="0" view="pageBreakPreview" zoomScale="60" zoomScaleNormal="130" workbookViewId="0" topLeftCell="A1">
      <selection activeCell="A1" sqref="A1:IV1"/>
    </sheetView>
  </sheetViews>
  <sheetFormatPr defaultColWidth="9.140625" defaultRowHeight="21.75"/>
  <cols>
    <col min="1" max="1" width="29.7109375" style="324" customWidth="1"/>
    <col min="2" max="4" width="19.140625" style="450" customWidth="1"/>
    <col min="5" max="16384" width="9.140625" style="324" customWidth="1"/>
  </cols>
  <sheetData>
    <row r="1" spans="1:4" s="432" customFormat="1" ht="21.75" customHeight="1">
      <c r="A1" s="888" t="s">
        <v>436</v>
      </c>
      <c r="B1" s="888"/>
      <c r="C1" s="888"/>
      <c r="D1" s="888"/>
    </row>
    <row r="2" spans="1:4" s="432" customFormat="1" ht="21.75" customHeight="1">
      <c r="A2" s="889" t="s">
        <v>441</v>
      </c>
      <c r="B2" s="889"/>
      <c r="C2" s="889"/>
      <c r="D2" s="889"/>
    </row>
    <row r="3" spans="1:4" s="672" customFormat="1" ht="15" customHeight="1">
      <c r="A3" s="883" t="s">
        <v>437</v>
      </c>
      <c r="B3" s="885" t="s">
        <v>338</v>
      </c>
      <c r="C3" s="886"/>
      <c r="D3" s="887"/>
    </row>
    <row r="4" spans="1:4" s="672" customFormat="1" ht="17.25" customHeight="1">
      <c r="A4" s="884"/>
      <c r="B4" s="673" t="s">
        <v>438</v>
      </c>
      <c r="C4" s="673" t="s">
        <v>567</v>
      </c>
      <c r="D4" s="673" t="s">
        <v>439</v>
      </c>
    </row>
    <row r="5" spans="1:4" s="671" customFormat="1" ht="15" customHeight="1">
      <c r="A5" s="631" t="s">
        <v>48</v>
      </c>
      <c r="B5" s="441">
        <v>97</v>
      </c>
      <c r="C5" s="454">
        <v>997835000</v>
      </c>
      <c r="D5" s="442">
        <v>1952</v>
      </c>
    </row>
    <row r="6" spans="1:4" s="671" customFormat="1" ht="15" customHeight="1">
      <c r="A6" s="457" t="s">
        <v>61</v>
      </c>
      <c r="B6" s="443">
        <v>18</v>
      </c>
      <c r="C6" s="454">
        <v>389182000</v>
      </c>
      <c r="D6" s="444">
        <v>611</v>
      </c>
    </row>
    <row r="7" spans="1:4" s="671" customFormat="1" ht="15" customHeight="1">
      <c r="A7" s="457" t="s">
        <v>63</v>
      </c>
      <c r="B7" s="443">
        <v>11</v>
      </c>
      <c r="C7" s="454">
        <v>269881425</v>
      </c>
      <c r="D7" s="444">
        <v>313</v>
      </c>
    </row>
    <row r="8" spans="1:4" s="671" customFormat="1" ht="15" customHeight="1">
      <c r="A8" s="457" t="s">
        <v>40</v>
      </c>
      <c r="B8" s="443">
        <v>9</v>
      </c>
      <c r="C8" s="454">
        <v>35298162</v>
      </c>
      <c r="D8" s="444">
        <v>144</v>
      </c>
    </row>
    <row r="9" spans="1:4" s="671" customFormat="1" ht="15" customHeight="1">
      <c r="A9" s="457" t="s">
        <v>47</v>
      </c>
      <c r="B9" s="443">
        <v>9</v>
      </c>
      <c r="C9" s="454">
        <v>38450000</v>
      </c>
      <c r="D9" s="444">
        <v>154</v>
      </c>
    </row>
    <row r="10" spans="1:4" s="671" customFormat="1" ht="15" customHeight="1">
      <c r="A10" s="457" t="s">
        <v>51</v>
      </c>
      <c r="B10" s="443">
        <v>8</v>
      </c>
      <c r="C10" s="454">
        <v>167972559</v>
      </c>
      <c r="D10" s="444">
        <v>434</v>
      </c>
    </row>
    <row r="11" spans="1:4" s="671" customFormat="1" ht="15" customHeight="1">
      <c r="A11" s="457" t="s">
        <v>52</v>
      </c>
      <c r="B11" s="443">
        <v>8</v>
      </c>
      <c r="C11" s="454">
        <v>88740000</v>
      </c>
      <c r="D11" s="444">
        <v>383</v>
      </c>
    </row>
    <row r="12" spans="1:4" s="671" customFormat="1" ht="15" customHeight="1">
      <c r="A12" s="457" t="s">
        <v>24</v>
      </c>
      <c r="B12" s="443">
        <v>7</v>
      </c>
      <c r="C12" s="454">
        <v>104123025</v>
      </c>
      <c r="D12" s="444">
        <v>87</v>
      </c>
    </row>
    <row r="13" spans="1:4" s="671" customFormat="1" ht="15" customHeight="1">
      <c r="A13" s="457" t="s">
        <v>38</v>
      </c>
      <c r="B13" s="443">
        <v>7</v>
      </c>
      <c r="C13" s="454">
        <v>276150000</v>
      </c>
      <c r="D13" s="444">
        <v>222</v>
      </c>
    </row>
    <row r="14" spans="1:4" s="671" customFormat="1" ht="15" customHeight="1">
      <c r="A14" s="457" t="s">
        <v>49</v>
      </c>
      <c r="B14" s="443">
        <v>7</v>
      </c>
      <c r="C14" s="454">
        <v>110183800</v>
      </c>
      <c r="D14" s="444">
        <v>108</v>
      </c>
    </row>
    <row r="15" spans="1:4" s="671" customFormat="1" ht="15" customHeight="1">
      <c r="A15" s="457" t="s">
        <v>21</v>
      </c>
      <c r="B15" s="443">
        <v>6</v>
      </c>
      <c r="C15" s="454">
        <v>73373000</v>
      </c>
      <c r="D15" s="444">
        <v>293</v>
      </c>
    </row>
    <row r="16" spans="1:4" s="671" customFormat="1" ht="15" customHeight="1">
      <c r="A16" s="457" t="s">
        <v>36</v>
      </c>
      <c r="B16" s="443">
        <v>6</v>
      </c>
      <c r="C16" s="454">
        <v>410100000</v>
      </c>
      <c r="D16" s="444">
        <v>296</v>
      </c>
    </row>
    <row r="17" spans="1:4" s="671" customFormat="1" ht="15" customHeight="1">
      <c r="A17" s="457" t="s">
        <v>28</v>
      </c>
      <c r="B17" s="443">
        <v>6</v>
      </c>
      <c r="C17" s="454">
        <v>134450000</v>
      </c>
      <c r="D17" s="444">
        <v>92</v>
      </c>
    </row>
    <row r="18" spans="1:4" s="671" customFormat="1" ht="15" customHeight="1">
      <c r="A18" s="457" t="s">
        <v>20</v>
      </c>
      <c r="B18" s="443">
        <v>5</v>
      </c>
      <c r="C18" s="454">
        <v>250610000</v>
      </c>
      <c r="D18" s="444">
        <v>81</v>
      </c>
    </row>
    <row r="19" spans="1:4" s="671" customFormat="1" ht="15" customHeight="1">
      <c r="A19" s="457" t="s">
        <v>46</v>
      </c>
      <c r="B19" s="443">
        <v>5</v>
      </c>
      <c r="C19" s="454">
        <v>207250000</v>
      </c>
      <c r="D19" s="444">
        <v>794</v>
      </c>
    </row>
    <row r="20" spans="1:4" s="671" customFormat="1" ht="15" customHeight="1">
      <c r="A20" s="457" t="s">
        <v>29</v>
      </c>
      <c r="B20" s="443">
        <v>5</v>
      </c>
      <c r="C20" s="454">
        <v>38552000</v>
      </c>
      <c r="D20" s="444">
        <v>123</v>
      </c>
    </row>
    <row r="21" spans="1:4" s="671" customFormat="1" ht="15" customHeight="1">
      <c r="A21" s="457" t="s">
        <v>17</v>
      </c>
      <c r="B21" s="443">
        <v>5</v>
      </c>
      <c r="C21" s="454">
        <v>125807935</v>
      </c>
      <c r="D21" s="444">
        <v>68</v>
      </c>
    </row>
    <row r="22" spans="1:4" s="671" customFormat="1" ht="15" customHeight="1">
      <c r="A22" s="457" t="s">
        <v>26</v>
      </c>
      <c r="B22" s="443">
        <v>5</v>
      </c>
      <c r="C22" s="454">
        <v>36700000</v>
      </c>
      <c r="D22" s="444">
        <v>70</v>
      </c>
    </row>
    <row r="23" spans="1:4" s="671" customFormat="1" ht="15" customHeight="1">
      <c r="A23" s="458" t="s">
        <v>30</v>
      </c>
      <c r="B23" s="443">
        <v>4</v>
      </c>
      <c r="C23" s="454">
        <v>37700000</v>
      </c>
      <c r="D23" s="444">
        <v>68</v>
      </c>
    </row>
    <row r="24" spans="1:4" s="671" customFormat="1" ht="15" customHeight="1">
      <c r="A24" s="457" t="s">
        <v>56</v>
      </c>
      <c r="B24" s="443">
        <v>4</v>
      </c>
      <c r="C24" s="454">
        <v>7700000</v>
      </c>
      <c r="D24" s="444">
        <v>55</v>
      </c>
    </row>
    <row r="25" spans="1:4" s="671" customFormat="1" ht="15" customHeight="1">
      <c r="A25" s="457" t="s">
        <v>33</v>
      </c>
      <c r="B25" s="443">
        <v>3</v>
      </c>
      <c r="C25" s="454">
        <v>246070000</v>
      </c>
      <c r="D25" s="444">
        <v>51</v>
      </c>
    </row>
    <row r="26" spans="1:4" s="671" customFormat="1" ht="15" customHeight="1">
      <c r="A26" s="457" t="s">
        <v>41</v>
      </c>
      <c r="B26" s="443">
        <v>3</v>
      </c>
      <c r="C26" s="454">
        <v>43000000</v>
      </c>
      <c r="D26" s="444">
        <v>535</v>
      </c>
    </row>
    <row r="27" spans="1:4" s="671" customFormat="1" ht="15" customHeight="1">
      <c r="A27" s="457" t="s">
        <v>22</v>
      </c>
      <c r="B27" s="443">
        <v>3</v>
      </c>
      <c r="C27" s="454">
        <v>30000000</v>
      </c>
      <c r="D27" s="444">
        <v>38</v>
      </c>
    </row>
    <row r="28" spans="1:4" s="671" customFormat="1" ht="15" customHeight="1">
      <c r="A28" s="457" t="s">
        <v>57</v>
      </c>
      <c r="B28" s="443">
        <v>3</v>
      </c>
      <c r="C28" s="454">
        <v>20500000</v>
      </c>
      <c r="D28" s="444">
        <v>58</v>
      </c>
    </row>
    <row r="29" spans="1:4" s="671" customFormat="1" ht="15" customHeight="1">
      <c r="A29" s="457" t="s">
        <v>62</v>
      </c>
      <c r="B29" s="441">
        <v>3</v>
      </c>
      <c r="C29" s="454">
        <v>102300000</v>
      </c>
      <c r="D29" s="444">
        <v>312</v>
      </c>
    </row>
    <row r="30" spans="1:4" s="671" customFormat="1" ht="15" customHeight="1">
      <c r="A30" s="457" t="s">
        <v>77</v>
      </c>
      <c r="B30" s="441">
        <v>2</v>
      </c>
      <c r="C30" s="454">
        <v>7500000</v>
      </c>
      <c r="D30" s="444">
        <v>17</v>
      </c>
    </row>
    <row r="31" spans="1:4" s="671" customFormat="1" ht="15" customHeight="1">
      <c r="A31" s="457" t="s">
        <v>45</v>
      </c>
      <c r="B31" s="443">
        <v>2</v>
      </c>
      <c r="C31" s="454">
        <v>39500000</v>
      </c>
      <c r="D31" s="444">
        <v>19</v>
      </c>
    </row>
    <row r="32" spans="1:4" s="671" customFormat="1" ht="15" customHeight="1">
      <c r="A32" s="457" t="s">
        <v>53</v>
      </c>
      <c r="B32" s="441">
        <v>2</v>
      </c>
      <c r="C32" s="454">
        <v>34000000</v>
      </c>
      <c r="D32" s="444">
        <v>17</v>
      </c>
    </row>
    <row r="33" spans="1:4" s="671" customFormat="1" ht="15" customHeight="1">
      <c r="A33" s="457" t="s">
        <v>58</v>
      </c>
      <c r="B33" s="443">
        <v>2</v>
      </c>
      <c r="C33" s="454">
        <v>63857905</v>
      </c>
      <c r="D33" s="444">
        <v>137</v>
      </c>
    </row>
    <row r="34" spans="1:4" s="671" customFormat="1" ht="15" customHeight="1">
      <c r="A34" s="457" t="s">
        <v>55</v>
      </c>
      <c r="B34" s="441">
        <v>2</v>
      </c>
      <c r="C34" s="454">
        <v>69500000</v>
      </c>
      <c r="D34" s="444">
        <v>79</v>
      </c>
    </row>
    <row r="35" spans="1:4" s="671" customFormat="1" ht="15" customHeight="1">
      <c r="A35" s="457" t="s">
        <v>59</v>
      </c>
      <c r="B35" s="441">
        <v>2</v>
      </c>
      <c r="C35" s="454" t="s">
        <v>108</v>
      </c>
      <c r="D35" s="444">
        <v>5</v>
      </c>
    </row>
    <row r="36" spans="1:4" s="671" customFormat="1" ht="15" customHeight="1">
      <c r="A36" s="457" t="s">
        <v>27</v>
      </c>
      <c r="B36" s="443">
        <v>1</v>
      </c>
      <c r="C36" s="454">
        <v>55402036</v>
      </c>
      <c r="D36" s="444">
        <v>88</v>
      </c>
    </row>
    <row r="37" spans="1:4" s="671" customFormat="1" ht="15" customHeight="1">
      <c r="A37" s="457" t="s">
        <v>18</v>
      </c>
      <c r="B37" s="443">
        <v>1</v>
      </c>
      <c r="C37" s="454">
        <v>12000000</v>
      </c>
      <c r="D37" s="444">
        <v>5</v>
      </c>
    </row>
    <row r="38" spans="1:4" s="671" customFormat="1" ht="15" customHeight="1">
      <c r="A38" s="457" t="s">
        <v>50</v>
      </c>
      <c r="B38" s="441">
        <v>1</v>
      </c>
      <c r="C38" s="454">
        <v>6000000</v>
      </c>
      <c r="D38" s="444">
        <v>5</v>
      </c>
    </row>
    <row r="39" spans="1:4" s="671" customFormat="1" ht="15" customHeight="1">
      <c r="A39" s="457" t="s">
        <v>43</v>
      </c>
      <c r="B39" s="441">
        <v>1</v>
      </c>
      <c r="C39" s="454">
        <v>38000000</v>
      </c>
      <c r="D39" s="444">
        <v>26</v>
      </c>
    </row>
    <row r="40" spans="1:4" s="671" customFormat="1" ht="15" customHeight="1">
      <c r="A40" s="458" t="s">
        <v>44</v>
      </c>
      <c r="B40" s="441">
        <v>1</v>
      </c>
      <c r="C40" s="454">
        <v>4100000</v>
      </c>
      <c r="D40" s="444">
        <v>5</v>
      </c>
    </row>
    <row r="41" spans="1:4" s="671" customFormat="1" ht="15" customHeight="1">
      <c r="A41" s="458" t="s">
        <v>23</v>
      </c>
      <c r="B41" s="443">
        <v>1</v>
      </c>
      <c r="C41" s="454" t="s">
        <v>108</v>
      </c>
      <c r="D41" s="444" t="s">
        <v>108</v>
      </c>
    </row>
    <row r="42" spans="1:4" s="671" customFormat="1" ht="15" customHeight="1">
      <c r="A42" s="458" t="s">
        <v>39</v>
      </c>
      <c r="B42" s="443">
        <v>1</v>
      </c>
      <c r="C42" s="454">
        <v>4370000</v>
      </c>
      <c r="D42" s="444">
        <v>39</v>
      </c>
    </row>
    <row r="43" spans="1:4" s="671" customFormat="1" ht="15" customHeight="1">
      <c r="A43" s="457" t="s">
        <v>34</v>
      </c>
      <c r="B43" s="441">
        <v>1</v>
      </c>
      <c r="C43" s="454">
        <v>11050000</v>
      </c>
      <c r="D43" s="444">
        <v>45</v>
      </c>
    </row>
    <row r="44" spans="1:4" s="671" customFormat="1" ht="15" customHeight="1">
      <c r="A44" s="457" t="s">
        <v>37</v>
      </c>
      <c r="B44" s="441">
        <v>1</v>
      </c>
      <c r="C44" s="454">
        <v>300000</v>
      </c>
      <c r="D44" s="444">
        <v>7</v>
      </c>
    </row>
    <row r="45" spans="1:4" s="671" customFormat="1" ht="15" customHeight="1">
      <c r="A45" s="457" t="s">
        <v>25</v>
      </c>
      <c r="B45" s="441">
        <v>1</v>
      </c>
      <c r="C45" s="454">
        <v>125000000</v>
      </c>
      <c r="D45" s="444">
        <v>34</v>
      </c>
    </row>
    <row r="46" spans="1:4" s="671" customFormat="1" ht="15" customHeight="1">
      <c r="A46" s="457" t="s">
        <v>19</v>
      </c>
      <c r="B46" s="441">
        <v>1</v>
      </c>
      <c r="C46" s="454">
        <v>6000000</v>
      </c>
      <c r="D46" s="444">
        <v>69</v>
      </c>
    </row>
    <row r="47" spans="1:4" s="671" customFormat="1" ht="15" customHeight="1">
      <c r="A47" s="457" t="s">
        <v>35</v>
      </c>
      <c r="B47" s="441">
        <v>1</v>
      </c>
      <c r="C47" s="454">
        <v>13000000</v>
      </c>
      <c r="D47" s="444">
        <v>8</v>
      </c>
    </row>
    <row r="48" spans="1:4" s="671" customFormat="1" ht="18.75" customHeight="1">
      <c r="A48" s="457" t="s">
        <v>54</v>
      </c>
      <c r="B48" s="443">
        <v>1</v>
      </c>
      <c r="C48" s="454">
        <v>1210000</v>
      </c>
      <c r="D48" s="444">
        <v>14</v>
      </c>
    </row>
    <row r="49" spans="1:4" s="433" customFormat="1" ht="18.75" customHeight="1">
      <c r="A49" s="678" t="s">
        <v>9</v>
      </c>
      <c r="B49" s="445">
        <f>SUM(B5:B48)</f>
        <v>272</v>
      </c>
      <c r="C49" s="455">
        <f>SUM(C5:C48)</f>
        <v>4732718847</v>
      </c>
      <c r="D49" s="446">
        <f>SUM(D5:D48)</f>
        <v>7961</v>
      </c>
    </row>
    <row r="50" spans="1:4" s="435" customFormat="1" ht="16.5" customHeight="1">
      <c r="A50" s="434" t="s">
        <v>442</v>
      </c>
      <c r="B50" s="447"/>
      <c r="C50" s="451"/>
      <c r="D50" s="447"/>
    </row>
    <row r="51" spans="1:4" s="435" customFormat="1" ht="16.5" customHeight="1">
      <c r="A51" s="434" t="s">
        <v>443</v>
      </c>
      <c r="B51" s="447"/>
      <c r="C51" s="451"/>
      <c r="D51" s="447"/>
    </row>
    <row r="52" spans="1:4" ht="16.5" customHeight="1">
      <c r="A52" s="436" t="s">
        <v>589</v>
      </c>
      <c r="B52" s="448"/>
      <c r="C52" s="452"/>
      <c r="D52" s="449"/>
    </row>
    <row r="53" spans="1:4" ht="23.25">
      <c r="A53" s="323"/>
      <c r="B53" s="448"/>
      <c r="C53" s="452"/>
      <c r="D53" s="449"/>
    </row>
    <row r="54" ht="23.25">
      <c r="C54" s="453"/>
    </row>
    <row r="55" ht="23.25">
      <c r="C55" s="453"/>
    </row>
    <row r="56" ht="23.25">
      <c r="C56" s="453"/>
    </row>
    <row r="57" ht="23.25">
      <c r="C57" s="453"/>
    </row>
    <row r="58" ht="23.25">
      <c r="C58" s="453"/>
    </row>
    <row r="59" ht="23.25">
      <c r="C59" s="453"/>
    </row>
    <row r="60" ht="23.25">
      <c r="C60" s="453"/>
    </row>
    <row r="61" ht="23.25">
      <c r="C61" s="453"/>
    </row>
    <row r="62" ht="23.25">
      <c r="C62" s="453"/>
    </row>
    <row r="63" ht="23.25">
      <c r="C63" s="453"/>
    </row>
    <row r="64" ht="23.25">
      <c r="C64" s="453"/>
    </row>
    <row r="65" ht="23.25">
      <c r="C65" s="453"/>
    </row>
    <row r="66" ht="23.25">
      <c r="C66" s="453"/>
    </row>
    <row r="67" ht="23.25">
      <c r="C67" s="453"/>
    </row>
    <row r="68" ht="23.25">
      <c r="C68" s="453"/>
    </row>
    <row r="69" ht="23.25">
      <c r="C69" s="453"/>
    </row>
    <row r="70" ht="23.25">
      <c r="C70" s="453"/>
    </row>
    <row r="71" ht="23.25">
      <c r="C71" s="453"/>
    </row>
    <row r="72" ht="23.25">
      <c r="C72" s="453"/>
    </row>
    <row r="73" ht="23.25">
      <c r="C73" s="453"/>
    </row>
    <row r="74" ht="23.25">
      <c r="C74" s="453"/>
    </row>
    <row r="75" ht="23.25">
      <c r="C75" s="453"/>
    </row>
    <row r="76" ht="23.25">
      <c r="C76" s="453"/>
    </row>
    <row r="77" ht="23.25">
      <c r="C77" s="453"/>
    </row>
    <row r="78" ht="23.25">
      <c r="C78" s="453"/>
    </row>
    <row r="79" ht="23.25">
      <c r="C79" s="453"/>
    </row>
    <row r="80" ht="23.25">
      <c r="C80" s="453"/>
    </row>
    <row r="81" ht="23.25">
      <c r="C81" s="453"/>
    </row>
    <row r="82" ht="23.25">
      <c r="C82" s="453"/>
    </row>
    <row r="83" ht="23.25">
      <c r="C83" s="453"/>
    </row>
    <row r="84" ht="23.25">
      <c r="C84" s="453"/>
    </row>
    <row r="85" ht="23.25">
      <c r="C85" s="453"/>
    </row>
    <row r="86" ht="23.25">
      <c r="C86" s="453"/>
    </row>
    <row r="87" ht="23.25">
      <c r="C87" s="453"/>
    </row>
    <row r="88" ht="23.25">
      <c r="C88" s="453"/>
    </row>
    <row r="89" ht="23.25">
      <c r="C89" s="453"/>
    </row>
    <row r="90" ht="23.25">
      <c r="C90" s="453"/>
    </row>
    <row r="91" ht="23.25">
      <c r="C91" s="453"/>
    </row>
    <row r="92" ht="23.25">
      <c r="C92" s="453"/>
    </row>
    <row r="93" ht="23.25">
      <c r="C93" s="453"/>
    </row>
    <row r="94" ht="23.25">
      <c r="C94" s="453"/>
    </row>
  </sheetData>
  <sheetProtection/>
  <mergeCells count="4">
    <mergeCell ref="A3:A4"/>
    <mergeCell ref="B3:D3"/>
    <mergeCell ref="A1:D1"/>
    <mergeCell ref="A2:D2"/>
  </mergeCells>
  <printOptions/>
  <pageMargins left="0.984251968503937" right="0.984251968503937" top="0.4724409448818898" bottom="0.4724409448818898" header="0.31496062992125984" footer="0.11811023622047245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J57"/>
  <sheetViews>
    <sheetView showGridLines="0" view="pageBreakPreview" zoomScale="95" zoomScaleSheetLayoutView="95" workbookViewId="0" topLeftCell="A61">
      <selection activeCell="A1" sqref="A1:IV1"/>
    </sheetView>
  </sheetViews>
  <sheetFormatPr defaultColWidth="9.140625" defaultRowHeight="21.75"/>
  <cols>
    <col min="1" max="1" width="22.8515625" style="438" customWidth="1"/>
    <col min="2" max="4" width="21.421875" style="465" customWidth="1"/>
    <col min="5" max="16384" width="9.140625" style="438" customWidth="1"/>
  </cols>
  <sheetData>
    <row r="1" spans="1:10" s="437" customFormat="1" ht="18" customHeight="1">
      <c r="A1" s="893" t="s">
        <v>436</v>
      </c>
      <c r="B1" s="893"/>
      <c r="C1" s="893"/>
      <c r="D1" s="893"/>
      <c r="G1" s="893"/>
      <c r="H1" s="893"/>
      <c r="I1" s="893"/>
      <c r="J1" s="893"/>
    </row>
    <row r="2" spans="1:10" s="437" customFormat="1" ht="18.75" customHeight="1">
      <c r="A2" s="894" t="s">
        <v>444</v>
      </c>
      <c r="B2" s="894"/>
      <c r="C2" s="894"/>
      <c r="D2" s="894"/>
      <c r="G2" s="894"/>
      <c r="H2" s="894"/>
      <c r="I2" s="894"/>
      <c r="J2" s="894"/>
    </row>
    <row r="3" spans="1:4" s="463" customFormat="1" ht="15" customHeight="1">
      <c r="A3" s="883" t="s">
        <v>437</v>
      </c>
      <c r="B3" s="890" t="s">
        <v>338</v>
      </c>
      <c r="C3" s="891"/>
      <c r="D3" s="892"/>
    </row>
    <row r="4" spans="1:4" s="464" customFormat="1" ht="17.25" customHeight="1">
      <c r="A4" s="884"/>
      <c r="B4" s="439" t="s">
        <v>438</v>
      </c>
      <c r="C4" s="440" t="s">
        <v>567</v>
      </c>
      <c r="D4" s="440" t="s">
        <v>439</v>
      </c>
    </row>
    <row r="5" spans="1:4" s="456" customFormat="1" ht="13.5" customHeight="1">
      <c r="A5" s="457" t="s">
        <v>48</v>
      </c>
      <c r="B5" s="459">
        <v>1540</v>
      </c>
      <c r="C5" s="443">
        <v>20783739047</v>
      </c>
      <c r="D5" s="444">
        <v>54967</v>
      </c>
    </row>
    <row r="6" spans="1:4" s="456" customFormat="1" ht="13.5" customHeight="1">
      <c r="A6" s="457" t="s">
        <v>61</v>
      </c>
      <c r="B6" s="459">
        <v>1173</v>
      </c>
      <c r="C6" s="443">
        <v>10447270226</v>
      </c>
      <c r="D6" s="444">
        <v>34437</v>
      </c>
    </row>
    <row r="7" spans="1:4" s="456" customFormat="1" ht="13.5" customHeight="1">
      <c r="A7" s="457" t="s">
        <v>49</v>
      </c>
      <c r="B7" s="460">
        <v>1093</v>
      </c>
      <c r="C7" s="443">
        <v>3817969552</v>
      </c>
      <c r="D7" s="444">
        <v>22379</v>
      </c>
    </row>
    <row r="8" spans="1:4" s="456" customFormat="1" ht="13.5" customHeight="1">
      <c r="A8" s="457" t="s">
        <v>52</v>
      </c>
      <c r="B8" s="460">
        <v>730</v>
      </c>
      <c r="C8" s="443">
        <v>7352530442</v>
      </c>
      <c r="D8" s="444">
        <v>20407</v>
      </c>
    </row>
    <row r="9" spans="1:4" s="456" customFormat="1" ht="13.5" customHeight="1">
      <c r="A9" s="457" t="s">
        <v>47</v>
      </c>
      <c r="B9" s="459">
        <v>637</v>
      </c>
      <c r="C9" s="443">
        <v>8076288494</v>
      </c>
      <c r="D9" s="444">
        <v>21059</v>
      </c>
    </row>
    <row r="10" spans="1:4" s="456" customFormat="1" ht="13.5" customHeight="1">
      <c r="A10" s="457" t="s">
        <v>62</v>
      </c>
      <c r="B10" s="459">
        <v>597</v>
      </c>
      <c r="C10" s="443">
        <v>4001382776</v>
      </c>
      <c r="D10" s="444">
        <v>14908</v>
      </c>
    </row>
    <row r="11" spans="1:4" s="456" customFormat="1" ht="13.5" customHeight="1">
      <c r="A11" s="457" t="s">
        <v>40</v>
      </c>
      <c r="B11" s="459">
        <v>580</v>
      </c>
      <c r="C11" s="443">
        <v>4006047916</v>
      </c>
      <c r="D11" s="444">
        <v>19484</v>
      </c>
    </row>
    <row r="12" spans="1:4" s="456" customFormat="1" ht="13.5" customHeight="1">
      <c r="A12" s="457" t="s">
        <v>63</v>
      </c>
      <c r="B12" s="459">
        <v>572</v>
      </c>
      <c r="C12" s="443">
        <v>7589173448</v>
      </c>
      <c r="D12" s="444">
        <v>19987</v>
      </c>
    </row>
    <row r="13" spans="1:4" s="456" customFormat="1" ht="13.5" customHeight="1">
      <c r="A13" s="457" t="s">
        <v>46</v>
      </c>
      <c r="B13" s="460">
        <v>528</v>
      </c>
      <c r="C13" s="443">
        <v>2623070446</v>
      </c>
      <c r="D13" s="444">
        <v>18725</v>
      </c>
    </row>
    <row r="14" spans="1:4" s="456" customFormat="1" ht="13.5" customHeight="1">
      <c r="A14" s="457" t="s">
        <v>51</v>
      </c>
      <c r="B14" s="460">
        <v>477</v>
      </c>
      <c r="C14" s="441">
        <v>8993976845</v>
      </c>
      <c r="D14" s="444">
        <v>22785</v>
      </c>
    </row>
    <row r="15" spans="1:4" s="456" customFormat="1" ht="13.5" customHeight="1">
      <c r="A15" s="457" t="s">
        <v>36</v>
      </c>
      <c r="B15" s="460">
        <v>451</v>
      </c>
      <c r="C15" s="441">
        <v>7016915576</v>
      </c>
      <c r="D15" s="444">
        <v>17222</v>
      </c>
    </row>
    <row r="16" spans="1:4" s="456" customFormat="1" ht="13.5" customHeight="1">
      <c r="A16" s="457" t="s">
        <v>38</v>
      </c>
      <c r="B16" s="460">
        <v>399</v>
      </c>
      <c r="C16" s="441">
        <v>45877341895</v>
      </c>
      <c r="D16" s="444">
        <v>38619</v>
      </c>
    </row>
    <row r="17" spans="1:4" s="456" customFormat="1" ht="13.5" customHeight="1">
      <c r="A17" s="457" t="s">
        <v>41</v>
      </c>
      <c r="B17" s="460">
        <v>397</v>
      </c>
      <c r="C17" s="441">
        <v>1698561107</v>
      </c>
      <c r="D17" s="444">
        <v>8367</v>
      </c>
    </row>
    <row r="18" spans="1:4" s="456" customFormat="1" ht="13.5" customHeight="1">
      <c r="A18" s="457" t="s">
        <v>37</v>
      </c>
      <c r="B18" s="460">
        <v>388</v>
      </c>
      <c r="C18" s="441">
        <v>4356833515</v>
      </c>
      <c r="D18" s="444">
        <v>9955</v>
      </c>
    </row>
    <row r="19" spans="1:4" s="456" customFormat="1" ht="13.5" customHeight="1">
      <c r="A19" s="457" t="s">
        <v>42</v>
      </c>
      <c r="B19" s="460">
        <v>384</v>
      </c>
      <c r="C19" s="441">
        <v>1785721834</v>
      </c>
      <c r="D19" s="444">
        <v>10925</v>
      </c>
    </row>
    <row r="20" spans="1:4" s="456" customFormat="1" ht="13.5" customHeight="1">
      <c r="A20" s="457" t="s">
        <v>39</v>
      </c>
      <c r="B20" s="460">
        <v>372</v>
      </c>
      <c r="C20" s="441">
        <v>1996371416</v>
      </c>
      <c r="D20" s="444">
        <v>9556</v>
      </c>
    </row>
    <row r="21" spans="1:4" s="456" customFormat="1" ht="13.5" customHeight="1">
      <c r="A21" s="457" t="s">
        <v>17</v>
      </c>
      <c r="B21" s="460">
        <v>346</v>
      </c>
      <c r="C21" s="441">
        <v>2318079470</v>
      </c>
      <c r="D21" s="444">
        <v>5270</v>
      </c>
    </row>
    <row r="22" spans="1:4" s="456" customFormat="1" ht="13.5" customHeight="1">
      <c r="A22" s="458" t="s">
        <v>45</v>
      </c>
      <c r="B22" s="460">
        <v>326</v>
      </c>
      <c r="C22" s="443">
        <v>1301061504</v>
      </c>
      <c r="D22" s="444">
        <v>7305</v>
      </c>
    </row>
    <row r="23" spans="1:4" s="436" customFormat="1" ht="13.5" customHeight="1">
      <c r="A23" s="457" t="s">
        <v>59</v>
      </c>
      <c r="B23" s="460">
        <v>316</v>
      </c>
      <c r="C23" s="443">
        <v>8539930498</v>
      </c>
      <c r="D23" s="444">
        <v>15714</v>
      </c>
    </row>
    <row r="24" spans="1:4" s="436" customFormat="1" ht="13.5" customHeight="1">
      <c r="A24" s="457" t="s">
        <v>34</v>
      </c>
      <c r="B24" s="460">
        <v>276</v>
      </c>
      <c r="C24" s="441">
        <v>20956002929</v>
      </c>
      <c r="D24" s="444">
        <v>10390</v>
      </c>
    </row>
    <row r="25" spans="1:4" s="436" customFormat="1" ht="15" customHeight="1">
      <c r="A25" s="674" t="s">
        <v>26</v>
      </c>
      <c r="B25" s="459">
        <v>258</v>
      </c>
      <c r="C25" s="441">
        <v>11797951079</v>
      </c>
      <c r="D25" s="444">
        <v>8237</v>
      </c>
    </row>
    <row r="26" spans="1:4" s="436" customFormat="1" ht="13.5" customHeight="1">
      <c r="A26" s="674" t="s">
        <v>33</v>
      </c>
      <c r="B26" s="459">
        <v>254</v>
      </c>
      <c r="C26" s="441">
        <v>22371901101</v>
      </c>
      <c r="D26" s="444">
        <v>10854</v>
      </c>
    </row>
    <row r="27" spans="1:4" s="436" customFormat="1" ht="13.5" customHeight="1">
      <c r="A27" s="457" t="s">
        <v>20</v>
      </c>
      <c r="B27" s="460">
        <v>241</v>
      </c>
      <c r="C27" s="441">
        <v>7595627606</v>
      </c>
      <c r="D27" s="444">
        <v>13450</v>
      </c>
    </row>
    <row r="28" spans="1:4" s="436" customFormat="1" ht="13.5" customHeight="1">
      <c r="A28" s="458" t="s">
        <v>27</v>
      </c>
      <c r="B28" s="460">
        <v>238</v>
      </c>
      <c r="C28" s="441">
        <v>3303480639</v>
      </c>
      <c r="D28" s="444">
        <v>16591</v>
      </c>
    </row>
    <row r="29" spans="1:4" s="436" customFormat="1" ht="13.5" customHeight="1">
      <c r="A29" s="457" t="s">
        <v>58</v>
      </c>
      <c r="B29" s="460">
        <v>230</v>
      </c>
      <c r="C29" s="443">
        <v>3823356247</v>
      </c>
      <c r="D29" s="444">
        <v>10111</v>
      </c>
    </row>
    <row r="30" spans="1:4" s="436" customFormat="1" ht="13.5" customHeight="1">
      <c r="A30" s="457" t="s">
        <v>44</v>
      </c>
      <c r="B30" s="460">
        <v>226</v>
      </c>
      <c r="C30" s="443">
        <v>2119741355</v>
      </c>
      <c r="D30" s="444">
        <v>4816</v>
      </c>
    </row>
    <row r="31" spans="1:4" s="436" customFormat="1" ht="13.5" customHeight="1">
      <c r="A31" s="457" t="s">
        <v>22</v>
      </c>
      <c r="B31" s="460">
        <v>220</v>
      </c>
      <c r="C31" s="443">
        <v>13173150690</v>
      </c>
      <c r="D31" s="444">
        <v>7108</v>
      </c>
    </row>
    <row r="32" spans="1:4" s="436" customFormat="1" ht="13.5" customHeight="1">
      <c r="A32" s="457" t="s">
        <v>29</v>
      </c>
      <c r="B32" s="460">
        <v>210</v>
      </c>
      <c r="C32" s="443">
        <v>4028737500</v>
      </c>
      <c r="D32" s="444">
        <v>5403</v>
      </c>
    </row>
    <row r="33" spans="1:4" s="436" customFormat="1" ht="13.5" customHeight="1">
      <c r="A33" s="457" t="s">
        <v>24</v>
      </c>
      <c r="B33" s="459">
        <v>204</v>
      </c>
      <c r="C33" s="443">
        <v>4705678966</v>
      </c>
      <c r="D33" s="444">
        <v>5436</v>
      </c>
    </row>
    <row r="34" spans="1:4" s="436" customFormat="1" ht="13.5" customHeight="1">
      <c r="A34" s="457" t="s">
        <v>77</v>
      </c>
      <c r="B34" s="460">
        <v>194</v>
      </c>
      <c r="C34" s="443">
        <v>401682248</v>
      </c>
      <c r="D34" s="444">
        <v>2258</v>
      </c>
    </row>
    <row r="35" spans="1:4" s="436" customFormat="1" ht="13.5" customHeight="1">
      <c r="A35" s="457" t="s">
        <v>43</v>
      </c>
      <c r="B35" s="460">
        <v>187</v>
      </c>
      <c r="C35" s="443">
        <v>1188318712</v>
      </c>
      <c r="D35" s="444">
        <v>3428</v>
      </c>
    </row>
    <row r="36" spans="1:4" s="436" customFormat="1" ht="13.5" customHeight="1">
      <c r="A36" s="458" t="s">
        <v>28</v>
      </c>
      <c r="B36" s="460">
        <v>185</v>
      </c>
      <c r="C36" s="443">
        <v>2383709347</v>
      </c>
      <c r="D36" s="444">
        <v>2513</v>
      </c>
    </row>
    <row r="37" spans="1:4" s="436" customFormat="1" ht="13.5" customHeight="1">
      <c r="A37" s="457" t="s">
        <v>31</v>
      </c>
      <c r="B37" s="460">
        <v>174</v>
      </c>
      <c r="C37" s="443">
        <v>2216583276</v>
      </c>
      <c r="D37" s="444">
        <v>5180</v>
      </c>
    </row>
    <row r="38" spans="1:4" s="436" customFormat="1" ht="13.5" customHeight="1">
      <c r="A38" s="457" t="s">
        <v>21</v>
      </c>
      <c r="B38" s="460">
        <v>161</v>
      </c>
      <c r="C38" s="441">
        <v>7105913614</v>
      </c>
      <c r="D38" s="444">
        <v>7658</v>
      </c>
    </row>
    <row r="39" spans="1:4" s="436" customFormat="1" ht="13.5" customHeight="1">
      <c r="A39" s="457" t="s">
        <v>23</v>
      </c>
      <c r="B39" s="460">
        <v>153</v>
      </c>
      <c r="C39" s="441">
        <v>1547660330</v>
      </c>
      <c r="D39" s="444">
        <v>2648</v>
      </c>
    </row>
    <row r="40" spans="1:4" s="436" customFormat="1" ht="13.5" customHeight="1">
      <c r="A40" s="458" t="s">
        <v>30</v>
      </c>
      <c r="B40" s="460">
        <v>143</v>
      </c>
      <c r="C40" s="441">
        <v>610322863</v>
      </c>
      <c r="D40" s="444">
        <v>1849</v>
      </c>
    </row>
    <row r="41" spans="1:4" s="456" customFormat="1" ht="13.5" customHeight="1">
      <c r="A41" s="457" t="s">
        <v>35</v>
      </c>
      <c r="B41" s="460">
        <v>140</v>
      </c>
      <c r="C41" s="443">
        <v>2655395761</v>
      </c>
      <c r="D41" s="444">
        <v>4103</v>
      </c>
    </row>
    <row r="42" spans="1:4" s="456" customFormat="1" ht="13.5" customHeight="1">
      <c r="A42" s="457" t="s">
        <v>56</v>
      </c>
      <c r="B42" s="460">
        <v>134</v>
      </c>
      <c r="C42" s="441">
        <v>5485461418</v>
      </c>
      <c r="D42" s="444">
        <v>10133</v>
      </c>
    </row>
    <row r="43" spans="1:4" s="456" customFormat="1" ht="15" customHeight="1">
      <c r="A43" s="458" t="s">
        <v>53</v>
      </c>
      <c r="B43" s="460">
        <v>111</v>
      </c>
      <c r="C43" s="441">
        <v>4909421014</v>
      </c>
      <c r="D43" s="444">
        <v>8668</v>
      </c>
    </row>
    <row r="44" spans="1:4" s="456" customFormat="1" ht="13.5" customHeight="1">
      <c r="A44" s="457" t="s">
        <v>15</v>
      </c>
      <c r="B44" s="460">
        <v>100</v>
      </c>
      <c r="C44" s="443">
        <v>310071385</v>
      </c>
      <c r="D44" s="444">
        <v>1903</v>
      </c>
    </row>
    <row r="45" spans="1:4" s="456" customFormat="1" ht="13.5" customHeight="1">
      <c r="A45" s="458" t="s">
        <v>55</v>
      </c>
      <c r="B45" s="460">
        <v>97</v>
      </c>
      <c r="C45" s="443">
        <v>1424312065</v>
      </c>
      <c r="D45" s="444">
        <v>4070</v>
      </c>
    </row>
    <row r="46" spans="1:4" s="456" customFormat="1" ht="13.5" customHeight="1">
      <c r="A46" s="457" t="s">
        <v>440</v>
      </c>
      <c r="B46" s="460">
        <v>95</v>
      </c>
      <c r="C46" s="443">
        <v>1267029129</v>
      </c>
      <c r="D46" s="444">
        <v>2255</v>
      </c>
    </row>
    <row r="47" spans="1:4" s="456" customFormat="1" ht="15" customHeight="1">
      <c r="A47" s="457" t="s">
        <v>50</v>
      </c>
      <c r="B47" s="460">
        <v>93</v>
      </c>
      <c r="C47" s="443">
        <v>1733527845</v>
      </c>
      <c r="D47" s="444">
        <v>2626</v>
      </c>
    </row>
    <row r="48" spans="1:4" s="456" customFormat="1" ht="13.5" customHeight="1">
      <c r="A48" s="457" t="s">
        <v>19</v>
      </c>
      <c r="B48" s="460">
        <v>91</v>
      </c>
      <c r="C48" s="443">
        <v>1414468500</v>
      </c>
      <c r="D48" s="444">
        <v>4014</v>
      </c>
    </row>
    <row r="49" spans="1:4" s="456" customFormat="1" ht="13.5" customHeight="1">
      <c r="A49" s="457" t="s">
        <v>18</v>
      </c>
      <c r="B49" s="460">
        <v>85</v>
      </c>
      <c r="C49" s="443">
        <v>1250450953</v>
      </c>
      <c r="D49" s="444">
        <v>2218</v>
      </c>
    </row>
    <row r="50" spans="1:4" s="456" customFormat="1" ht="13.5" customHeight="1">
      <c r="A50" s="457" t="s">
        <v>25</v>
      </c>
      <c r="B50" s="460">
        <v>84</v>
      </c>
      <c r="C50" s="443">
        <v>7792757682</v>
      </c>
      <c r="D50" s="444">
        <v>8660</v>
      </c>
    </row>
    <row r="51" spans="1:4" s="456" customFormat="1" ht="13.5" customHeight="1">
      <c r="A51" s="457" t="s">
        <v>16</v>
      </c>
      <c r="B51" s="460">
        <v>82</v>
      </c>
      <c r="C51" s="443">
        <v>1510272897</v>
      </c>
      <c r="D51" s="444">
        <v>2991</v>
      </c>
    </row>
    <row r="52" spans="1:4" s="456" customFormat="1" ht="13.5" customHeight="1">
      <c r="A52" s="457" t="s">
        <v>57</v>
      </c>
      <c r="B52" s="460">
        <v>70</v>
      </c>
      <c r="C52" s="441">
        <v>792005817</v>
      </c>
      <c r="D52" s="466">
        <v>2011</v>
      </c>
    </row>
    <row r="53" spans="1:4" s="456" customFormat="1" ht="13.5" customHeight="1">
      <c r="A53" s="457" t="s">
        <v>32</v>
      </c>
      <c r="B53" s="460">
        <v>55</v>
      </c>
      <c r="C53" s="441">
        <v>505544200</v>
      </c>
      <c r="D53" s="466">
        <v>736</v>
      </c>
    </row>
    <row r="54" spans="1:4" s="456" customFormat="1" ht="13.5" customHeight="1">
      <c r="A54" s="457" t="s">
        <v>60</v>
      </c>
      <c r="B54" s="460">
        <v>52</v>
      </c>
      <c r="C54" s="441">
        <v>571938259</v>
      </c>
      <c r="D54" s="466">
        <v>1433</v>
      </c>
    </row>
    <row r="55" spans="1:4" ht="13.5" customHeight="1">
      <c r="A55" s="678" t="s">
        <v>9</v>
      </c>
      <c r="B55" s="461">
        <f>SUM(B5:B54)</f>
        <v>16149</v>
      </c>
      <c r="C55" s="445">
        <f>SUM(C5:C54)</f>
        <v>293534741434</v>
      </c>
      <c r="D55" s="467">
        <f>SUM(D5:D54)</f>
        <v>545822</v>
      </c>
    </row>
    <row r="56" spans="1:4" s="456" customFormat="1" ht="19.5" customHeight="1">
      <c r="A56" s="436" t="s">
        <v>442</v>
      </c>
      <c r="B56" s="462"/>
      <c r="C56" s="462"/>
      <c r="D56" s="462"/>
    </row>
    <row r="57" spans="1:4" ht="22.5">
      <c r="A57" s="323"/>
      <c r="B57" s="448"/>
      <c r="C57" s="448"/>
      <c r="D57" s="449"/>
    </row>
  </sheetData>
  <sheetProtection/>
  <mergeCells count="6">
    <mergeCell ref="A3:A4"/>
    <mergeCell ref="B3:D3"/>
    <mergeCell ref="G1:J1"/>
    <mergeCell ref="G2:J2"/>
    <mergeCell ref="A1:D1"/>
    <mergeCell ref="A2:D2"/>
  </mergeCells>
  <printOptions/>
  <pageMargins left="0.984251968503937" right="0.984251968503937" top="0.5905511811023623" bottom="0.5118110236220472" header="0.5118110236220472" footer="0.11811023622047245"/>
  <pageSetup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J58"/>
  <sheetViews>
    <sheetView showGridLines="0" view="pageBreakPreview" zoomScale="95" zoomScaleSheetLayoutView="95" workbookViewId="0" topLeftCell="A1">
      <selection activeCell="A1" sqref="A1:IV1"/>
    </sheetView>
  </sheetViews>
  <sheetFormatPr defaultColWidth="9.140625" defaultRowHeight="21.75"/>
  <cols>
    <col min="1" max="1" width="6.8515625" style="720" customWidth="1"/>
    <col min="2" max="2" width="14.28125" style="720" customWidth="1"/>
    <col min="3" max="5" width="8.7109375" style="720" customWidth="1"/>
    <col min="6" max="6" width="10.7109375" style="720" customWidth="1"/>
    <col min="7" max="7" width="8.7109375" style="720" customWidth="1"/>
    <col min="8" max="8" width="10.7109375" style="720" customWidth="1"/>
    <col min="9" max="9" width="12.7109375" style="720" customWidth="1"/>
    <col min="10" max="10" width="15.7109375" style="720" customWidth="1"/>
    <col min="11" max="16384" width="9.140625" style="477" customWidth="1"/>
  </cols>
  <sheetData>
    <row r="1" spans="1:10" s="468" customFormat="1" ht="22.5">
      <c r="A1" s="898" t="s">
        <v>445</v>
      </c>
      <c r="B1" s="898"/>
      <c r="C1" s="898"/>
      <c r="D1" s="898"/>
      <c r="E1" s="898"/>
      <c r="F1" s="898"/>
      <c r="G1" s="898"/>
      <c r="H1" s="898"/>
      <c r="I1" s="898"/>
      <c r="J1" s="898"/>
    </row>
    <row r="2" spans="1:10" s="468" customFormat="1" ht="24.75" customHeight="1">
      <c r="A2" s="898" t="s">
        <v>459</v>
      </c>
      <c r="B2" s="898"/>
      <c r="C2" s="898"/>
      <c r="D2" s="898"/>
      <c r="E2" s="898"/>
      <c r="F2" s="898"/>
      <c r="G2" s="898"/>
      <c r="H2" s="898"/>
      <c r="I2" s="898"/>
      <c r="J2" s="898"/>
    </row>
    <row r="3" spans="1:10" s="469" customFormat="1" ht="14.25" customHeight="1">
      <c r="A3" s="897" t="s">
        <v>312</v>
      </c>
      <c r="B3" s="897"/>
      <c r="C3" s="897"/>
      <c r="D3" s="897"/>
      <c r="E3" s="897"/>
      <c r="F3" s="897"/>
      <c r="G3" s="897"/>
      <c r="H3" s="897"/>
      <c r="I3" s="897"/>
      <c r="J3" s="897"/>
    </row>
    <row r="4" spans="1:10" s="470" customFormat="1" ht="22.5" customHeight="1">
      <c r="A4" s="895" t="s">
        <v>446</v>
      </c>
      <c r="B4" s="895" t="s">
        <v>437</v>
      </c>
      <c r="C4" s="895" t="s">
        <v>447</v>
      </c>
      <c r="D4" s="895" t="s">
        <v>448</v>
      </c>
      <c r="E4" s="895" t="s">
        <v>449</v>
      </c>
      <c r="F4" s="895" t="s">
        <v>450</v>
      </c>
      <c r="G4" s="895" t="s">
        <v>451</v>
      </c>
      <c r="H4" s="478" t="s">
        <v>452</v>
      </c>
      <c r="I4" s="895" t="s">
        <v>453</v>
      </c>
      <c r="J4" s="478" t="s">
        <v>454</v>
      </c>
    </row>
    <row r="5" spans="1:10" s="470" customFormat="1" ht="18" customHeight="1">
      <c r="A5" s="896"/>
      <c r="B5" s="746"/>
      <c r="C5" s="896"/>
      <c r="D5" s="896"/>
      <c r="E5" s="896"/>
      <c r="F5" s="896"/>
      <c r="G5" s="896"/>
      <c r="H5" s="479" t="s">
        <v>455</v>
      </c>
      <c r="I5" s="896"/>
      <c r="J5" s="479" t="s">
        <v>456</v>
      </c>
    </row>
    <row r="6" spans="1:10" s="470" customFormat="1" ht="12.75" customHeight="1">
      <c r="A6" s="718">
        <v>1</v>
      </c>
      <c r="B6" s="473" t="s">
        <v>34</v>
      </c>
      <c r="C6" s="460">
        <v>3</v>
      </c>
      <c r="D6" s="460" t="s">
        <v>108</v>
      </c>
      <c r="E6" s="460" t="s">
        <v>108</v>
      </c>
      <c r="F6" s="460" t="s">
        <v>108</v>
      </c>
      <c r="G6" s="460">
        <v>124</v>
      </c>
      <c r="H6" s="460">
        <v>1</v>
      </c>
      <c r="I6" s="460">
        <v>1</v>
      </c>
      <c r="J6" s="460">
        <v>2</v>
      </c>
    </row>
    <row r="7" spans="1:10" s="471" customFormat="1" ht="12.75" customHeight="1">
      <c r="A7" s="718">
        <v>2</v>
      </c>
      <c r="B7" s="473" t="s">
        <v>42</v>
      </c>
      <c r="C7" s="460">
        <v>8</v>
      </c>
      <c r="D7" s="460">
        <v>3</v>
      </c>
      <c r="E7" s="460">
        <v>5</v>
      </c>
      <c r="F7" s="460">
        <v>1</v>
      </c>
      <c r="G7" s="460">
        <v>36</v>
      </c>
      <c r="H7" s="460">
        <v>4</v>
      </c>
      <c r="I7" s="460">
        <v>1</v>
      </c>
      <c r="J7" s="460">
        <v>1</v>
      </c>
    </row>
    <row r="8" spans="1:10" s="471" customFormat="1" ht="12.75" customHeight="1">
      <c r="A8" s="718">
        <v>3</v>
      </c>
      <c r="B8" s="473" t="s">
        <v>55</v>
      </c>
      <c r="C8" s="460">
        <v>10</v>
      </c>
      <c r="D8" s="460">
        <v>9</v>
      </c>
      <c r="E8" s="460" t="s">
        <v>211</v>
      </c>
      <c r="F8" s="480">
        <v>1</v>
      </c>
      <c r="G8" s="480">
        <v>15</v>
      </c>
      <c r="H8" s="460">
        <v>1</v>
      </c>
      <c r="I8" s="460" t="s">
        <v>211</v>
      </c>
      <c r="J8" s="460" t="s">
        <v>108</v>
      </c>
    </row>
    <row r="9" spans="1:10" s="471" customFormat="1" ht="12.75" customHeight="1">
      <c r="A9" s="718">
        <v>4</v>
      </c>
      <c r="B9" s="473" t="s">
        <v>56</v>
      </c>
      <c r="C9" s="460">
        <v>3</v>
      </c>
      <c r="D9" s="460">
        <v>2</v>
      </c>
      <c r="E9" s="460">
        <v>2</v>
      </c>
      <c r="F9" s="460">
        <v>1</v>
      </c>
      <c r="G9" s="460">
        <v>22</v>
      </c>
      <c r="H9" s="460">
        <v>4</v>
      </c>
      <c r="I9" s="460">
        <v>1</v>
      </c>
      <c r="J9" s="460">
        <v>2</v>
      </c>
    </row>
    <row r="10" spans="1:10" s="471" customFormat="1" ht="12.75" customHeight="1">
      <c r="A10" s="718">
        <v>5</v>
      </c>
      <c r="B10" s="473" t="s">
        <v>26</v>
      </c>
      <c r="C10" s="460">
        <v>2</v>
      </c>
      <c r="D10" s="460" t="s">
        <v>211</v>
      </c>
      <c r="E10" s="480">
        <v>1</v>
      </c>
      <c r="F10" s="480">
        <v>3</v>
      </c>
      <c r="G10" s="460">
        <v>174</v>
      </c>
      <c r="H10" s="460">
        <v>3</v>
      </c>
      <c r="I10" s="460">
        <v>2</v>
      </c>
      <c r="J10" s="460">
        <v>5</v>
      </c>
    </row>
    <row r="11" spans="1:10" s="471" customFormat="1" ht="12.75" customHeight="1">
      <c r="A11" s="718">
        <v>6</v>
      </c>
      <c r="B11" s="473" t="s">
        <v>49</v>
      </c>
      <c r="C11" s="460">
        <v>17</v>
      </c>
      <c r="D11" s="460">
        <v>1</v>
      </c>
      <c r="E11" s="460">
        <v>1</v>
      </c>
      <c r="F11" s="460">
        <v>1</v>
      </c>
      <c r="G11" s="460">
        <v>27</v>
      </c>
      <c r="H11" s="460">
        <v>3</v>
      </c>
      <c r="I11" s="460">
        <v>1</v>
      </c>
      <c r="J11" s="460">
        <v>1</v>
      </c>
    </row>
    <row r="12" spans="1:10" s="471" customFormat="1" ht="12.75" customHeight="1">
      <c r="A12" s="718">
        <v>7</v>
      </c>
      <c r="B12" s="473" t="s">
        <v>25</v>
      </c>
      <c r="C12" s="460">
        <v>7</v>
      </c>
      <c r="D12" s="460" t="s">
        <v>108</v>
      </c>
      <c r="E12" s="460" t="s">
        <v>108</v>
      </c>
      <c r="F12" s="460" t="s">
        <v>108</v>
      </c>
      <c r="G12" s="460">
        <v>34</v>
      </c>
      <c r="H12" s="460">
        <v>1</v>
      </c>
      <c r="I12" s="460">
        <v>1</v>
      </c>
      <c r="J12" s="460">
        <v>1</v>
      </c>
    </row>
    <row r="13" spans="1:10" s="471" customFormat="1" ht="12.75" customHeight="1">
      <c r="A13" s="718">
        <v>8</v>
      </c>
      <c r="B13" s="473" t="s">
        <v>23</v>
      </c>
      <c r="C13" s="460">
        <v>2</v>
      </c>
      <c r="D13" s="460">
        <v>2</v>
      </c>
      <c r="E13" s="460" t="s">
        <v>108</v>
      </c>
      <c r="F13" s="460">
        <v>3</v>
      </c>
      <c r="G13" s="460">
        <v>52</v>
      </c>
      <c r="H13" s="460">
        <v>3</v>
      </c>
      <c r="I13" s="460">
        <v>2</v>
      </c>
      <c r="J13" s="460">
        <v>2</v>
      </c>
    </row>
    <row r="14" spans="1:10" s="471" customFormat="1" ht="12.75" customHeight="1">
      <c r="A14" s="718">
        <v>9</v>
      </c>
      <c r="B14" s="473" t="s">
        <v>16</v>
      </c>
      <c r="C14" s="460">
        <v>17</v>
      </c>
      <c r="D14" s="460">
        <v>1</v>
      </c>
      <c r="E14" s="460">
        <v>2</v>
      </c>
      <c r="F14" s="460">
        <v>2</v>
      </c>
      <c r="G14" s="460">
        <v>168</v>
      </c>
      <c r="H14" s="460">
        <v>4</v>
      </c>
      <c r="I14" s="460" t="s">
        <v>108</v>
      </c>
      <c r="J14" s="460">
        <v>2</v>
      </c>
    </row>
    <row r="15" spans="1:10" s="471" customFormat="1" ht="16.5" customHeight="1">
      <c r="A15" s="718">
        <v>10</v>
      </c>
      <c r="B15" s="473" t="s">
        <v>50</v>
      </c>
      <c r="C15" s="460">
        <v>29</v>
      </c>
      <c r="D15" s="460" t="s">
        <v>211</v>
      </c>
      <c r="E15" s="460">
        <v>1</v>
      </c>
      <c r="F15" s="460">
        <v>1</v>
      </c>
      <c r="G15" s="460">
        <v>46</v>
      </c>
      <c r="H15" s="460">
        <v>1</v>
      </c>
      <c r="I15" s="460" t="s">
        <v>211</v>
      </c>
      <c r="J15" s="460">
        <v>1</v>
      </c>
    </row>
    <row r="16" spans="1:10" s="472" customFormat="1" ht="12.75" customHeight="1">
      <c r="A16" s="718">
        <v>11</v>
      </c>
      <c r="B16" s="473" t="s">
        <v>60</v>
      </c>
      <c r="C16" s="460">
        <v>3</v>
      </c>
      <c r="D16" s="460" t="s">
        <v>108</v>
      </c>
      <c r="E16" s="460">
        <v>1</v>
      </c>
      <c r="F16" s="460" t="s">
        <v>108</v>
      </c>
      <c r="G16" s="460">
        <v>20</v>
      </c>
      <c r="H16" s="460">
        <v>3</v>
      </c>
      <c r="I16" s="460">
        <v>1</v>
      </c>
      <c r="J16" s="460" t="s">
        <v>108</v>
      </c>
    </row>
    <row r="17" spans="1:10" s="471" customFormat="1" ht="12.75" customHeight="1">
      <c r="A17" s="718">
        <v>12</v>
      </c>
      <c r="B17" s="473" t="s">
        <v>62</v>
      </c>
      <c r="C17" s="460">
        <v>4</v>
      </c>
      <c r="D17" s="460">
        <v>10</v>
      </c>
      <c r="E17" s="460" t="s">
        <v>108</v>
      </c>
      <c r="F17" s="460" t="s">
        <v>108</v>
      </c>
      <c r="G17" s="460">
        <v>25</v>
      </c>
      <c r="H17" s="460">
        <v>1</v>
      </c>
      <c r="I17" s="460">
        <v>1</v>
      </c>
      <c r="J17" s="460" t="s">
        <v>108</v>
      </c>
    </row>
    <row r="18" spans="1:10" s="471" customFormat="1" ht="12.75" customHeight="1">
      <c r="A18" s="718">
        <v>13</v>
      </c>
      <c r="B18" s="473" t="s">
        <v>41</v>
      </c>
      <c r="C18" s="460">
        <v>25</v>
      </c>
      <c r="D18" s="460">
        <v>3</v>
      </c>
      <c r="E18" s="460">
        <v>9</v>
      </c>
      <c r="F18" s="460">
        <v>2</v>
      </c>
      <c r="G18" s="460">
        <v>76</v>
      </c>
      <c r="H18" s="460">
        <v>5</v>
      </c>
      <c r="I18" s="460">
        <v>2</v>
      </c>
      <c r="J18" s="460">
        <v>2</v>
      </c>
    </row>
    <row r="19" spans="1:10" s="471" customFormat="1" ht="12.75" customHeight="1">
      <c r="A19" s="718">
        <v>14</v>
      </c>
      <c r="B19" s="473" t="s">
        <v>43</v>
      </c>
      <c r="C19" s="460">
        <v>32</v>
      </c>
      <c r="D19" s="460">
        <v>2</v>
      </c>
      <c r="E19" s="460">
        <v>9</v>
      </c>
      <c r="F19" s="480">
        <v>1</v>
      </c>
      <c r="G19" s="460">
        <v>93</v>
      </c>
      <c r="H19" s="460">
        <v>3</v>
      </c>
      <c r="I19" s="460">
        <v>1</v>
      </c>
      <c r="J19" s="460">
        <v>2</v>
      </c>
    </row>
    <row r="20" spans="1:10" s="471" customFormat="1" ht="12.75" customHeight="1">
      <c r="A20" s="718">
        <v>15</v>
      </c>
      <c r="B20" s="473" t="s">
        <v>45</v>
      </c>
      <c r="C20" s="460">
        <v>13</v>
      </c>
      <c r="D20" s="460">
        <v>3</v>
      </c>
      <c r="E20" s="460">
        <v>1</v>
      </c>
      <c r="F20" s="460" t="s">
        <v>108</v>
      </c>
      <c r="G20" s="460">
        <v>42</v>
      </c>
      <c r="H20" s="460">
        <v>2</v>
      </c>
      <c r="I20" s="460" t="s">
        <v>108</v>
      </c>
      <c r="J20" s="460">
        <v>2</v>
      </c>
    </row>
    <row r="21" spans="1:10" s="471" customFormat="1" ht="12.75" customHeight="1">
      <c r="A21" s="718">
        <v>16</v>
      </c>
      <c r="B21" s="473" t="s">
        <v>27</v>
      </c>
      <c r="C21" s="460">
        <v>5</v>
      </c>
      <c r="D21" s="460">
        <v>8</v>
      </c>
      <c r="E21" s="460">
        <v>1</v>
      </c>
      <c r="F21" s="460">
        <v>5</v>
      </c>
      <c r="G21" s="460">
        <v>84</v>
      </c>
      <c r="H21" s="460">
        <v>2</v>
      </c>
      <c r="I21" s="460">
        <v>1</v>
      </c>
      <c r="J21" s="460">
        <v>5</v>
      </c>
    </row>
    <row r="22" spans="1:10" s="471" customFormat="1" ht="12.75" customHeight="1">
      <c r="A22" s="718">
        <v>17</v>
      </c>
      <c r="B22" s="473" t="s">
        <v>48</v>
      </c>
      <c r="C22" s="460">
        <v>14</v>
      </c>
      <c r="D22" s="460" t="s">
        <v>108</v>
      </c>
      <c r="E22" s="460" t="s">
        <v>108</v>
      </c>
      <c r="F22" s="460" t="s">
        <v>108</v>
      </c>
      <c r="G22" s="460">
        <v>17</v>
      </c>
      <c r="H22" s="460">
        <v>4</v>
      </c>
      <c r="I22" s="460">
        <v>1</v>
      </c>
      <c r="J22" s="460">
        <v>1</v>
      </c>
    </row>
    <row r="23" spans="1:10" s="471" customFormat="1" ht="12.75" customHeight="1">
      <c r="A23" s="718">
        <v>18</v>
      </c>
      <c r="B23" s="473" t="s">
        <v>24</v>
      </c>
      <c r="C23" s="460">
        <v>3</v>
      </c>
      <c r="D23" s="460" t="s">
        <v>108</v>
      </c>
      <c r="E23" s="460" t="s">
        <v>108</v>
      </c>
      <c r="F23" s="460" t="s">
        <v>108</v>
      </c>
      <c r="G23" s="460">
        <v>46</v>
      </c>
      <c r="H23" s="460">
        <v>3</v>
      </c>
      <c r="I23" s="460">
        <v>1</v>
      </c>
      <c r="J23" s="460">
        <v>2</v>
      </c>
    </row>
    <row r="24" spans="1:10" s="471" customFormat="1" ht="12.75" customHeight="1">
      <c r="A24" s="718">
        <v>19</v>
      </c>
      <c r="B24" s="473" t="s">
        <v>40</v>
      </c>
      <c r="C24" s="460">
        <v>10</v>
      </c>
      <c r="D24" s="460">
        <v>7</v>
      </c>
      <c r="E24" s="460" t="s">
        <v>108</v>
      </c>
      <c r="F24" s="460">
        <v>4</v>
      </c>
      <c r="G24" s="460">
        <v>38</v>
      </c>
      <c r="H24" s="460">
        <v>2</v>
      </c>
      <c r="I24" s="460" t="s">
        <v>108</v>
      </c>
      <c r="J24" s="460">
        <v>2</v>
      </c>
    </row>
    <row r="25" spans="1:10" s="471" customFormat="1" ht="12.75" customHeight="1">
      <c r="A25" s="718">
        <v>20</v>
      </c>
      <c r="B25" s="473" t="s">
        <v>47</v>
      </c>
      <c r="C25" s="460">
        <v>5</v>
      </c>
      <c r="D25" s="460" t="s">
        <v>108</v>
      </c>
      <c r="E25" s="480">
        <v>2</v>
      </c>
      <c r="F25" s="460">
        <v>4</v>
      </c>
      <c r="G25" s="480">
        <v>37</v>
      </c>
      <c r="H25" s="460">
        <v>4</v>
      </c>
      <c r="I25" s="460">
        <v>1</v>
      </c>
      <c r="J25" s="480">
        <v>1</v>
      </c>
    </row>
    <row r="26" spans="1:10" s="471" customFormat="1" ht="15" customHeight="1">
      <c r="A26" s="718">
        <v>21</v>
      </c>
      <c r="B26" s="473" t="s">
        <v>17</v>
      </c>
      <c r="C26" s="460">
        <v>9</v>
      </c>
      <c r="D26" s="460" t="s">
        <v>108</v>
      </c>
      <c r="E26" s="460">
        <v>1</v>
      </c>
      <c r="F26" s="460" t="s">
        <v>108</v>
      </c>
      <c r="G26" s="460">
        <v>45</v>
      </c>
      <c r="H26" s="460">
        <v>2</v>
      </c>
      <c r="I26" s="460">
        <v>2</v>
      </c>
      <c r="J26" s="460">
        <v>2</v>
      </c>
    </row>
    <row r="27" spans="1:10" s="472" customFormat="1" ht="12.75" customHeight="1">
      <c r="A27" s="718">
        <v>22</v>
      </c>
      <c r="B27" s="473" t="s">
        <v>59</v>
      </c>
      <c r="C27" s="460">
        <v>4</v>
      </c>
      <c r="D27" s="460" t="s">
        <v>108</v>
      </c>
      <c r="E27" s="460" t="s">
        <v>108</v>
      </c>
      <c r="F27" s="460" t="s">
        <v>108</v>
      </c>
      <c r="G27" s="460">
        <v>23</v>
      </c>
      <c r="H27" s="460">
        <v>1</v>
      </c>
      <c r="I27" s="480">
        <v>1</v>
      </c>
      <c r="J27" s="460">
        <v>4</v>
      </c>
    </row>
    <row r="28" spans="1:10" s="471" customFormat="1" ht="12.75" customHeight="1">
      <c r="A28" s="718">
        <v>23</v>
      </c>
      <c r="B28" s="473" t="s">
        <v>61</v>
      </c>
      <c r="C28" s="460">
        <v>2</v>
      </c>
      <c r="D28" s="460">
        <v>1</v>
      </c>
      <c r="E28" s="460" t="s">
        <v>108</v>
      </c>
      <c r="F28" s="460" t="s">
        <v>108</v>
      </c>
      <c r="G28" s="460">
        <v>14</v>
      </c>
      <c r="H28" s="460">
        <v>2</v>
      </c>
      <c r="I28" s="460" t="s">
        <v>108</v>
      </c>
      <c r="J28" s="460">
        <v>1</v>
      </c>
    </row>
    <row r="29" spans="1:10" s="471" customFormat="1" ht="12.75" customHeight="1">
      <c r="A29" s="718">
        <v>24</v>
      </c>
      <c r="B29" s="473" t="s">
        <v>44</v>
      </c>
      <c r="C29" s="460">
        <v>23</v>
      </c>
      <c r="D29" s="460">
        <v>2</v>
      </c>
      <c r="E29" s="460">
        <v>2</v>
      </c>
      <c r="F29" s="460" t="s">
        <v>108</v>
      </c>
      <c r="G29" s="460">
        <v>62</v>
      </c>
      <c r="H29" s="460">
        <v>3</v>
      </c>
      <c r="I29" s="460">
        <v>2</v>
      </c>
      <c r="J29" s="460">
        <v>3</v>
      </c>
    </row>
    <row r="30" spans="1:10" s="471" customFormat="1" ht="12.75" customHeight="1">
      <c r="A30" s="718">
        <v>25</v>
      </c>
      <c r="B30" s="473" t="s">
        <v>31</v>
      </c>
      <c r="C30" s="460">
        <v>6</v>
      </c>
      <c r="D30" s="460">
        <v>6</v>
      </c>
      <c r="E30" s="460">
        <v>5</v>
      </c>
      <c r="F30" s="460">
        <v>3</v>
      </c>
      <c r="G30" s="460">
        <v>125</v>
      </c>
      <c r="H30" s="460">
        <v>1</v>
      </c>
      <c r="I30" s="460">
        <v>1</v>
      </c>
      <c r="J30" s="460">
        <v>1</v>
      </c>
    </row>
    <row r="31" spans="1:10" s="471" customFormat="1" ht="12.75" customHeight="1">
      <c r="A31" s="718">
        <v>26</v>
      </c>
      <c r="B31" s="473" t="s">
        <v>29</v>
      </c>
      <c r="C31" s="460">
        <v>4</v>
      </c>
      <c r="D31" s="460">
        <v>3</v>
      </c>
      <c r="E31" s="460" t="s">
        <v>108</v>
      </c>
      <c r="F31" s="460">
        <v>6</v>
      </c>
      <c r="G31" s="460">
        <v>38</v>
      </c>
      <c r="H31" s="460">
        <v>2</v>
      </c>
      <c r="I31" s="460" t="s">
        <v>108</v>
      </c>
      <c r="J31" s="460">
        <v>1</v>
      </c>
    </row>
    <row r="32" spans="1:10" s="471" customFormat="1" ht="12.75" customHeight="1">
      <c r="A32" s="718">
        <v>27</v>
      </c>
      <c r="B32" s="473" t="s">
        <v>30</v>
      </c>
      <c r="C32" s="460">
        <v>5</v>
      </c>
      <c r="D32" s="460" t="s">
        <v>108</v>
      </c>
      <c r="E32" s="460" t="s">
        <v>108</v>
      </c>
      <c r="F32" s="460">
        <v>2</v>
      </c>
      <c r="G32" s="460">
        <v>187</v>
      </c>
      <c r="H32" s="460">
        <v>2</v>
      </c>
      <c r="I32" s="460">
        <v>2</v>
      </c>
      <c r="J32" s="460">
        <v>2</v>
      </c>
    </row>
    <row r="33" spans="1:10" s="471" customFormat="1" ht="12.75" customHeight="1">
      <c r="A33" s="718">
        <v>28</v>
      </c>
      <c r="B33" s="473" t="s">
        <v>36</v>
      </c>
      <c r="C33" s="460">
        <v>6</v>
      </c>
      <c r="D33" s="460">
        <v>11</v>
      </c>
      <c r="E33" s="460" t="s">
        <v>108</v>
      </c>
      <c r="F33" s="460" t="s">
        <v>108</v>
      </c>
      <c r="G33" s="460">
        <v>47</v>
      </c>
      <c r="H33" s="460">
        <v>3</v>
      </c>
      <c r="I33" s="460">
        <v>1</v>
      </c>
      <c r="J33" s="460" t="s">
        <v>108</v>
      </c>
    </row>
    <row r="34" spans="1:10" s="471" customFormat="1" ht="12.75" customHeight="1">
      <c r="A34" s="718">
        <v>29</v>
      </c>
      <c r="B34" s="473" t="s">
        <v>77</v>
      </c>
      <c r="C34" s="460">
        <v>11</v>
      </c>
      <c r="D34" s="460">
        <v>1</v>
      </c>
      <c r="E34" s="460">
        <v>6</v>
      </c>
      <c r="F34" s="460">
        <v>1</v>
      </c>
      <c r="G34" s="460">
        <v>84</v>
      </c>
      <c r="H34" s="460">
        <v>4</v>
      </c>
      <c r="I34" s="460">
        <v>2</v>
      </c>
      <c r="J34" s="460">
        <v>3</v>
      </c>
    </row>
    <row r="35" spans="1:10" s="471" customFormat="1" ht="12.75" customHeight="1">
      <c r="A35" s="718">
        <v>30</v>
      </c>
      <c r="B35" s="473" t="s">
        <v>18</v>
      </c>
      <c r="C35" s="460">
        <v>1</v>
      </c>
      <c r="D35" s="460" t="s">
        <v>108</v>
      </c>
      <c r="E35" s="460" t="s">
        <v>108</v>
      </c>
      <c r="F35" s="460">
        <v>2</v>
      </c>
      <c r="G35" s="460">
        <v>91</v>
      </c>
      <c r="H35" s="460">
        <v>1</v>
      </c>
      <c r="I35" s="460" t="s">
        <v>108</v>
      </c>
      <c r="J35" s="460">
        <v>3</v>
      </c>
    </row>
    <row r="36" spans="1:10" s="471" customFormat="1" ht="12.75" customHeight="1">
      <c r="A36" s="718">
        <v>31</v>
      </c>
      <c r="B36" s="473" t="s">
        <v>33</v>
      </c>
      <c r="C36" s="460">
        <v>4</v>
      </c>
      <c r="D36" s="460" t="s">
        <v>108</v>
      </c>
      <c r="E36" s="460" t="s">
        <v>108</v>
      </c>
      <c r="F36" s="460" t="s">
        <v>108</v>
      </c>
      <c r="G36" s="460">
        <v>29</v>
      </c>
      <c r="H36" s="460" t="s">
        <v>108</v>
      </c>
      <c r="I36" s="460" t="s">
        <v>108</v>
      </c>
      <c r="J36" s="460" t="s">
        <v>108</v>
      </c>
    </row>
    <row r="37" spans="1:10" s="471" customFormat="1" ht="12.75" customHeight="1">
      <c r="A37" s="718">
        <v>32</v>
      </c>
      <c r="B37" s="473" t="s">
        <v>15</v>
      </c>
      <c r="C37" s="460">
        <v>23</v>
      </c>
      <c r="D37" s="460">
        <v>2</v>
      </c>
      <c r="E37" s="460">
        <v>6</v>
      </c>
      <c r="F37" s="460" t="s">
        <v>108</v>
      </c>
      <c r="G37" s="460">
        <v>178</v>
      </c>
      <c r="H37" s="460">
        <v>5</v>
      </c>
      <c r="I37" s="460" t="s">
        <v>108</v>
      </c>
      <c r="J37" s="460">
        <v>5</v>
      </c>
    </row>
    <row r="38" spans="1:10" s="471" customFormat="1" ht="12.75" customHeight="1">
      <c r="A38" s="718">
        <v>33</v>
      </c>
      <c r="B38" s="473" t="s">
        <v>46</v>
      </c>
      <c r="C38" s="460">
        <v>27</v>
      </c>
      <c r="D38" s="460" t="s">
        <v>108</v>
      </c>
      <c r="E38" s="460">
        <v>6</v>
      </c>
      <c r="F38" s="460">
        <v>1</v>
      </c>
      <c r="G38" s="460">
        <v>76</v>
      </c>
      <c r="H38" s="460">
        <v>4</v>
      </c>
      <c r="I38" s="460" t="s">
        <v>108</v>
      </c>
      <c r="J38" s="460">
        <v>1</v>
      </c>
    </row>
    <row r="39" spans="1:10" s="471" customFormat="1" ht="12.75" customHeight="1">
      <c r="A39" s="718">
        <v>34</v>
      </c>
      <c r="B39" s="473" t="s">
        <v>20</v>
      </c>
      <c r="C39" s="460">
        <v>6</v>
      </c>
      <c r="D39" s="460">
        <v>13</v>
      </c>
      <c r="E39" s="460" t="s">
        <v>108</v>
      </c>
      <c r="F39" s="460" t="s">
        <v>108</v>
      </c>
      <c r="G39" s="460">
        <v>33</v>
      </c>
      <c r="H39" s="460">
        <v>1</v>
      </c>
      <c r="I39" s="460">
        <v>1</v>
      </c>
      <c r="J39" s="460">
        <v>1</v>
      </c>
    </row>
    <row r="40" spans="1:10" s="471" customFormat="1" ht="12.75" customHeight="1">
      <c r="A40" s="718">
        <v>35</v>
      </c>
      <c r="B40" s="473" t="s">
        <v>63</v>
      </c>
      <c r="C40" s="460">
        <v>9</v>
      </c>
      <c r="D40" s="460">
        <v>2</v>
      </c>
      <c r="E40" s="460" t="s">
        <v>108</v>
      </c>
      <c r="F40" s="460">
        <v>1</v>
      </c>
      <c r="G40" s="460">
        <v>43</v>
      </c>
      <c r="H40" s="460" t="s">
        <v>108</v>
      </c>
      <c r="I40" s="480">
        <v>3</v>
      </c>
      <c r="J40" s="460">
        <v>1</v>
      </c>
    </row>
    <row r="41" spans="1:10" s="471" customFormat="1" ht="12.75" customHeight="1">
      <c r="A41" s="718">
        <v>36</v>
      </c>
      <c r="B41" s="473" t="s">
        <v>19</v>
      </c>
      <c r="C41" s="460">
        <v>4</v>
      </c>
      <c r="D41" s="460">
        <v>5</v>
      </c>
      <c r="E41" s="460" t="s">
        <v>108</v>
      </c>
      <c r="F41" s="460">
        <v>2</v>
      </c>
      <c r="G41" s="460">
        <v>191</v>
      </c>
      <c r="H41" s="460">
        <v>3</v>
      </c>
      <c r="I41" s="460">
        <v>1</v>
      </c>
      <c r="J41" s="460">
        <v>2</v>
      </c>
    </row>
    <row r="42" spans="1:10" s="471" customFormat="1" ht="12.75" customHeight="1">
      <c r="A42" s="718">
        <v>37</v>
      </c>
      <c r="B42" s="473" t="s">
        <v>52</v>
      </c>
      <c r="C42" s="460">
        <v>7</v>
      </c>
      <c r="D42" s="460" t="s">
        <v>108</v>
      </c>
      <c r="E42" s="460" t="s">
        <v>108</v>
      </c>
      <c r="F42" s="460" t="s">
        <v>108</v>
      </c>
      <c r="G42" s="460">
        <v>27</v>
      </c>
      <c r="H42" s="460">
        <v>2</v>
      </c>
      <c r="I42" s="460" t="s">
        <v>108</v>
      </c>
      <c r="J42" s="460">
        <v>2</v>
      </c>
    </row>
    <row r="43" spans="1:10" s="471" customFormat="1" ht="12.75" customHeight="1">
      <c r="A43" s="718">
        <v>38</v>
      </c>
      <c r="B43" s="473" t="s">
        <v>38</v>
      </c>
      <c r="C43" s="460">
        <v>13</v>
      </c>
      <c r="D43" s="460">
        <v>7</v>
      </c>
      <c r="E43" s="460">
        <v>4</v>
      </c>
      <c r="F43" s="460">
        <v>1</v>
      </c>
      <c r="G43" s="460">
        <v>34</v>
      </c>
      <c r="H43" s="460">
        <v>4</v>
      </c>
      <c r="I43" s="460">
        <v>1</v>
      </c>
      <c r="J43" s="460">
        <v>2</v>
      </c>
    </row>
    <row r="44" spans="1:10" s="471" customFormat="1" ht="12.75" customHeight="1">
      <c r="A44" s="718">
        <v>39</v>
      </c>
      <c r="B44" s="473" t="s">
        <v>28</v>
      </c>
      <c r="C44" s="460">
        <v>4</v>
      </c>
      <c r="D44" s="460" t="s">
        <v>108</v>
      </c>
      <c r="E44" s="460" t="s">
        <v>108</v>
      </c>
      <c r="F44" s="460" t="s">
        <v>108</v>
      </c>
      <c r="G44" s="460">
        <v>32</v>
      </c>
      <c r="H44" s="460">
        <v>2</v>
      </c>
      <c r="I44" s="460" t="s">
        <v>108</v>
      </c>
      <c r="J44" s="460">
        <v>2</v>
      </c>
    </row>
    <row r="45" spans="1:10" s="471" customFormat="1" ht="12.75" customHeight="1">
      <c r="A45" s="718">
        <v>40</v>
      </c>
      <c r="B45" s="473" t="s">
        <v>58</v>
      </c>
      <c r="C45" s="460">
        <v>1</v>
      </c>
      <c r="D45" s="460">
        <v>1</v>
      </c>
      <c r="E45" s="460" t="s">
        <v>108</v>
      </c>
      <c r="F45" s="460">
        <v>2</v>
      </c>
      <c r="G45" s="460">
        <v>55</v>
      </c>
      <c r="H45" s="460">
        <v>2</v>
      </c>
      <c r="I45" s="460" t="s">
        <v>108</v>
      </c>
      <c r="J45" s="460">
        <v>1</v>
      </c>
    </row>
    <row r="46" spans="1:10" s="471" customFormat="1" ht="12.75" customHeight="1">
      <c r="A46" s="718">
        <v>41</v>
      </c>
      <c r="B46" s="473" t="s">
        <v>35</v>
      </c>
      <c r="C46" s="460">
        <v>2</v>
      </c>
      <c r="D46" s="460">
        <v>6</v>
      </c>
      <c r="E46" s="460" t="s">
        <v>108</v>
      </c>
      <c r="F46" s="460">
        <v>11</v>
      </c>
      <c r="G46" s="460">
        <v>163</v>
      </c>
      <c r="H46" s="460">
        <v>4</v>
      </c>
      <c r="I46" s="460">
        <v>1</v>
      </c>
      <c r="J46" s="460">
        <v>1</v>
      </c>
    </row>
    <row r="47" spans="1:10" s="471" customFormat="1" ht="12.75" customHeight="1">
      <c r="A47" s="718">
        <v>42</v>
      </c>
      <c r="B47" s="473" t="s">
        <v>37</v>
      </c>
      <c r="C47" s="460">
        <v>2</v>
      </c>
      <c r="D47" s="460">
        <v>11</v>
      </c>
      <c r="E47" s="460">
        <v>4</v>
      </c>
      <c r="F47" s="460">
        <v>4</v>
      </c>
      <c r="G47" s="460">
        <v>56</v>
      </c>
      <c r="H47" s="460">
        <v>3</v>
      </c>
      <c r="I47" s="460" t="s">
        <v>108</v>
      </c>
      <c r="J47" s="460">
        <v>3</v>
      </c>
    </row>
    <row r="48" spans="1:10" s="471" customFormat="1" ht="12.75" customHeight="1">
      <c r="A48" s="718">
        <v>43</v>
      </c>
      <c r="B48" s="473" t="s">
        <v>57</v>
      </c>
      <c r="C48" s="460">
        <v>1</v>
      </c>
      <c r="D48" s="460">
        <v>8</v>
      </c>
      <c r="E48" s="460" t="s">
        <v>108</v>
      </c>
      <c r="F48" s="460" t="s">
        <v>108</v>
      </c>
      <c r="G48" s="460">
        <v>14</v>
      </c>
      <c r="H48" s="460">
        <v>2</v>
      </c>
      <c r="I48" s="460">
        <v>1</v>
      </c>
      <c r="J48" s="460" t="s">
        <v>108</v>
      </c>
    </row>
    <row r="49" spans="1:10" s="471" customFormat="1" ht="12.75" customHeight="1">
      <c r="A49" s="718">
        <v>44</v>
      </c>
      <c r="B49" s="473" t="s">
        <v>32</v>
      </c>
      <c r="C49" s="460">
        <v>12</v>
      </c>
      <c r="D49" s="460">
        <v>1</v>
      </c>
      <c r="E49" s="460">
        <v>22</v>
      </c>
      <c r="F49" s="460">
        <v>1</v>
      </c>
      <c r="G49" s="460">
        <v>40</v>
      </c>
      <c r="H49" s="460">
        <v>2</v>
      </c>
      <c r="I49" s="460">
        <v>1</v>
      </c>
      <c r="J49" s="460">
        <v>1</v>
      </c>
    </row>
    <row r="50" spans="1:10" s="471" customFormat="1" ht="12.75" customHeight="1">
      <c r="A50" s="718">
        <v>45</v>
      </c>
      <c r="B50" s="473" t="s">
        <v>39</v>
      </c>
      <c r="C50" s="460">
        <v>5</v>
      </c>
      <c r="D50" s="460">
        <v>1</v>
      </c>
      <c r="E50" s="460" t="s">
        <v>108</v>
      </c>
      <c r="F50" s="460">
        <v>1</v>
      </c>
      <c r="G50" s="460">
        <v>80</v>
      </c>
      <c r="H50" s="460">
        <v>3</v>
      </c>
      <c r="I50" s="460">
        <v>3</v>
      </c>
      <c r="J50" s="460">
        <v>2</v>
      </c>
    </row>
    <row r="51" spans="1:10" s="471" customFormat="1" ht="12.75" customHeight="1">
      <c r="A51" s="718">
        <v>46</v>
      </c>
      <c r="B51" s="473" t="s">
        <v>54</v>
      </c>
      <c r="C51" s="460">
        <v>8</v>
      </c>
      <c r="D51" s="460" t="s">
        <v>108</v>
      </c>
      <c r="E51" s="460" t="s">
        <v>108</v>
      </c>
      <c r="F51" s="460" t="s">
        <v>108</v>
      </c>
      <c r="G51" s="460">
        <v>19</v>
      </c>
      <c r="H51" s="460">
        <v>3</v>
      </c>
      <c r="I51" s="460">
        <v>1</v>
      </c>
      <c r="J51" s="460">
        <v>1</v>
      </c>
    </row>
    <row r="52" spans="1:10" s="471" customFormat="1" ht="12.75" customHeight="1">
      <c r="A52" s="718">
        <v>47</v>
      </c>
      <c r="B52" s="473" t="s">
        <v>51</v>
      </c>
      <c r="C52" s="460">
        <v>6</v>
      </c>
      <c r="D52" s="460" t="s">
        <v>108</v>
      </c>
      <c r="E52" s="460" t="s">
        <v>108</v>
      </c>
      <c r="F52" s="460" t="s">
        <v>108</v>
      </c>
      <c r="G52" s="460">
        <v>20</v>
      </c>
      <c r="H52" s="460">
        <v>2</v>
      </c>
      <c r="I52" s="460" t="s">
        <v>108</v>
      </c>
      <c r="J52" s="460">
        <v>1</v>
      </c>
    </row>
    <row r="53" spans="1:10" s="471" customFormat="1" ht="12.75" customHeight="1">
      <c r="A53" s="718">
        <v>48</v>
      </c>
      <c r="B53" s="473" t="s">
        <v>21</v>
      </c>
      <c r="C53" s="460">
        <v>16</v>
      </c>
      <c r="D53" s="460">
        <v>44</v>
      </c>
      <c r="E53" s="460">
        <v>1</v>
      </c>
      <c r="F53" s="460">
        <v>1</v>
      </c>
      <c r="G53" s="460">
        <v>47</v>
      </c>
      <c r="H53" s="460">
        <v>5</v>
      </c>
      <c r="I53" s="460">
        <v>1</v>
      </c>
      <c r="J53" s="460">
        <v>1</v>
      </c>
    </row>
    <row r="54" spans="1:10" s="471" customFormat="1" ht="15.75" customHeight="1">
      <c r="A54" s="718">
        <v>49</v>
      </c>
      <c r="B54" s="473" t="s">
        <v>53</v>
      </c>
      <c r="C54" s="460">
        <v>1</v>
      </c>
      <c r="D54" s="460" t="s">
        <v>108</v>
      </c>
      <c r="E54" s="460" t="s">
        <v>108</v>
      </c>
      <c r="F54" s="460" t="s">
        <v>108</v>
      </c>
      <c r="G54" s="460">
        <v>48</v>
      </c>
      <c r="H54" s="460">
        <v>1</v>
      </c>
      <c r="I54" s="460" t="s">
        <v>108</v>
      </c>
      <c r="J54" s="460">
        <v>1</v>
      </c>
    </row>
    <row r="55" spans="1:10" s="472" customFormat="1" ht="12.75" customHeight="1">
      <c r="A55" s="718">
        <v>50</v>
      </c>
      <c r="B55" s="473" t="s">
        <v>22</v>
      </c>
      <c r="C55" s="460">
        <v>3</v>
      </c>
      <c r="D55" s="480">
        <v>1</v>
      </c>
      <c r="E55" s="460" t="s">
        <v>108</v>
      </c>
      <c r="F55" s="460" t="s">
        <v>108</v>
      </c>
      <c r="G55" s="460">
        <v>87</v>
      </c>
      <c r="H55" s="460">
        <v>1</v>
      </c>
      <c r="I55" s="460">
        <v>1</v>
      </c>
      <c r="J55" s="480">
        <v>2</v>
      </c>
    </row>
    <row r="56" spans="1:10" s="475" customFormat="1" ht="12.75" customHeight="1">
      <c r="A56" s="474"/>
      <c r="B56" s="474" t="s">
        <v>457</v>
      </c>
      <c r="C56" s="481">
        <f aca="true" t="shared" si="0" ref="C56:J56">SUM(C6:C55)</f>
        <v>437</v>
      </c>
      <c r="D56" s="481">
        <f t="shared" si="0"/>
        <v>177</v>
      </c>
      <c r="E56" s="481">
        <f t="shared" si="0"/>
        <v>92</v>
      </c>
      <c r="F56" s="481">
        <f t="shared" si="0"/>
        <v>68</v>
      </c>
      <c r="G56" s="481">
        <f t="shared" si="0"/>
        <v>3164</v>
      </c>
      <c r="H56" s="481">
        <f t="shared" si="0"/>
        <v>124</v>
      </c>
      <c r="I56" s="481">
        <f t="shared" si="0"/>
        <v>44</v>
      </c>
      <c r="J56" s="481">
        <f t="shared" si="0"/>
        <v>84</v>
      </c>
    </row>
    <row r="57" spans="1:10" s="476" customFormat="1" ht="18.75" customHeight="1">
      <c r="A57" s="719" t="s">
        <v>458</v>
      </c>
      <c r="B57" s="719"/>
      <c r="C57" s="719"/>
      <c r="D57" s="719"/>
      <c r="E57" s="719"/>
      <c r="F57" s="719"/>
      <c r="G57" s="719"/>
      <c r="H57" s="719"/>
      <c r="I57" s="719"/>
      <c r="J57" s="719"/>
    </row>
    <row r="58" spans="1:10" s="476" customFormat="1" ht="17.25">
      <c r="A58" s="719"/>
      <c r="B58" s="719"/>
      <c r="C58" s="719"/>
      <c r="D58" s="719"/>
      <c r="E58" s="719"/>
      <c r="F58" s="719"/>
      <c r="G58" s="719"/>
      <c r="H58" s="719"/>
      <c r="I58" s="719"/>
      <c r="J58" s="719"/>
    </row>
  </sheetData>
  <sheetProtection/>
  <mergeCells count="11">
    <mergeCell ref="A1:J1"/>
    <mergeCell ref="A2:J2"/>
    <mergeCell ref="A4:A5"/>
    <mergeCell ref="B4:B5"/>
    <mergeCell ref="C4:C5"/>
    <mergeCell ref="D4:D5"/>
    <mergeCell ref="E4:E5"/>
    <mergeCell ref="F4:F5"/>
    <mergeCell ref="G4:G5"/>
    <mergeCell ref="A3:J3"/>
    <mergeCell ref="I4:I5"/>
  </mergeCells>
  <printOptions/>
  <pageMargins left="0.31496062992125984" right="0.31496062992125984" top="0.3937007874015748" bottom="0.31496062992125984" header="0.11811023622047245" footer="0.11811023622047245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showGridLines="0" view="pageBreakPreview" zoomScale="89" zoomScaleNormal="120" zoomScaleSheetLayoutView="89" workbookViewId="0" topLeftCell="A34">
      <selection activeCell="A1" sqref="A1:IV1"/>
    </sheetView>
  </sheetViews>
  <sheetFormatPr defaultColWidth="9.140625" defaultRowHeight="21.75"/>
  <cols>
    <col min="1" max="1" width="5.8515625" style="720" customWidth="1"/>
    <col min="2" max="2" width="15.57421875" style="720" customWidth="1"/>
    <col min="3" max="3" width="9.00390625" style="720" customWidth="1"/>
    <col min="4" max="4" width="12.8515625" style="720" customWidth="1"/>
    <col min="5" max="5" width="9.421875" style="720" customWidth="1"/>
    <col min="6" max="6" width="8.00390625" style="720" customWidth="1"/>
    <col min="7" max="7" width="11.00390625" style="720" customWidth="1"/>
    <col min="8" max="8" width="9.140625" style="720" customWidth="1"/>
    <col min="9" max="9" width="6.421875" style="720" customWidth="1"/>
    <col min="10" max="10" width="6.8515625" style="720" customWidth="1"/>
    <col min="11" max="11" width="6.421875" style="723" customWidth="1"/>
    <col min="12" max="12" width="9.140625" style="488" customWidth="1"/>
    <col min="13" max="16384" width="9.140625" style="477" customWidth="1"/>
  </cols>
  <sheetData>
    <row r="1" spans="1:12" s="677" customFormat="1" ht="18" customHeight="1">
      <c r="A1" s="903" t="s">
        <v>590</v>
      </c>
      <c r="B1" s="903"/>
      <c r="C1" s="903"/>
      <c r="D1" s="903"/>
      <c r="E1" s="903"/>
      <c r="F1" s="903"/>
      <c r="G1" s="903"/>
      <c r="H1" s="903"/>
      <c r="I1" s="903"/>
      <c r="J1" s="903"/>
      <c r="K1" s="904"/>
      <c r="L1" s="485"/>
    </row>
    <row r="2" spans="1:12" s="677" customFormat="1" ht="18" customHeight="1">
      <c r="A2" s="905" t="s">
        <v>459</v>
      </c>
      <c r="B2" s="905"/>
      <c r="C2" s="905"/>
      <c r="D2" s="905"/>
      <c r="E2" s="905"/>
      <c r="F2" s="905"/>
      <c r="G2" s="905"/>
      <c r="H2" s="905"/>
      <c r="I2" s="905"/>
      <c r="J2" s="905"/>
      <c r="K2" s="783"/>
      <c r="L2" s="485"/>
    </row>
    <row r="3" spans="1:12" s="469" customFormat="1" ht="15.75" customHeight="1">
      <c r="A3" s="897" t="s">
        <v>312</v>
      </c>
      <c r="B3" s="897"/>
      <c r="C3" s="897"/>
      <c r="D3" s="897"/>
      <c r="E3" s="897"/>
      <c r="F3" s="897"/>
      <c r="G3" s="897"/>
      <c r="H3" s="897"/>
      <c r="I3" s="897"/>
      <c r="J3" s="897"/>
      <c r="K3" s="906"/>
      <c r="L3" s="484"/>
    </row>
    <row r="4" spans="1:12" s="470" customFormat="1" ht="22.5" customHeight="1">
      <c r="A4" s="895" t="s">
        <v>446</v>
      </c>
      <c r="B4" s="895" t="s">
        <v>437</v>
      </c>
      <c r="C4" s="895" t="s">
        <v>460</v>
      </c>
      <c r="D4" s="895" t="s">
        <v>461</v>
      </c>
      <c r="E4" s="895" t="s">
        <v>382</v>
      </c>
      <c r="F4" s="907" t="s">
        <v>462</v>
      </c>
      <c r="G4" s="895" t="s">
        <v>463</v>
      </c>
      <c r="H4" s="899" t="s">
        <v>464</v>
      </c>
      <c r="I4" s="901" t="s">
        <v>465</v>
      </c>
      <c r="J4" s="902"/>
      <c r="K4" s="902"/>
      <c r="L4" s="676"/>
    </row>
    <row r="5" spans="1:12" s="470" customFormat="1" ht="36" customHeight="1">
      <c r="A5" s="896"/>
      <c r="B5" s="896"/>
      <c r="C5" s="896"/>
      <c r="D5" s="896"/>
      <c r="E5" s="896"/>
      <c r="F5" s="908"/>
      <c r="G5" s="896"/>
      <c r="H5" s="900"/>
      <c r="I5" s="724" t="s">
        <v>466</v>
      </c>
      <c r="J5" s="725" t="s">
        <v>467</v>
      </c>
      <c r="K5" s="725" t="s">
        <v>468</v>
      </c>
      <c r="L5" s="486"/>
    </row>
    <row r="6" spans="1:13" s="675" customFormat="1" ht="13.5" customHeight="1">
      <c r="A6" s="718">
        <v>1</v>
      </c>
      <c r="B6" s="473" t="s">
        <v>34</v>
      </c>
      <c r="C6" s="460">
        <v>28</v>
      </c>
      <c r="D6" s="460">
        <v>1</v>
      </c>
      <c r="E6" s="460">
        <v>21</v>
      </c>
      <c r="F6" s="460">
        <v>4</v>
      </c>
      <c r="G6" s="460">
        <v>4</v>
      </c>
      <c r="H6" s="460">
        <v>1</v>
      </c>
      <c r="I6" s="460" t="s">
        <v>108</v>
      </c>
      <c r="J6" s="460">
        <v>3</v>
      </c>
      <c r="K6" s="721" t="s">
        <v>108</v>
      </c>
      <c r="L6" s="487"/>
      <c r="M6" s="471"/>
    </row>
    <row r="7" spans="1:12" s="471" customFormat="1" ht="13.5" customHeight="1">
      <c r="A7" s="718">
        <v>2</v>
      </c>
      <c r="B7" s="473" t="s">
        <v>42</v>
      </c>
      <c r="C7" s="460">
        <v>27</v>
      </c>
      <c r="D7" s="460">
        <v>2</v>
      </c>
      <c r="E7" s="460">
        <v>5</v>
      </c>
      <c r="F7" s="460" t="s">
        <v>108</v>
      </c>
      <c r="G7" s="460">
        <v>1</v>
      </c>
      <c r="H7" s="460">
        <v>3</v>
      </c>
      <c r="I7" s="460" t="s">
        <v>108</v>
      </c>
      <c r="J7" s="460">
        <v>3</v>
      </c>
      <c r="K7" s="718" t="s">
        <v>108</v>
      </c>
      <c r="L7" s="487"/>
    </row>
    <row r="8" spans="1:12" s="471" customFormat="1" ht="13.5" customHeight="1">
      <c r="A8" s="718">
        <v>3</v>
      </c>
      <c r="B8" s="473" t="s">
        <v>55</v>
      </c>
      <c r="C8" s="460">
        <v>1</v>
      </c>
      <c r="D8" s="460" t="s">
        <v>108</v>
      </c>
      <c r="E8" s="460" t="s">
        <v>108</v>
      </c>
      <c r="F8" s="460" t="s">
        <v>108</v>
      </c>
      <c r="G8" s="460" t="s">
        <v>108</v>
      </c>
      <c r="H8" s="460" t="s">
        <v>108</v>
      </c>
      <c r="I8" s="460" t="s">
        <v>108</v>
      </c>
      <c r="J8" s="460">
        <v>1</v>
      </c>
      <c r="K8" s="718" t="s">
        <v>108</v>
      </c>
      <c r="L8" s="487"/>
    </row>
    <row r="9" spans="1:12" s="471" customFormat="1" ht="13.5" customHeight="1">
      <c r="A9" s="718">
        <v>4</v>
      </c>
      <c r="B9" s="473" t="s">
        <v>56</v>
      </c>
      <c r="C9" s="460">
        <v>30</v>
      </c>
      <c r="D9" s="460">
        <v>1</v>
      </c>
      <c r="E9" s="460">
        <v>1</v>
      </c>
      <c r="F9" s="460">
        <v>4</v>
      </c>
      <c r="G9" s="460">
        <v>1</v>
      </c>
      <c r="H9" s="460" t="s">
        <v>108</v>
      </c>
      <c r="I9" s="460" t="s">
        <v>108</v>
      </c>
      <c r="J9" s="460">
        <v>2</v>
      </c>
      <c r="K9" s="718" t="s">
        <v>108</v>
      </c>
      <c r="L9" s="487"/>
    </row>
    <row r="10" spans="1:12" s="471" customFormat="1" ht="13.5" customHeight="1">
      <c r="A10" s="718">
        <v>5</v>
      </c>
      <c r="B10" s="473" t="s">
        <v>26</v>
      </c>
      <c r="C10" s="460">
        <v>80</v>
      </c>
      <c r="D10" s="460">
        <v>2</v>
      </c>
      <c r="E10" s="480">
        <v>7</v>
      </c>
      <c r="F10" s="460" t="s">
        <v>108</v>
      </c>
      <c r="G10" s="460">
        <v>6</v>
      </c>
      <c r="H10" s="460" t="s">
        <v>108</v>
      </c>
      <c r="I10" s="460">
        <v>1</v>
      </c>
      <c r="J10" s="460">
        <v>4</v>
      </c>
      <c r="K10" s="718">
        <v>1</v>
      </c>
      <c r="L10" s="487"/>
    </row>
    <row r="11" spans="1:12" s="471" customFormat="1" ht="13.5" customHeight="1">
      <c r="A11" s="718">
        <v>6</v>
      </c>
      <c r="B11" s="473" t="s">
        <v>49</v>
      </c>
      <c r="C11" s="460">
        <v>21</v>
      </c>
      <c r="D11" s="460">
        <v>1</v>
      </c>
      <c r="E11" s="460">
        <v>1</v>
      </c>
      <c r="F11" s="460" t="s">
        <v>211</v>
      </c>
      <c r="G11" s="460" t="s">
        <v>211</v>
      </c>
      <c r="H11" s="460">
        <v>1</v>
      </c>
      <c r="I11" s="460" t="s">
        <v>211</v>
      </c>
      <c r="J11" s="460">
        <v>17</v>
      </c>
      <c r="K11" s="718" t="s">
        <v>211</v>
      </c>
      <c r="L11" s="487"/>
    </row>
    <row r="12" spans="1:12" s="471" customFormat="1" ht="13.5" customHeight="1">
      <c r="A12" s="718">
        <v>7</v>
      </c>
      <c r="B12" s="473" t="s">
        <v>25</v>
      </c>
      <c r="C12" s="460" t="s">
        <v>211</v>
      </c>
      <c r="D12" s="460" t="s">
        <v>211</v>
      </c>
      <c r="E12" s="460">
        <v>1</v>
      </c>
      <c r="F12" s="460">
        <v>11</v>
      </c>
      <c r="G12" s="460">
        <v>1</v>
      </c>
      <c r="H12" s="460" t="s">
        <v>211</v>
      </c>
      <c r="I12" s="460" t="s">
        <v>211</v>
      </c>
      <c r="J12" s="460">
        <v>14</v>
      </c>
      <c r="K12" s="718" t="s">
        <v>211</v>
      </c>
      <c r="L12" s="487"/>
    </row>
    <row r="13" spans="1:12" s="471" customFormat="1" ht="13.5" customHeight="1">
      <c r="A13" s="718">
        <v>8</v>
      </c>
      <c r="B13" s="473" t="s">
        <v>23</v>
      </c>
      <c r="C13" s="460">
        <v>48</v>
      </c>
      <c r="D13" s="460">
        <v>2</v>
      </c>
      <c r="E13" s="460">
        <v>7</v>
      </c>
      <c r="F13" s="460">
        <v>5</v>
      </c>
      <c r="G13" s="460">
        <v>5</v>
      </c>
      <c r="H13" s="460" t="s">
        <v>211</v>
      </c>
      <c r="I13" s="460">
        <v>3</v>
      </c>
      <c r="J13" s="460">
        <v>6</v>
      </c>
      <c r="K13" s="718" t="s">
        <v>211</v>
      </c>
      <c r="L13" s="487"/>
    </row>
    <row r="14" spans="1:12" s="471" customFormat="1" ht="13.5" customHeight="1">
      <c r="A14" s="718">
        <v>9</v>
      </c>
      <c r="B14" s="473" t="s">
        <v>16</v>
      </c>
      <c r="C14" s="460">
        <v>31</v>
      </c>
      <c r="D14" s="460" t="s">
        <v>211</v>
      </c>
      <c r="E14" s="460">
        <v>1</v>
      </c>
      <c r="F14" s="460">
        <v>1</v>
      </c>
      <c r="G14" s="460">
        <v>2</v>
      </c>
      <c r="H14" s="460">
        <v>3</v>
      </c>
      <c r="I14" s="460" t="s">
        <v>211</v>
      </c>
      <c r="J14" s="460">
        <v>3</v>
      </c>
      <c r="K14" s="718">
        <v>1</v>
      </c>
      <c r="L14" s="487"/>
    </row>
    <row r="15" spans="1:12" s="471" customFormat="1" ht="13.5" customHeight="1">
      <c r="A15" s="718">
        <v>10</v>
      </c>
      <c r="B15" s="473" t="s">
        <v>50</v>
      </c>
      <c r="C15" s="460">
        <v>5</v>
      </c>
      <c r="D15" s="460" t="s">
        <v>211</v>
      </c>
      <c r="E15" s="460" t="s">
        <v>211</v>
      </c>
      <c r="F15" s="460">
        <v>1</v>
      </c>
      <c r="G15" s="460" t="s">
        <v>211</v>
      </c>
      <c r="H15" s="460" t="s">
        <v>211</v>
      </c>
      <c r="I15" s="460" t="s">
        <v>211</v>
      </c>
      <c r="J15" s="460">
        <v>6</v>
      </c>
      <c r="K15" s="718" t="s">
        <v>211</v>
      </c>
      <c r="L15" s="487"/>
    </row>
    <row r="16" spans="1:12" s="471" customFormat="1" ht="13.5" customHeight="1">
      <c r="A16" s="718">
        <v>11</v>
      </c>
      <c r="B16" s="473" t="s">
        <v>60</v>
      </c>
      <c r="C16" s="460">
        <v>4</v>
      </c>
      <c r="D16" s="460" t="s">
        <v>211</v>
      </c>
      <c r="E16" s="460" t="s">
        <v>211</v>
      </c>
      <c r="F16" s="460" t="s">
        <v>211</v>
      </c>
      <c r="G16" s="460" t="s">
        <v>211</v>
      </c>
      <c r="H16" s="460" t="s">
        <v>211</v>
      </c>
      <c r="I16" s="460" t="s">
        <v>108</v>
      </c>
      <c r="J16" s="460">
        <v>3</v>
      </c>
      <c r="K16" s="718">
        <v>1</v>
      </c>
      <c r="L16" s="487"/>
    </row>
    <row r="17" spans="1:12" s="471" customFormat="1" ht="13.5" customHeight="1">
      <c r="A17" s="718">
        <v>12</v>
      </c>
      <c r="B17" s="473" t="s">
        <v>62</v>
      </c>
      <c r="C17" s="460">
        <v>8</v>
      </c>
      <c r="D17" s="460" t="s">
        <v>108</v>
      </c>
      <c r="E17" s="460" t="s">
        <v>108</v>
      </c>
      <c r="F17" s="460">
        <v>1</v>
      </c>
      <c r="G17" s="460">
        <v>2</v>
      </c>
      <c r="H17" s="460" t="s">
        <v>108</v>
      </c>
      <c r="I17" s="460" t="s">
        <v>108</v>
      </c>
      <c r="J17" s="460">
        <v>8</v>
      </c>
      <c r="K17" s="718" t="s">
        <v>108</v>
      </c>
      <c r="L17" s="487"/>
    </row>
    <row r="18" spans="1:12" s="471" customFormat="1" ht="13.5" customHeight="1">
      <c r="A18" s="718">
        <v>13</v>
      </c>
      <c r="B18" s="473" t="s">
        <v>41</v>
      </c>
      <c r="C18" s="460">
        <v>38</v>
      </c>
      <c r="D18" s="460">
        <v>14</v>
      </c>
      <c r="E18" s="460">
        <v>3</v>
      </c>
      <c r="F18" s="460">
        <v>2</v>
      </c>
      <c r="G18" s="460">
        <v>3</v>
      </c>
      <c r="H18" s="460">
        <v>19</v>
      </c>
      <c r="I18" s="460" t="s">
        <v>108</v>
      </c>
      <c r="J18" s="460">
        <v>6</v>
      </c>
      <c r="K18" s="718">
        <v>1</v>
      </c>
      <c r="L18" s="487"/>
    </row>
    <row r="19" spans="1:12" s="471" customFormat="1" ht="13.5" customHeight="1">
      <c r="A19" s="718">
        <v>14</v>
      </c>
      <c r="B19" s="473" t="s">
        <v>43</v>
      </c>
      <c r="C19" s="460">
        <v>42</v>
      </c>
      <c r="D19" s="460">
        <v>10</v>
      </c>
      <c r="E19" s="460">
        <v>4</v>
      </c>
      <c r="F19" s="480">
        <v>8</v>
      </c>
      <c r="G19" s="460">
        <v>3</v>
      </c>
      <c r="H19" s="460">
        <v>5</v>
      </c>
      <c r="I19" s="460">
        <v>1</v>
      </c>
      <c r="J19" s="460">
        <v>4</v>
      </c>
      <c r="K19" s="718">
        <v>1</v>
      </c>
      <c r="L19" s="487"/>
    </row>
    <row r="20" spans="1:12" s="471" customFormat="1" ht="13.5" customHeight="1">
      <c r="A20" s="718">
        <v>15</v>
      </c>
      <c r="B20" s="473" t="s">
        <v>45</v>
      </c>
      <c r="C20" s="460">
        <v>13</v>
      </c>
      <c r="D20" s="460" t="s">
        <v>108</v>
      </c>
      <c r="E20" s="460" t="s">
        <v>108</v>
      </c>
      <c r="F20" s="460" t="s">
        <v>108</v>
      </c>
      <c r="G20" s="460" t="s">
        <v>108</v>
      </c>
      <c r="H20" s="460">
        <v>11</v>
      </c>
      <c r="I20" s="460" t="s">
        <v>108</v>
      </c>
      <c r="J20" s="460">
        <v>4</v>
      </c>
      <c r="K20" s="718" t="s">
        <v>108</v>
      </c>
      <c r="L20" s="487"/>
    </row>
    <row r="21" spans="1:12" s="471" customFormat="1" ht="13.5" customHeight="1">
      <c r="A21" s="718">
        <v>16</v>
      </c>
      <c r="B21" s="473" t="s">
        <v>27</v>
      </c>
      <c r="C21" s="460" t="s">
        <v>108</v>
      </c>
      <c r="D21" s="460">
        <v>31</v>
      </c>
      <c r="E21" s="460">
        <v>5</v>
      </c>
      <c r="F21" s="460">
        <v>16</v>
      </c>
      <c r="G21" s="460">
        <v>8</v>
      </c>
      <c r="H21" s="460" t="s">
        <v>108</v>
      </c>
      <c r="I21" s="460" t="s">
        <v>108</v>
      </c>
      <c r="J21" s="460">
        <v>15</v>
      </c>
      <c r="K21" s="718">
        <v>1</v>
      </c>
      <c r="L21" s="487"/>
    </row>
    <row r="22" spans="1:12" s="471" customFormat="1" ht="13.5" customHeight="1">
      <c r="A22" s="718">
        <v>17</v>
      </c>
      <c r="B22" s="473" t="s">
        <v>48</v>
      </c>
      <c r="C22" s="460">
        <v>8</v>
      </c>
      <c r="D22" s="460">
        <v>9</v>
      </c>
      <c r="E22" s="460" t="s">
        <v>108</v>
      </c>
      <c r="F22" s="460">
        <v>2</v>
      </c>
      <c r="G22" s="460">
        <v>4</v>
      </c>
      <c r="H22" s="460" t="s">
        <v>108</v>
      </c>
      <c r="I22" s="460" t="s">
        <v>108</v>
      </c>
      <c r="J22" s="460">
        <v>7</v>
      </c>
      <c r="K22" s="718" t="s">
        <v>108</v>
      </c>
      <c r="L22" s="487"/>
    </row>
    <row r="23" spans="1:12" s="471" customFormat="1" ht="13.5" customHeight="1">
      <c r="A23" s="718">
        <v>18</v>
      </c>
      <c r="B23" s="473" t="s">
        <v>24</v>
      </c>
      <c r="C23" s="460">
        <v>33</v>
      </c>
      <c r="D23" s="460">
        <v>3</v>
      </c>
      <c r="E23" s="460" t="s">
        <v>108</v>
      </c>
      <c r="F23" s="460" t="s">
        <v>108</v>
      </c>
      <c r="G23" s="460">
        <v>4</v>
      </c>
      <c r="H23" s="460" t="s">
        <v>108</v>
      </c>
      <c r="I23" s="460" t="s">
        <v>108</v>
      </c>
      <c r="J23" s="460">
        <v>3</v>
      </c>
      <c r="K23" s="718" t="s">
        <v>108</v>
      </c>
      <c r="L23" s="487"/>
    </row>
    <row r="24" spans="1:12" s="471" customFormat="1" ht="13.5" customHeight="1">
      <c r="A24" s="718">
        <v>19</v>
      </c>
      <c r="B24" s="473" t="s">
        <v>40</v>
      </c>
      <c r="C24" s="460">
        <v>9</v>
      </c>
      <c r="D24" s="460" t="s">
        <v>108</v>
      </c>
      <c r="E24" s="460">
        <v>3</v>
      </c>
      <c r="F24" s="460">
        <v>10</v>
      </c>
      <c r="G24" s="460">
        <v>1</v>
      </c>
      <c r="H24" s="460">
        <v>2</v>
      </c>
      <c r="I24" s="460" t="s">
        <v>108</v>
      </c>
      <c r="J24" s="460">
        <v>1</v>
      </c>
      <c r="K24" s="718" t="s">
        <v>108</v>
      </c>
      <c r="L24" s="487"/>
    </row>
    <row r="25" spans="1:12" s="471" customFormat="1" ht="13.5" customHeight="1">
      <c r="A25" s="718">
        <v>20</v>
      </c>
      <c r="B25" s="473" t="s">
        <v>47</v>
      </c>
      <c r="C25" s="460">
        <v>18</v>
      </c>
      <c r="D25" s="460">
        <v>15</v>
      </c>
      <c r="E25" s="460" t="s">
        <v>108</v>
      </c>
      <c r="F25" s="460">
        <v>2</v>
      </c>
      <c r="G25" s="480">
        <v>4</v>
      </c>
      <c r="H25" s="460" t="s">
        <v>108</v>
      </c>
      <c r="I25" s="460" t="s">
        <v>108</v>
      </c>
      <c r="J25" s="480">
        <v>8</v>
      </c>
      <c r="K25" s="718" t="s">
        <v>108</v>
      </c>
      <c r="L25" s="487"/>
    </row>
    <row r="26" spans="1:12" s="471" customFormat="1" ht="13.5" customHeight="1">
      <c r="A26" s="718">
        <v>21</v>
      </c>
      <c r="B26" s="473" t="s">
        <v>17</v>
      </c>
      <c r="C26" s="460">
        <v>27</v>
      </c>
      <c r="D26" s="460" t="s">
        <v>108</v>
      </c>
      <c r="E26" s="460">
        <v>1</v>
      </c>
      <c r="F26" s="460" t="s">
        <v>108</v>
      </c>
      <c r="G26" s="460">
        <v>2</v>
      </c>
      <c r="H26" s="460">
        <v>4</v>
      </c>
      <c r="I26" s="460" t="s">
        <v>108</v>
      </c>
      <c r="J26" s="460">
        <v>6</v>
      </c>
      <c r="K26" s="718" t="s">
        <v>108</v>
      </c>
      <c r="L26" s="487"/>
    </row>
    <row r="27" spans="1:12" s="471" customFormat="1" ht="13.5" customHeight="1">
      <c r="A27" s="718">
        <v>22</v>
      </c>
      <c r="B27" s="473" t="s">
        <v>59</v>
      </c>
      <c r="C27" s="460">
        <v>33</v>
      </c>
      <c r="D27" s="460">
        <v>10</v>
      </c>
      <c r="E27" s="460">
        <v>4</v>
      </c>
      <c r="F27" s="460">
        <v>1</v>
      </c>
      <c r="G27" s="460">
        <v>3</v>
      </c>
      <c r="H27" s="460">
        <v>1</v>
      </c>
      <c r="I27" s="460" t="s">
        <v>108</v>
      </c>
      <c r="J27" s="460">
        <v>8</v>
      </c>
      <c r="K27" s="718" t="s">
        <v>108</v>
      </c>
      <c r="L27" s="487"/>
    </row>
    <row r="28" spans="1:12" s="471" customFormat="1" ht="13.5" customHeight="1">
      <c r="A28" s="718">
        <v>23</v>
      </c>
      <c r="B28" s="473" t="s">
        <v>61</v>
      </c>
      <c r="C28" s="460">
        <v>8</v>
      </c>
      <c r="D28" s="460" t="s">
        <v>108</v>
      </c>
      <c r="E28" s="460" t="s">
        <v>108</v>
      </c>
      <c r="F28" s="460" t="s">
        <v>108</v>
      </c>
      <c r="G28" s="460">
        <v>3</v>
      </c>
      <c r="H28" s="460" t="s">
        <v>108</v>
      </c>
      <c r="I28" s="460" t="s">
        <v>108</v>
      </c>
      <c r="J28" s="460">
        <v>4</v>
      </c>
      <c r="K28" s="718" t="s">
        <v>108</v>
      </c>
      <c r="L28" s="487"/>
    </row>
    <row r="29" spans="1:12" s="471" customFormat="1" ht="13.5" customHeight="1">
      <c r="A29" s="718">
        <v>24</v>
      </c>
      <c r="B29" s="473" t="s">
        <v>44</v>
      </c>
      <c r="C29" s="460">
        <v>29</v>
      </c>
      <c r="D29" s="460">
        <v>16</v>
      </c>
      <c r="E29" s="460">
        <v>9</v>
      </c>
      <c r="F29" s="460">
        <v>4</v>
      </c>
      <c r="G29" s="460">
        <v>4</v>
      </c>
      <c r="H29" s="460">
        <v>6</v>
      </c>
      <c r="I29" s="460" t="s">
        <v>108</v>
      </c>
      <c r="J29" s="460">
        <v>4</v>
      </c>
      <c r="K29" s="718" t="s">
        <v>108</v>
      </c>
      <c r="L29" s="487"/>
    </row>
    <row r="30" spans="1:12" s="471" customFormat="1" ht="13.5" customHeight="1">
      <c r="A30" s="718">
        <v>25</v>
      </c>
      <c r="B30" s="473" t="s">
        <v>31</v>
      </c>
      <c r="C30" s="460">
        <v>20</v>
      </c>
      <c r="D30" s="460">
        <v>1</v>
      </c>
      <c r="E30" s="460">
        <v>21</v>
      </c>
      <c r="F30" s="460">
        <v>3</v>
      </c>
      <c r="G30" s="460">
        <v>3</v>
      </c>
      <c r="H30" s="460">
        <v>6</v>
      </c>
      <c r="I30" s="460" t="s">
        <v>108</v>
      </c>
      <c r="J30" s="460">
        <v>2</v>
      </c>
      <c r="K30" s="718" t="s">
        <v>108</v>
      </c>
      <c r="L30" s="487"/>
    </row>
    <row r="31" spans="1:12" s="471" customFormat="1" ht="13.5" customHeight="1">
      <c r="A31" s="718">
        <v>26</v>
      </c>
      <c r="B31" s="473" t="s">
        <v>29</v>
      </c>
      <c r="C31" s="460">
        <v>15</v>
      </c>
      <c r="D31" s="460" t="s">
        <v>108</v>
      </c>
      <c r="E31" s="460" t="s">
        <v>108</v>
      </c>
      <c r="F31" s="460" t="s">
        <v>108</v>
      </c>
      <c r="G31" s="460">
        <v>4</v>
      </c>
      <c r="H31" s="460" t="s">
        <v>108</v>
      </c>
      <c r="I31" s="460" t="s">
        <v>108</v>
      </c>
      <c r="J31" s="460">
        <v>6</v>
      </c>
      <c r="K31" s="718" t="s">
        <v>108</v>
      </c>
      <c r="L31" s="487"/>
    </row>
    <row r="32" spans="1:12" s="471" customFormat="1" ht="13.5" customHeight="1">
      <c r="A32" s="718">
        <v>27</v>
      </c>
      <c r="B32" s="473" t="s">
        <v>30</v>
      </c>
      <c r="C32" s="460">
        <v>28</v>
      </c>
      <c r="D32" s="460">
        <v>47</v>
      </c>
      <c r="E32" s="460">
        <v>17</v>
      </c>
      <c r="F32" s="460">
        <v>13</v>
      </c>
      <c r="G32" s="460">
        <v>14</v>
      </c>
      <c r="H32" s="460">
        <v>2</v>
      </c>
      <c r="I32" s="460">
        <v>1</v>
      </c>
      <c r="J32" s="460">
        <v>2</v>
      </c>
      <c r="K32" s="718" t="s">
        <v>108</v>
      </c>
      <c r="L32" s="487"/>
    </row>
    <row r="33" spans="1:12" s="471" customFormat="1" ht="13.5" customHeight="1">
      <c r="A33" s="718">
        <v>28</v>
      </c>
      <c r="B33" s="473" t="s">
        <v>36</v>
      </c>
      <c r="C33" s="460" t="s">
        <v>108</v>
      </c>
      <c r="D33" s="460">
        <v>2</v>
      </c>
      <c r="E33" s="460">
        <v>4</v>
      </c>
      <c r="F33" s="460" t="s">
        <v>108</v>
      </c>
      <c r="G33" s="460">
        <v>2</v>
      </c>
      <c r="H33" s="460" t="s">
        <v>108</v>
      </c>
      <c r="I33" s="460" t="s">
        <v>108</v>
      </c>
      <c r="J33" s="460">
        <v>4</v>
      </c>
      <c r="K33" s="718" t="s">
        <v>108</v>
      </c>
      <c r="L33" s="487"/>
    </row>
    <row r="34" spans="1:12" s="471" customFormat="1" ht="13.5" customHeight="1">
      <c r="A34" s="718">
        <v>29</v>
      </c>
      <c r="B34" s="473" t="s">
        <v>77</v>
      </c>
      <c r="C34" s="460">
        <v>37</v>
      </c>
      <c r="D34" s="460" t="s">
        <v>108</v>
      </c>
      <c r="E34" s="460">
        <v>11</v>
      </c>
      <c r="F34" s="460">
        <v>1</v>
      </c>
      <c r="G34" s="460" t="s">
        <v>108</v>
      </c>
      <c r="H34" s="460">
        <v>6</v>
      </c>
      <c r="I34" s="460" t="s">
        <v>108</v>
      </c>
      <c r="J34" s="460" t="s">
        <v>108</v>
      </c>
      <c r="K34" s="718" t="s">
        <v>108</v>
      </c>
      <c r="L34" s="487"/>
    </row>
    <row r="35" spans="1:12" s="471" customFormat="1" ht="13.5" customHeight="1">
      <c r="A35" s="718">
        <v>30</v>
      </c>
      <c r="B35" s="473" t="s">
        <v>18</v>
      </c>
      <c r="C35" s="460">
        <v>33</v>
      </c>
      <c r="D35" s="460">
        <v>2</v>
      </c>
      <c r="E35" s="460">
        <v>18</v>
      </c>
      <c r="F35" s="460" t="s">
        <v>108</v>
      </c>
      <c r="G35" s="460">
        <v>2</v>
      </c>
      <c r="H35" s="460" t="s">
        <v>108</v>
      </c>
      <c r="I35" s="460" t="s">
        <v>108</v>
      </c>
      <c r="J35" s="460">
        <v>2</v>
      </c>
      <c r="K35" s="718" t="s">
        <v>108</v>
      </c>
      <c r="L35" s="487"/>
    </row>
    <row r="36" spans="1:12" s="471" customFormat="1" ht="13.5" customHeight="1">
      <c r="A36" s="718">
        <v>31</v>
      </c>
      <c r="B36" s="473" t="s">
        <v>33</v>
      </c>
      <c r="C36" s="460">
        <v>6</v>
      </c>
      <c r="D36" s="460" t="s">
        <v>108</v>
      </c>
      <c r="E36" s="460" t="s">
        <v>108</v>
      </c>
      <c r="F36" s="460" t="s">
        <v>108</v>
      </c>
      <c r="G36" s="460" t="s">
        <v>108</v>
      </c>
      <c r="H36" s="460" t="s">
        <v>108</v>
      </c>
      <c r="I36" s="460" t="s">
        <v>108</v>
      </c>
      <c r="J36" s="460">
        <v>2</v>
      </c>
      <c r="K36" s="718">
        <v>1</v>
      </c>
      <c r="L36" s="487"/>
    </row>
    <row r="37" spans="1:12" s="471" customFormat="1" ht="13.5" customHeight="1">
      <c r="A37" s="718">
        <v>32</v>
      </c>
      <c r="B37" s="473" t="s">
        <v>15</v>
      </c>
      <c r="C37" s="460">
        <v>64</v>
      </c>
      <c r="D37" s="460">
        <v>1</v>
      </c>
      <c r="E37" s="460">
        <v>35</v>
      </c>
      <c r="F37" s="460" t="s">
        <v>108</v>
      </c>
      <c r="G37" s="460">
        <v>9</v>
      </c>
      <c r="H37" s="460">
        <v>6</v>
      </c>
      <c r="I37" s="460">
        <v>2</v>
      </c>
      <c r="J37" s="460">
        <v>3</v>
      </c>
      <c r="K37" s="718" t="s">
        <v>108</v>
      </c>
      <c r="L37" s="487"/>
    </row>
    <row r="38" spans="1:12" s="471" customFormat="1" ht="13.5" customHeight="1">
      <c r="A38" s="718">
        <v>33</v>
      </c>
      <c r="B38" s="473" t="s">
        <v>46</v>
      </c>
      <c r="C38" s="460">
        <v>8</v>
      </c>
      <c r="D38" s="460">
        <v>10</v>
      </c>
      <c r="E38" s="460">
        <v>1</v>
      </c>
      <c r="F38" s="460">
        <v>1</v>
      </c>
      <c r="G38" s="460">
        <v>1</v>
      </c>
      <c r="H38" s="460" t="s">
        <v>108</v>
      </c>
      <c r="I38" s="460" t="s">
        <v>108</v>
      </c>
      <c r="J38" s="460">
        <v>2</v>
      </c>
      <c r="K38" s="718" t="s">
        <v>108</v>
      </c>
      <c r="L38" s="487"/>
    </row>
    <row r="39" spans="1:12" s="471" customFormat="1" ht="13.5" customHeight="1">
      <c r="A39" s="718">
        <v>34</v>
      </c>
      <c r="B39" s="473" t="s">
        <v>20</v>
      </c>
      <c r="C39" s="460">
        <v>11</v>
      </c>
      <c r="D39" s="460" t="s">
        <v>108</v>
      </c>
      <c r="E39" s="460">
        <v>1</v>
      </c>
      <c r="F39" s="460">
        <v>5</v>
      </c>
      <c r="G39" s="460">
        <v>3</v>
      </c>
      <c r="H39" s="460">
        <v>1</v>
      </c>
      <c r="I39" s="460" t="s">
        <v>108</v>
      </c>
      <c r="J39" s="460">
        <v>4</v>
      </c>
      <c r="K39" s="718">
        <v>1</v>
      </c>
      <c r="L39" s="487"/>
    </row>
    <row r="40" spans="1:12" s="471" customFormat="1" ht="13.5" customHeight="1">
      <c r="A40" s="718">
        <v>35</v>
      </c>
      <c r="B40" s="473" t="s">
        <v>63</v>
      </c>
      <c r="C40" s="460">
        <v>25</v>
      </c>
      <c r="D40" s="460">
        <v>9</v>
      </c>
      <c r="E40" s="460">
        <v>1</v>
      </c>
      <c r="F40" s="460" t="s">
        <v>108</v>
      </c>
      <c r="G40" s="460">
        <v>2</v>
      </c>
      <c r="H40" s="460">
        <v>1</v>
      </c>
      <c r="I40" s="460" t="s">
        <v>108</v>
      </c>
      <c r="J40" s="460">
        <v>5</v>
      </c>
      <c r="K40" s="718" t="s">
        <v>108</v>
      </c>
      <c r="L40" s="487"/>
    </row>
    <row r="41" spans="1:12" s="471" customFormat="1" ht="13.5" customHeight="1">
      <c r="A41" s="718">
        <v>36</v>
      </c>
      <c r="B41" s="473" t="s">
        <v>19</v>
      </c>
      <c r="C41" s="460">
        <v>31</v>
      </c>
      <c r="D41" s="460">
        <v>2</v>
      </c>
      <c r="E41" s="460">
        <v>27</v>
      </c>
      <c r="F41" s="460">
        <v>5</v>
      </c>
      <c r="G41" s="460">
        <v>8</v>
      </c>
      <c r="H41" s="460">
        <v>2</v>
      </c>
      <c r="I41" s="460">
        <v>1</v>
      </c>
      <c r="J41" s="460">
        <v>1</v>
      </c>
      <c r="K41" s="718" t="s">
        <v>108</v>
      </c>
      <c r="L41" s="487"/>
    </row>
    <row r="42" spans="1:12" s="471" customFormat="1" ht="13.5" customHeight="1">
      <c r="A42" s="718">
        <v>37</v>
      </c>
      <c r="B42" s="473" t="s">
        <v>52</v>
      </c>
      <c r="C42" s="460" t="s">
        <v>108</v>
      </c>
      <c r="D42" s="460">
        <v>1</v>
      </c>
      <c r="E42" s="460">
        <v>2</v>
      </c>
      <c r="F42" s="460" t="s">
        <v>108</v>
      </c>
      <c r="G42" s="460">
        <v>3</v>
      </c>
      <c r="H42" s="460" t="s">
        <v>108</v>
      </c>
      <c r="I42" s="460" t="s">
        <v>108</v>
      </c>
      <c r="J42" s="460">
        <v>6</v>
      </c>
      <c r="K42" s="718" t="s">
        <v>108</v>
      </c>
      <c r="L42" s="487"/>
    </row>
    <row r="43" spans="1:12" s="471" customFormat="1" ht="13.5" customHeight="1">
      <c r="A43" s="718">
        <v>38</v>
      </c>
      <c r="B43" s="473" t="s">
        <v>38</v>
      </c>
      <c r="C43" s="460">
        <v>15</v>
      </c>
      <c r="D43" s="460" t="s">
        <v>108</v>
      </c>
      <c r="E43" s="460" t="s">
        <v>108</v>
      </c>
      <c r="F43" s="460" t="s">
        <v>108</v>
      </c>
      <c r="G43" s="460" t="s">
        <v>108</v>
      </c>
      <c r="H43" s="460" t="s">
        <v>108</v>
      </c>
      <c r="I43" s="460" t="s">
        <v>108</v>
      </c>
      <c r="J43" s="460">
        <v>4</v>
      </c>
      <c r="K43" s="718" t="s">
        <v>108</v>
      </c>
      <c r="L43" s="487"/>
    </row>
    <row r="44" spans="1:12" s="471" customFormat="1" ht="13.5" customHeight="1">
      <c r="A44" s="718">
        <v>39</v>
      </c>
      <c r="B44" s="473" t="s">
        <v>28</v>
      </c>
      <c r="C44" s="460">
        <v>20</v>
      </c>
      <c r="D44" s="460" t="s">
        <v>108</v>
      </c>
      <c r="E44" s="460">
        <v>2</v>
      </c>
      <c r="F44" s="460">
        <v>18</v>
      </c>
      <c r="G44" s="460">
        <v>5</v>
      </c>
      <c r="H44" s="460" t="s">
        <v>108</v>
      </c>
      <c r="I44" s="460" t="s">
        <v>108</v>
      </c>
      <c r="J44" s="460">
        <v>2</v>
      </c>
      <c r="K44" s="718" t="s">
        <v>108</v>
      </c>
      <c r="L44" s="487"/>
    </row>
    <row r="45" spans="1:12" s="471" customFormat="1" ht="13.5" customHeight="1">
      <c r="A45" s="718">
        <v>40</v>
      </c>
      <c r="B45" s="473" t="s">
        <v>58</v>
      </c>
      <c r="C45" s="460">
        <v>21</v>
      </c>
      <c r="D45" s="460">
        <v>1</v>
      </c>
      <c r="E45" s="460">
        <v>4</v>
      </c>
      <c r="F45" s="460">
        <v>1</v>
      </c>
      <c r="G45" s="460">
        <v>1</v>
      </c>
      <c r="H45" s="460" t="s">
        <v>108</v>
      </c>
      <c r="I45" s="460" t="s">
        <v>108</v>
      </c>
      <c r="J45" s="460">
        <v>2</v>
      </c>
      <c r="K45" s="718" t="s">
        <v>108</v>
      </c>
      <c r="L45" s="487"/>
    </row>
    <row r="46" spans="1:12" s="471" customFormat="1" ht="13.5" customHeight="1">
      <c r="A46" s="718">
        <v>41</v>
      </c>
      <c r="B46" s="473" t="s">
        <v>35</v>
      </c>
      <c r="C46" s="460">
        <v>42</v>
      </c>
      <c r="D46" s="460">
        <v>8</v>
      </c>
      <c r="E46" s="460">
        <v>21</v>
      </c>
      <c r="F46" s="460">
        <v>143</v>
      </c>
      <c r="G46" s="460">
        <v>4</v>
      </c>
      <c r="H46" s="460">
        <v>10</v>
      </c>
      <c r="I46" s="460" t="s">
        <v>108</v>
      </c>
      <c r="J46" s="460">
        <v>9</v>
      </c>
      <c r="K46" s="718" t="s">
        <v>108</v>
      </c>
      <c r="L46" s="487"/>
    </row>
    <row r="47" spans="1:12" s="471" customFormat="1" ht="13.5" customHeight="1">
      <c r="A47" s="718">
        <v>42</v>
      </c>
      <c r="B47" s="473" t="s">
        <v>37</v>
      </c>
      <c r="C47" s="460" t="s">
        <v>108</v>
      </c>
      <c r="D47" s="460" t="s">
        <v>108</v>
      </c>
      <c r="E47" s="460">
        <v>2</v>
      </c>
      <c r="F47" s="460">
        <v>1</v>
      </c>
      <c r="G47" s="460">
        <v>1</v>
      </c>
      <c r="H47" s="460" t="s">
        <v>108</v>
      </c>
      <c r="I47" s="460" t="s">
        <v>108</v>
      </c>
      <c r="J47" s="460">
        <v>2</v>
      </c>
      <c r="K47" s="718" t="s">
        <v>108</v>
      </c>
      <c r="L47" s="487"/>
    </row>
    <row r="48" spans="1:12" s="471" customFormat="1" ht="13.5" customHeight="1">
      <c r="A48" s="718">
        <v>43</v>
      </c>
      <c r="B48" s="473" t="s">
        <v>57</v>
      </c>
      <c r="C48" s="460">
        <v>9</v>
      </c>
      <c r="D48" s="460" t="s">
        <v>108</v>
      </c>
      <c r="E48" s="460" t="s">
        <v>108</v>
      </c>
      <c r="F48" s="460">
        <v>1</v>
      </c>
      <c r="G48" s="460">
        <v>2</v>
      </c>
      <c r="H48" s="460" t="s">
        <v>108</v>
      </c>
      <c r="I48" s="460" t="s">
        <v>108</v>
      </c>
      <c r="J48" s="460" t="s">
        <v>108</v>
      </c>
      <c r="K48" s="718" t="s">
        <v>108</v>
      </c>
      <c r="L48" s="487"/>
    </row>
    <row r="49" spans="1:12" s="471" customFormat="1" ht="13.5" customHeight="1">
      <c r="A49" s="718">
        <v>44</v>
      </c>
      <c r="B49" s="473" t="s">
        <v>32</v>
      </c>
      <c r="C49" s="460" t="s">
        <v>108</v>
      </c>
      <c r="D49" s="460">
        <v>1</v>
      </c>
      <c r="E49" s="460">
        <v>9</v>
      </c>
      <c r="F49" s="460">
        <v>1</v>
      </c>
      <c r="G49" s="460">
        <v>2</v>
      </c>
      <c r="H49" s="460">
        <v>7</v>
      </c>
      <c r="I49" s="460" t="s">
        <v>108</v>
      </c>
      <c r="J49" s="460">
        <v>3</v>
      </c>
      <c r="K49" s="718" t="s">
        <v>108</v>
      </c>
      <c r="L49" s="487"/>
    </row>
    <row r="50" spans="1:12" s="471" customFormat="1" ht="13.5" customHeight="1">
      <c r="A50" s="718">
        <v>45</v>
      </c>
      <c r="B50" s="473" t="s">
        <v>39</v>
      </c>
      <c r="C50" s="460" t="s">
        <v>108</v>
      </c>
      <c r="D50" s="460">
        <v>1</v>
      </c>
      <c r="E50" s="460">
        <v>7</v>
      </c>
      <c r="F50" s="460">
        <v>31</v>
      </c>
      <c r="G50" s="460" t="s">
        <v>108</v>
      </c>
      <c r="H50" s="460">
        <v>2</v>
      </c>
      <c r="I50" s="460" t="s">
        <v>108</v>
      </c>
      <c r="J50" s="460">
        <v>4</v>
      </c>
      <c r="K50" s="718" t="s">
        <v>108</v>
      </c>
      <c r="L50" s="487"/>
    </row>
    <row r="51" spans="1:12" s="471" customFormat="1" ht="13.5" customHeight="1">
      <c r="A51" s="718">
        <v>46</v>
      </c>
      <c r="B51" s="473" t="s">
        <v>54</v>
      </c>
      <c r="C51" s="460">
        <v>6</v>
      </c>
      <c r="D51" s="460" t="s">
        <v>108</v>
      </c>
      <c r="E51" s="460" t="s">
        <v>108</v>
      </c>
      <c r="F51" s="460" t="s">
        <v>108</v>
      </c>
      <c r="G51" s="460" t="s">
        <v>108</v>
      </c>
      <c r="H51" s="460" t="s">
        <v>108</v>
      </c>
      <c r="I51" s="460" t="s">
        <v>108</v>
      </c>
      <c r="J51" s="460">
        <v>3</v>
      </c>
      <c r="K51" s="718" t="s">
        <v>108</v>
      </c>
      <c r="L51" s="487"/>
    </row>
    <row r="52" spans="1:12" s="471" customFormat="1" ht="13.5" customHeight="1">
      <c r="A52" s="718">
        <v>47</v>
      </c>
      <c r="B52" s="473" t="s">
        <v>51</v>
      </c>
      <c r="C52" s="460">
        <v>11</v>
      </c>
      <c r="D52" s="460" t="s">
        <v>108</v>
      </c>
      <c r="E52" s="460" t="s">
        <v>108</v>
      </c>
      <c r="F52" s="460" t="s">
        <v>108</v>
      </c>
      <c r="G52" s="460">
        <v>2</v>
      </c>
      <c r="H52" s="460" t="s">
        <v>108</v>
      </c>
      <c r="I52" s="460" t="s">
        <v>108</v>
      </c>
      <c r="J52" s="460">
        <v>2</v>
      </c>
      <c r="K52" s="718" t="s">
        <v>108</v>
      </c>
      <c r="L52" s="487"/>
    </row>
    <row r="53" spans="1:12" s="471" customFormat="1" ht="13.5" customHeight="1">
      <c r="A53" s="718">
        <v>48</v>
      </c>
      <c r="B53" s="473" t="s">
        <v>21</v>
      </c>
      <c r="C53" s="460">
        <v>6</v>
      </c>
      <c r="D53" s="460" t="s">
        <v>108</v>
      </c>
      <c r="E53" s="460" t="s">
        <v>108</v>
      </c>
      <c r="F53" s="460" t="s">
        <v>108</v>
      </c>
      <c r="G53" s="460" t="s">
        <v>108</v>
      </c>
      <c r="H53" s="460" t="s">
        <v>108</v>
      </c>
      <c r="I53" s="460" t="s">
        <v>108</v>
      </c>
      <c r="J53" s="460">
        <v>3</v>
      </c>
      <c r="K53" s="718">
        <v>1</v>
      </c>
      <c r="L53" s="487"/>
    </row>
    <row r="54" spans="1:12" s="471" customFormat="1" ht="13.5" customHeight="1">
      <c r="A54" s="718">
        <v>49</v>
      </c>
      <c r="B54" s="473" t="s">
        <v>53</v>
      </c>
      <c r="C54" s="460">
        <v>13</v>
      </c>
      <c r="D54" s="460">
        <v>2</v>
      </c>
      <c r="E54" s="460">
        <v>8</v>
      </c>
      <c r="F54" s="460">
        <v>1</v>
      </c>
      <c r="G54" s="460">
        <v>4</v>
      </c>
      <c r="H54" s="460" t="s">
        <v>108</v>
      </c>
      <c r="I54" s="460">
        <v>2</v>
      </c>
      <c r="J54" s="460">
        <v>2</v>
      </c>
      <c r="K54" s="718" t="s">
        <v>108</v>
      </c>
      <c r="L54" s="487"/>
    </row>
    <row r="55" spans="1:13" s="471" customFormat="1" ht="13.5" customHeight="1">
      <c r="A55" s="718">
        <v>50</v>
      </c>
      <c r="B55" s="473" t="s">
        <v>22</v>
      </c>
      <c r="C55" s="460">
        <v>18</v>
      </c>
      <c r="D55" s="480">
        <v>1</v>
      </c>
      <c r="E55" s="460">
        <v>17</v>
      </c>
      <c r="F55" s="460">
        <v>21</v>
      </c>
      <c r="G55" s="460" t="s">
        <v>108</v>
      </c>
      <c r="H55" s="460">
        <v>3</v>
      </c>
      <c r="I55" s="460" t="s">
        <v>108</v>
      </c>
      <c r="J55" s="480">
        <v>3</v>
      </c>
      <c r="K55" s="718" t="s">
        <v>108</v>
      </c>
      <c r="L55" s="487"/>
      <c r="M55" s="475"/>
    </row>
    <row r="56" spans="1:13" s="475" customFormat="1" ht="12" customHeight="1">
      <c r="A56" s="909" t="s">
        <v>457</v>
      </c>
      <c r="B56" s="785"/>
      <c r="C56" s="481">
        <f aca="true" t="shared" si="0" ref="C56:K56">SUM(C6:C55)</f>
        <v>980</v>
      </c>
      <c r="D56" s="481">
        <f t="shared" si="0"/>
        <v>206</v>
      </c>
      <c r="E56" s="481">
        <f t="shared" si="0"/>
        <v>281</v>
      </c>
      <c r="F56" s="481">
        <f t="shared" si="0"/>
        <v>318</v>
      </c>
      <c r="G56" s="481">
        <f t="shared" si="0"/>
        <v>133</v>
      </c>
      <c r="H56" s="481">
        <f t="shared" si="0"/>
        <v>102</v>
      </c>
      <c r="I56" s="481">
        <f t="shared" si="0"/>
        <v>11</v>
      </c>
      <c r="J56" s="481">
        <f t="shared" si="0"/>
        <v>218</v>
      </c>
      <c r="K56" s="481">
        <f t="shared" si="0"/>
        <v>9</v>
      </c>
      <c r="L56" s="487"/>
      <c r="M56" s="476"/>
    </row>
    <row r="57" spans="1:12" s="476" customFormat="1" ht="18" customHeight="1">
      <c r="A57" s="719" t="s">
        <v>458</v>
      </c>
      <c r="B57" s="719"/>
      <c r="C57" s="719"/>
      <c r="D57" s="719"/>
      <c r="E57" s="719"/>
      <c r="F57" s="719"/>
      <c r="G57" s="719"/>
      <c r="H57" s="719"/>
      <c r="I57" s="719"/>
      <c r="J57" s="719"/>
      <c r="K57" s="722"/>
      <c r="L57" s="483"/>
    </row>
    <row r="58" spans="1:5" ht="18" customHeight="1">
      <c r="A58" s="719" t="s">
        <v>591</v>
      </c>
      <c r="B58" s="719"/>
      <c r="C58" s="719"/>
      <c r="D58" s="719"/>
      <c r="E58" s="719"/>
    </row>
  </sheetData>
  <sheetProtection/>
  <mergeCells count="13">
    <mergeCell ref="F4:F5"/>
    <mergeCell ref="G4:G5"/>
    <mergeCell ref="A56:B56"/>
    <mergeCell ref="H4:H5"/>
    <mergeCell ref="I4:K4"/>
    <mergeCell ref="A1:K1"/>
    <mergeCell ref="A2:K2"/>
    <mergeCell ref="A3:K3"/>
    <mergeCell ref="A4:A5"/>
    <mergeCell ref="B4:B5"/>
    <mergeCell ref="C4:C5"/>
    <mergeCell ref="D4:D5"/>
    <mergeCell ref="E4:E5"/>
  </mergeCells>
  <printOptions/>
  <pageMargins left="0.5511811023622047" right="0.5511811023622047" top="0.7874015748031497" bottom="0.3937007874015748" header="0.5118110236220472" footer="0.1968503937007874"/>
  <pageSetup horizontalDpi="360" verticalDpi="36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S17"/>
  <sheetViews>
    <sheetView showGridLines="0" view="pageBreakPreview" zoomScale="98" zoomScaleSheetLayoutView="98" workbookViewId="0" topLeftCell="A1">
      <selection activeCell="D20" sqref="D20"/>
    </sheetView>
  </sheetViews>
  <sheetFormatPr defaultColWidth="9.140625" defaultRowHeight="21.75"/>
  <cols>
    <col min="1" max="1" width="6.8515625" style="489" customWidth="1"/>
    <col min="2" max="5" width="6.28125" style="489" customWidth="1"/>
    <col min="6" max="6" width="8.00390625" style="489" bestFit="1" customWidth="1"/>
    <col min="7" max="7" width="8.7109375" style="489" customWidth="1"/>
    <col min="8" max="12" width="6.28125" style="489" customWidth="1"/>
    <col min="13" max="13" width="8.7109375" style="489" customWidth="1"/>
    <col min="14" max="17" width="6.28125" style="489" customWidth="1"/>
    <col min="18" max="18" width="8.7109375" style="489" customWidth="1"/>
    <col min="19" max="19" width="6.28125" style="489" customWidth="1"/>
    <col min="20" max="16384" width="9.140625" style="489" customWidth="1"/>
  </cols>
  <sheetData>
    <row r="1" spans="1:19" ht="23.25">
      <c r="A1" s="910" t="s">
        <v>481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</row>
    <row r="2" spans="1:19" ht="15" customHeight="1">
      <c r="A2" s="911" t="s">
        <v>469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</row>
    <row r="3" spans="1:19" ht="19.5" customHeight="1">
      <c r="A3" s="912" t="s">
        <v>257</v>
      </c>
      <c r="B3" s="914" t="s">
        <v>415</v>
      </c>
      <c r="C3" s="914"/>
      <c r="D3" s="914"/>
      <c r="E3" s="914"/>
      <c r="F3" s="914"/>
      <c r="G3" s="914"/>
      <c r="H3" s="914" t="s">
        <v>470</v>
      </c>
      <c r="I3" s="914"/>
      <c r="J3" s="914"/>
      <c r="K3" s="914"/>
      <c r="L3" s="914"/>
      <c r="M3" s="914"/>
      <c r="N3" s="914" t="s">
        <v>471</v>
      </c>
      <c r="O3" s="914"/>
      <c r="P3" s="914"/>
      <c r="Q3" s="914"/>
      <c r="R3" s="914"/>
      <c r="S3" s="914"/>
    </row>
    <row r="4" spans="1:19" ht="19.5" customHeight="1">
      <c r="A4" s="913"/>
      <c r="B4" s="490" t="s">
        <v>472</v>
      </c>
      <c r="C4" s="490" t="s">
        <v>473</v>
      </c>
      <c r="D4" s="490" t="s">
        <v>474</v>
      </c>
      <c r="E4" s="490" t="s">
        <v>475</v>
      </c>
      <c r="F4" s="490" t="s">
        <v>476</v>
      </c>
      <c r="G4" s="490" t="s">
        <v>477</v>
      </c>
      <c r="H4" s="490" t="s">
        <v>472</v>
      </c>
      <c r="I4" s="490" t="s">
        <v>473</v>
      </c>
      <c r="J4" s="490" t="s">
        <v>474</v>
      </c>
      <c r="K4" s="490" t="s">
        <v>475</v>
      </c>
      <c r="L4" s="490" t="s">
        <v>476</v>
      </c>
      <c r="M4" s="490" t="s">
        <v>478</v>
      </c>
      <c r="N4" s="490" t="s">
        <v>472</v>
      </c>
      <c r="O4" s="490" t="s">
        <v>473</v>
      </c>
      <c r="P4" s="490" t="s">
        <v>474</v>
      </c>
      <c r="Q4" s="490" t="s">
        <v>475</v>
      </c>
      <c r="R4" s="490" t="s">
        <v>479</v>
      </c>
      <c r="S4" s="490" t="s">
        <v>480</v>
      </c>
    </row>
    <row r="5" spans="1:19" ht="18" customHeight="1">
      <c r="A5" s="726" t="s">
        <v>258</v>
      </c>
      <c r="B5" s="491" t="s">
        <v>108</v>
      </c>
      <c r="C5" s="491" t="s">
        <v>108</v>
      </c>
      <c r="D5" s="491" t="s">
        <v>108</v>
      </c>
      <c r="E5" s="491" t="s">
        <v>108</v>
      </c>
      <c r="F5" s="492">
        <v>2000</v>
      </c>
      <c r="G5" s="493">
        <v>21100</v>
      </c>
      <c r="H5" s="491" t="s">
        <v>108</v>
      </c>
      <c r="I5" s="491" t="s">
        <v>108</v>
      </c>
      <c r="J5" s="491" t="s">
        <v>108</v>
      </c>
      <c r="K5" s="491" t="s">
        <v>108</v>
      </c>
      <c r="L5" s="491" t="s">
        <v>108</v>
      </c>
      <c r="M5" s="499">
        <v>2660</v>
      </c>
      <c r="N5" s="491" t="s">
        <v>108</v>
      </c>
      <c r="O5" s="491" t="s">
        <v>108</v>
      </c>
      <c r="P5" s="491" t="s">
        <v>108</v>
      </c>
      <c r="Q5" s="491" t="s">
        <v>108</v>
      </c>
      <c r="R5" s="499">
        <v>350</v>
      </c>
      <c r="S5" s="491" t="s">
        <v>108</v>
      </c>
    </row>
    <row r="6" spans="1:19" ht="18" customHeight="1">
      <c r="A6" s="726" t="s">
        <v>259</v>
      </c>
      <c r="B6" s="491" t="s">
        <v>108</v>
      </c>
      <c r="C6" s="491" t="s">
        <v>108</v>
      </c>
      <c r="D6" s="491" t="s">
        <v>108</v>
      </c>
      <c r="E6" s="491" t="s">
        <v>108</v>
      </c>
      <c r="F6" s="492">
        <v>2000</v>
      </c>
      <c r="G6" s="493">
        <v>20400</v>
      </c>
      <c r="H6" s="491" t="s">
        <v>108</v>
      </c>
      <c r="I6" s="491" t="s">
        <v>108</v>
      </c>
      <c r="J6" s="491" t="s">
        <v>108</v>
      </c>
      <c r="K6" s="491" t="s">
        <v>108</v>
      </c>
      <c r="L6" s="491" t="s">
        <v>108</v>
      </c>
      <c r="M6" s="499">
        <v>2240</v>
      </c>
      <c r="N6" s="491" t="s">
        <v>108</v>
      </c>
      <c r="O6" s="491" t="s">
        <v>108</v>
      </c>
      <c r="P6" s="491" t="s">
        <v>108</v>
      </c>
      <c r="Q6" s="491" t="s">
        <v>108</v>
      </c>
      <c r="R6" s="499">
        <v>350</v>
      </c>
      <c r="S6" s="491" t="s">
        <v>108</v>
      </c>
    </row>
    <row r="7" spans="1:19" ht="18" customHeight="1">
      <c r="A7" s="726" t="s">
        <v>260</v>
      </c>
      <c r="B7" s="491" t="s">
        <v>108</v>
      </c>
      <c r="C7" s="491" t="s">
        <v>108</v>
      </c>
      <c r="D7" s="491" t="s">
        <v>108</v>
      </c>
      <c r="E7" s="491" t="s">
        <v>108</v>
      </c>
      <c r="F7" s="492">
        <v>2000</v>
      </c>
      <c r="G7" s="493">
        <v>21400</v>
      </c>
      <c r="H7" s="491" t="s">
        <v>108</v>
      </c>
      <c r="I7" s="491" t="s">
        <v>108</v>
      </c>
      <c r="J7" s="491" t="s">
        <v>108</v>
      </c>
      <c r="K7" s="491" t="s">
        <v>108</v>
      </c>
      <c r="L7" s="491" t="s">
        <v>108</v>
      </c>
      <c r="M7" s="499">
        <v>3120</v>
      </c>
      <c r="N7" s="491" t="s">
        <v>108</v>
      </c>
      <c r="O7" s="491" t="s">
        <v>108</v>
      </c>
      <c r="P7" s="491" t="s">
        <v>108</v>
      </c>
      <c r="Q7" s="491" t="s">
        <v>108</v>
      </c>
      <c r="R7" s="499">
        <v>300</v>
      </c>
      <c r="S7" s="491" t="s">
        <v>108</v>
      </c>
    </row>
    <row r="8" spans="1:19" ht="18" customHeight="1">
      <c r="A8" s="726" t="s">
        <v>261</v>
      </c>
      <c r="B8" s="491" t="s">
        <v>108</v>
      </c>
      <c r="C8" s="491" t="s">
        <v>108</v>
      </c>
      <c r="D8" s="491" t="s">
        <v>108</v>
      </c>
      <c r="E8" s="491" t="s">
        <v>108</v>
      </c>
      <c r="F8" s="492">
        <v>2000</v>
      </c>
      <c r="G8" s="493">
        <v>19500</v>
      </c>
      <c r="H8" s="491" t="s">
        <v>108</v>
      </c>
      <c r="I8" s="491" t="s">
        <v>108</v>
      </c>
      <c r="J8" s="491" t="s">
        <v>108</v>
      </c>
      <c r="K8" s="491" t="s">
        <v>108</v>
      </c>
      <c r="L8" s="491" t="s">
        <v>108</v>
      </c>
      <c r="M8" s="499">
        <v>2180</v>
      </c>
      <c r="N8" s="491" t="s">
        <v>108</v>
      </c>
      <c r="O8" s="491" t="s">
        <v>108</v>
      </c>
      <c r="P8" s="491" t="s">
        <v>108</v>
      </c>
      <c r="Q8" s="491" t="s">
        <v>108</v>
      </c>
      <c r="R8" s="499">
        <v>300</v>
      </c>
      <c r="S8" s="491" t="s">
        <v>108</v>
      </c>
    </row>
    <row r="9" spans="1:19" ht="18" customHeight="1">
      <c r="A9" s="726" t="s">
        <v>262</v>
      </c>
      <c r="B9" s="491" t="s">
        <v>108</v>
      </c>
      <c r="C9" s="491" t="s">
        <v>108</v>
      </c>
      <c r="D9" s="491" t="s">
        <v>108</v>
      </c>
      <c r="E9" s="491" t="s">
        <v>108</v>
      </c>
      <c r="F9" s="492">
        <v>2000</v>
      </c>
      <c r="G9" s="493">
        <v>20900</v>
      </c>
      <c r="H9" s="491" t="s">
        <v>108</v>
      </c>
      <c r="I9" s="491" t="s">
        <v>108</v>
      </c>
      <c r="J9" s="491" t="s">
        <v>108</v>
      </c>
      <c r="K9" s="491" t="s">
        <v>108</v>
      </c>
      <c r="L9" s="491" t="s">
        <v>108</v>
      </c>
      <c r="M9" s="499">
        <v>2680</v>
      </c>
      <c r="N9" s="491" t="s">
        <v>108</v>
      </c>
      <c r="O9" s="491" t="s">
        <v>108</v>
      </c>
      <c r="P9" s="491" t="s">
        <v>108</v>
      </c>
      <c r="Q9" s="491" t="s">
        <v>108</v>
      </c>
      <c r="R9" s="499">
        <v>300</v>
      </c>
      <c r="S9" s="491" t="s">
        <v>108</v>
      </c>
    </row>
    <row r="10" spans="1:19" ht="18" customHeight="1">
      <c r="A10" s="726" t="s">
        <v>263</v>
      </c>
      <c r="B10" s="491" t="s">
        <v>108</v>
      </c>
      <c r="C10" s="491" t="s">
        <v>108</v>
      </c>
      <c r="D10" s="491" t="s">
        <v>108</v>
      </c>
      <c r="E10" s="491" t="s">
        <v>108</v>
      </c>
      <c r="F10" s="492">
        <v>2000</v>
      </c>
      <c r="G10" s="493">
        <v>20900</v>
      </c>
      <c r="H10" s="491" t="s">
        <v>108</v>
      </c>
      <c r="I10" s="491" t="s">
        <v>108</v>
      </c>
      <c r="J10" s="491" t="s">
        <v>108</v>
      </c>
      <c r="K10" s="491" t="s">
        <v>108</v>
      </c>
      <c r="L10" s="491" t="s">
        <v>108</v>
      </c>
      <c r="M10" s="499">
        <v>3010</v>
      </c>
      <c r="N10" s="491" t="s">
        <v>108</v>
      </c>
      <c r="O10" s="491" t="s">
        <v>108</v>
      </c>
      <c r="P10" s="491" t="s">
        <v>108</v>
      </c>
      <c r="Q10" s="491" t="s">
        <v>108</v>
      </c>
      <c r="R10" s="499">
        <v>300</v>
      </c>
      <c r="S10" s="491" t="s">
        <v>108</v>
      </c>
    </row>
    <row r="11" spans="1:19" ht="18" customHeight="1">
      <c r="A11" s="726" t="s">
        <v>264</v>
      </c>
      <c r="B11" s="491" t="s">
        <v>108</v>
      </c>
      <c r="C11" s="491" t="s">
        <v>108</v>
      </c>
      <c r="D11" s="491" t="s">
        <v>108</v>
      </c>
      <c r="E11" s="491" t="s">
        <v>108</v>
      </c>
      <c r="F11" s="492">
        <v>2000</v>
      </c>
      <c r="G11" s="493">
        <v>22100</v>
      </c>
      <c r="H11" s="491" t="s">
        <v>108</v>
      </c>
      <c r="I11" s="491" t="s">
        <v>108</v>
      </c>
      <c r="J11" s="491" t="s">
        <v>108</v>
      </c>
      <c r="K11" s="491" t="s">
        <v>108</v>
      </c>
      <c r="L11" s="491" t="s">
        <v>108</v>
      </c>
      <c r="M11" s="499">
        <v>2830</v>
      </c>
      <c r="N11" s="491" t="s">
        <v>108</v>
      </c>
      <c r="O11" s="491" t="s">
        <v>108</v>
      </c>
      <c r="P11" s="491" t="s">
        <v>108</v>
      </c>
      <c r="Q11" s="491" t="s">
        <v>108</v>
      </c>
      <c r="R11" s="499">
        <v>300</v>
      </c>
      <c r="S11" s="491" t="s">
        <v>108</v>
      </c>
    </row>
    <row r="12" spans="1:19" ht="18" customHeight="1">
      <c r="A12" s="726" t="s">
        <v>265</v>
      </c>
      <c r="B12" s="491" t="s">
        <v>108</v>
      </c>
      <c r="C12" s="491" t="s">
        <v>108</v>
      </c>
      <c r="D12" s="491" t="s">
        <v>108</v>
      </c>
      <c r="E12" s="491" t="s">
        <v>108</v>
      </c>
      <c r="F12" s="492">
        <v>2000</v>
      </c>
      <c r="G12" s="493">
        <v>21800</v>
      </c>
      <c r="H12" s="491" t="s">
        <v>108</v>
      </c>
      <c r="I12" s="491" t="s">
        <v>108</v>
      </c>
      <c r="J12" s="491" t="s">
        <v>108</v>
      </c>
      <c r="K12" s="491" t="s">
        <v>108</v>
      </c>
      <c r="L12" s="491" t="s">
        <v>108</v>
      </c>
      <c r="M12" s="499">
        <v>3160</v>
      </c>
      <c r="N12" s="491" t="s">
        <v>108</v>
      </c>
      <c r="O12" s="491" t="s">
        <v>108</v>
      </c>
      <c r="P12" s="491" t="s">
        <v>108</v>
      </c>
      <c r="Q12" s="491" t="s">
        <v>108</v>
      </c>
      <c r="R12" s="499">
        <v>300</v>
      </c>
      <c r="S12" s="491" t="s">
        <v>108</v>
      </c>
    </row>
    <row r="13" spans="1:19" ht="18" customHeight="1">
      <c r="A13" s="726" t="s">
        <v>266</v>
      </c>
      <c r="B13" s="491" t="s">
        <v>108</v>
      </c>
      <c r="C13" s="491" t="s">
        <v>108</v>
      </c>
      <c r="D13" s="491" t="s">
        <v>108</v>
      </c>
      <c r="E13" s="491" t="s">
        <v>108</v>
      </c>
      <c r="F13" s="492">
        <v>2000</v>
      </c>
      <c r="G13" s="493">
        <v>21600</v>
      </c>
      <c r="H13" s="491" t="s">
        <v>108</v>
      </c>
      <c r="I13" s="491" t="s">
        <v>108</v>
      </c>
      <c r="J13" s="491" t="s">
        <v>108</v>
      </c>
      <c r="K13" s="491" t="s">
        <v>108</v>
      </c>
      <c r="L13" s="491" t="s">
        <v>108</v>
      </c>
      <c r="M13" s="499">
        <v>2820</v>
      </c>
      <c r="N13" s="491" t="s">
        <v>108</v>
      </c>
      <c r="O13" s="491" t="s">
        <v>108</v>
      </c>
      <c r="P13" s="491" t="s">
        <v>108</v>
      </c>
      <c r="Q13" s="491" t="s">
        <v>108</v>
      </c>
      <c r="R13" s="499">
        <v>300</v>
      </c>
      <c r="S13" s="491" t="s">
        <v>108</v>
      </c>
    </row>
    <row r="14" spans="1:19" ht="18" customHeight="1">
      <c r="A14" s="726" t="s">
        <v>267</v>
      </c>
      <c r="B14" s="491" t="s">
        <v>108</v>
      </c>
      <c r="C14" s="491" t="s">
        <v>108</v>
      </c>
      <c r="D14" s="491" t="s">
        <v>108</v>
      </c>
      <c r="E14" s="491" t="s">
        <v>108</v>
      </c>
      <c r="F14" s="492">
        <v>2000</v>
      </c>
      <c r="G14" s="493">
        <v>21700</v>
      </c>
      <c r="H14" s="491" t="s">
        <v>108</v>
      </c>
      <c r="I14" s="491" t="s">
        <v>108</v>
      </c>
      <c r="J14" s="491" t="s">
        <v>108</v>
      </c>
      <c r="K14" s="491" t="s">
        <v>108</v>
      </c>
      <c r="L14" s="491" t="s">
        <v>108</v>
      </c>
      <c r="M14" s="499">
        <v>3280</v>
      </c>
      <c r="N14" s="491" t="s">
        <v>108</v>
      </c>
      <c r="O14" s="491" t="s">
        <v>108</v>
      </c>
      <c r="P14" s="491" t="s">
        <v>108</v>
      </c>
      <c r="Q14" s="491" t="s">
        <v>108</v>
      </c>
      <c r="R14" s="499">
        <v>300</v>
      </c>
      <c r="S14" s="491" t="s">
        <v>108</v>
      </c>
    </row>
    <row r="15" spans="1:19" ht="18" customHeight="1">
      <c r="A15" s="726" t="s">
        <v>268</v>
      </c>
      <c r="B15" s="491" t="s">
        <v>108</v>
      </c>
      <c r="C15" s="491" t="s">
        <v>108</v>
      </c>
      <c r="D15" s="491" t="s">
        <v>108</v>
      </c>
      <c r="E15" s="491" t="s">
        <v>108</v>
      </c>
      <c r="F15" s="492">
        <v>2000</v>
      </c>
      <c r="G15" s="493">
        <v>22000</v>
      </c>
      <c r="H15" s="491" t="s">
        <v>108</v>
      </c>
      <c r="I15" s="491" t="s">
        <v>108</v>
      </c>
      <c r="J15" s="491" t="s">
        <v>108</v>
      </c>
      <c r="K15" s="491" t="s">
        <v>108</v>
      </c>
      <c r="L15" s="491" t="s">
        <v>108</v>
      </c>
      <c r="M15" s="499">
        <v>3290</v>
      </c>
      <c r="N15" s="491" t="s">
        <v>108</v>
      </c>
      <c r="O15" s="491" t="s">
        <v>108</v>
      </c>
      <c r="P15" s="491" t="s">
        <v>108</v>
      </c>
      <c r="Q15" s="491" t="s">
        <v>108</v>
      </c>
      <c r="R15" s="499">
        <v>300</v>
      </c>
      <c r="S15" s="491" t="s">
        <v>108</v>
      </c>
    </row>
    <row r="16" spans="1:19" ht="18" customHeight="1">
      <c r="A16" s="726" t="s">
        <v>269</v>
      </c>
      <c r="B16" s="491" t="s">
        <v>108</v>
      </c>
      <c r="C16" s="491" t="s">
        <v>108</v>
      </c>
      <c r="D16" s="491" t="s">
        <v>108</v>
      </c>
      <c r="E16" s="491" t="s">
        <v>108</v>
      </c>
      <c r="F16" s="492">
        <v>2000</v>
      </c>
      <c r="G16" s="491" t="s">
        <v>108</v>
      </c>
      <c r="H16" s="491" t="s">
        <v>108</v>
      </c>
      <c r="I16" s="491" t="s">
        <v>108</v>
      </c>
      <c r="J16" s="491" t="s">
        <v>108</v>
      </c>
      <c r="K16" s="491" t="s">
        <v>108</v>
      </c>
      <c r="L16" s="491" t="s">
        <v>108</v>
      </c>
      <c r="M16" s="499">
        <v>3040</v>
      </c>
      <c r="N16" s="491" t="s">
        <v>108</v>
      </c>
      <c r="O16" s="491" t="s">
        <v>108</v>
      </c>
      <c r="P16" s="491" t="s">
        <v>108</v>
      </c>
      <c r="Q16" s="491" t="s">
        <v>108</v>
      </c>
      <c r="R16" s="499">
        <v>300</v>
      </c>
      <c r="S16" s="491" t="s">
        <v>108</v>
      </c>
    </row>
    <row r="17" spans="1:19" ht="18" customHeight="1">
      <c r="A17" s="490" t="s">
        <v>9</v>
      </c>
      <c r="B17" s="494" t="s">
        <v>108</v>
      </c>
      <c r="C17" s="494" t="s">
        <v>108</v>
      </c>
      <c r="D17" s="494" t="s">
        <v>108</v>
      </c>
      <c r="E17" s="494" t="s">
        <v>108</v>
      </c>
      <c r="F17" s="495">
        <f>SUM(F5:F16)</f>
        <v>24000</v>
      </c>
      <c r="G17" s="495">
        <f>SUM(G5:G16)</f>
        <v>233400</v>
      </c>
      <c r="H17" s="494" t="s">
        <v>108</v>
      </c>
      <c r="I17" s="494" t="s">
        <v>108</v>
      </c>
      <c r="J17" s="494" t="s">
        <v>108</v>
      </c>
      <c r="K17" s="494" t="s">
        <v>108</v>
      </c>
      <c r="L17" s="494" t="s">
        <v>108</v>
      </c>
      <c r="M17" s="500">
        <f>SUM(M5:M16)</f>
        <v>34310</v>
      </c>
      <c r="N17" s="494" t="s">
        <v>108</v>
      </c>
      <c r="O17" s="494" t="s">
        <v>108</v>
      </c>
      <c r="P17" s="494" t="s">
        <v>108</v>
      </c>
      <c r="Q17" s="494" t="s">
        <v>108</v>
      </c>
      <c r="R17" s="500">
        <f>SUM(R5:R16)</f>
        <v>3700</v>
      </c>
      <c r="S17" s="494" t="s">
        <v>108</v>
      </c>
    </row>
  </sheetData>
  <sheetProtection/>
  <mergeCells count="6">
    <mergeCell ref="A1:S1"/>
    <mergeCell ref="A2:S2"/>
    <mergeCell ref="A3:A4"/>
    <mergeCell ref="B3:G3"/>
    <mergeCell ref="H3:M3"/>
    <mergeCell ref="N3:S3"/>
  </mergeCells>
  <printOptions horizontalCentered="1"/>
  <pageMargins left="0.984251968503937" right="0.984251968503937" top="0.984251968503937" bottom="0.984251968503937" header="0.5118110236220472" footer="0.5118110236220472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S18"/>
  <sheetViews>
    <sheetView showGridLines="0" view="pageBreakPreview" zoomScaleSheetLayoutView="100" workbookViewId="0" topLeftCell="A1">
      <selection activeCell="V15" sqref="V15"/>
    </sheetView>
  </sheetViews>
  <sheetFormatPr defaultColWidth="9.140625" defaultRowHeight="21.75"/>
  <cols>
    <col min="1" max="1" width="6.8515625" style="489" customWidth="1"/>
    <col min="2" max="5" width="6.00390625" style="489" customWidth="1"/>
    <col min="6" max="7" width="6.57421875" style="489" customWidth="1"/>
    <col min="8" max="9" width="6.00390625" style="489" customWidth="1"/>
    <col min="10" max="10" width="10.140625" style="489" customWidth="1"/>
    <col min="11" max="11" width="6.00390625" style="489" customWidth="1"/>
    <col min="12" max="12" width="10.28125" style="489" customWidth="1"/>
    <col min="13" max="13" width="6.57421875" style="489" customWidth="1"/>
    <col min="14" max="17" width="6.00390625" style="489" customWidth="1"/>
    <col min="18" max="18" width="8.7109375" style="489" customWidth="1"/>
    <col min="19" max="19" width="6.57421875" style="489" customWidth="1"/>
    <col min="20" max="16384" width="9.140625" style="489" customWidth="1"/>
  </cols>
  <sheetData>
    <row r="1" spans="1:19" ht="23.25">
      <c r="A1" s="910" t="s">
        <v>558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</row>
    <row r="2" spans="1:19" ht="15" customHeight="1">
      <c r="A2" s="911" t="s">
        <v>469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</row>
    <row r="3" spans="1:19" ht="19.5" customHeight="1">
      <c r="A3" s="912" t="s">
        <v>257</v>
      </c>
      <c r="B3" s="914" t="s">
        <v>482</v>
      </c>
      <c r="C3" s="914"/>
      <c r="D3" s="914"/>
      <c r="E3" s="914"/>
      <c r="F3" s="914"/>
      <c r="G3" s="914"/>
      <c r="H3" s="914" t="s">
        <v>483</v>
      </c>
      <c r="I3" s="914"/>
      <c r="J3" s="914"/>
      <c r="K3" s="914"/>
      <c r="L3" s="914"/>
      <c r="M3" s="914"/>
      <c r="N3" s="914" t="s">
        <v>418</v>
      </c>
      <c r="O3" s="914"/>
      <c r="P3" s="914"/>
      <c r="Q3" s="914"/>
      <c r="R3" s="914"/>
      <c r="S3" s="914"/>
    </row>
    <row r="4" spans="1:19" ht="19.5" customHeight="1">
      <c r="A4" s="913"/>
      <c r="B4" s="490" t="s">
        <v>472</v>
      </c>
      <c r="C4" s="490" t="s">
        <v>473</v>
      </c>
      <c r="D4" s="490" t="s">
        <v>474</v>
      </c>
      <c r="E4" s="490" t="s">
        <v>475</v>
      </c>
      <c r="F4" s="490" t="s">
        <v>476</v>
      </c>
      <c r="G4" s="490" t="s">
        <v>477</v>
      </c>
      <c r="H4" s="490" t="s">
        <v>472</v>
      </c>
      <c r="I4" s="490" t="s">
        <v>473</v>
      </c>
      <c r="J4" s="490" t="s">
        <v>474</v>
      </c>
      <c r="K4" s="490" t="s">
        <v>475</v>
      </c>
      <c r="L4" s="490" t="s">
        <v>476</v>
      </c>
      <c r="M4" s="490" t="s">
        <v>478</v>
      </c>
      <c r="N4" s="490" t="s">
        <v>472</v>
      </c>
      <c r="O4" s="490" t="s">
        <v>473</v>
      </c>
      <c r="P4" s="490" t="s">
        <v>474</v>
      </c>
      <c r="Q4" s="490" t="s">
        <v>475</v>
      </c>
      <c r="R4" s="490" t="s">
        <v>479</v>
      </c>
      <c r="S4" s="490" t="s">
        <v>480</v>
      </c>
    </row>
    <row r="5" spans="1:19" ht="18" customHeight="1">
      <c r="A5" s="726" t="s">
        <v>258</v>
      </c>
      <c r="B5" s="491" t="s">
        <v>108</v>
      </c>
      <c r="C5" s="491" t="s">
        <v>108</v>
      </c>
      <c r="D5" s="491" t="s">
        <v>108</v>
      </c>
      <c r="E5" s="491" t="s">
        <v>108</v>
      </c>
      <c r="F5" s="492">
        <v>1550</v>
      </c>
      <c r="G5" s="491" t="s">
        <v>108</v>
      </c>
      <c r="H5" s="491" t="s">
        <v>108</v>
      </c>
      <c r="I5" s="491" t="s">
        <v>108</v>
      </c>
      <c r="J5" s="492">
        <v>1250000</v>
      </c>
      <c r="K5" s="492" t="s">
        <v>108</v>
      </c>
      <c r="L5" s="492">
        <v>2500000</v>
      </c>
      <c r="M5" s="501" t="s">
        <v>108</v>
      </c>
      <c r="N5" s="491" t="s">
        <v>108</v>
      </c>
      <c r="O5" s="491" t="s">
        <v>108</v>
      </c>
      <c r="P5" s="491" t="s">
        <v>108</v>
      </c>
      <c r="Q5" s="491" t="s">
        <v>108</v>
      </c>
      <c r="R5" s="492">
        <v>1350</v>
      </c>
      <c r="S5" s="491" t="s">
        <v>108</v>
      </c>
    </row>
    <row r="6" spans="1:19" ht="18" customHeight="1">
      <c r="A6" s="726" t="s">
        <v>259</v>
      </c>
      <c r="B6" s="491" t="s">
        <v>108</v>
      </c>
      <c r="C6" s="491" t="s">
        <v>108</v>
      </c>
      <c r="D6" s="491" t="s">
        <v>108</v>
      </c>
      <c r="E6" s="491" t="s">
        <v>108</v>
      </c>
      <c r="F6" s="492">
        <v>1400</v>
      </c>
      <c r="G6" s="491" t="s">
        <v>108</v>
      </c>
      <c r="H6" s="491" t="s">
        <v>108</v>
      </c>
      <c r="I6" s="491" t="s">
        <v>108</v>
      </c>
      <c r="J6" s="492">
        <v>1100000</v>
      </c>
      <c r="K6" s="492" t="s">
        <v>108</v>
      </c>
      <c r="L6" s="492">
        <v>2200000</v>
      </c>
      <c r="M6" s="501" t="s">
        <v>108</v>
      </c>
      <c r="N6" s="491" t="s">
        <v>108</v>
      </c>
      <c r="O6" s="491" t="s">
        <v>108</v>
      </c>
      <c r="P6" s="491" t="s">
        <v>108</v>
      </c>
      <c r="Q6" s="491" t="s">
        <v>108</v>
      </c>
      <c r="R6" s="492">
        <v>1700</v>
      </c>
      <c r="S6" s="491" t="s">
        <v>108</v>
      </c>
    </row>
    <row r="7" spans="1:19" ht="18" customHeight="1">
      <c r="A7" s="726" t="s">
        <v>260</v>
      </c>
      <c r="B7" s="491" t="s">
        <v>108</v>
      </c>
      <c r="C7" s="491" t="s">
        <v>108</v>
      </c>
      <c r="D7" s="491" t="s">
        <v>108</v>
      </c>
      <c r="E7" s="491" t="s">
        <v>108</v>
      </c>
      <c r="F7" s="492">
        <v>1550</v>
      </c>
      <c r="G7" s="491" t="s">
        <v>108</v>
      </c>
      <c r="H7" s="491" t="s">
        <v>108</v>
      </c>
      <c r="I7" s="491" t="s">
        <v>108</v>
      </c>
      <c r="J7" s="492">
        <v>1250000</v>
      </c>
      <c r="K7" s="492" t="s">
        <v>108</v>
      </c>
      <c r="L7" s="492">
        <v>2500000</v>
      </c>
      <c r="M7" s="501" t="s">
        <v>108</v>
      </c>
      <c r="N7" s="491" t="s">
        <v>108</v>
      </c>
      <c r="O7" s="491" t="s">
        <v>108</v>
      </c>
      <c r="P7" s="491" t="s">
        <v>108</v>
      </c>
      <c r="Q7" s="491" t="s">
        <v>108</v>
      </c>
      <c r="R7" s="492">
        <v>1350</v>
      </c>
      <c r="S7" s="491" t="s">
        <v>108</v>
      </c>
    </row>
    <row r="8" spans="1:19" ht="18" customHeight="1">
      <c r="A8" s="726" t="s">
        <v>261</v>
      </c>
      <c r="B8" s="491" t="s">
        <v>108</v>
      </c>
      <c r="C8" s="491" t="s">
        <v>108</v>
      </c>
      <c r="D8" s="491" t="s">
        <v>108</v>
      </c>
      <c r="E8" s="491" t="s">
        <v>108</v>
      </c>
      <c r="F8" s="492">
        <v>1500</v>
      </c>
      <c r="G8" s="491" t="s">
        <v>108</v>
      </c>
      <c r="H8" s="491" t="s">
        <v>108</v>
      </c>
      <c r="I8" s="491" t="s">
        <v>108</v>
      </c>
      <c r="J8" s="492">
        <v>1100000</v>
      </c>
      <c r="K8" s="492" t="s">
        <v>108</v>
      </c>
      <c r="L8" s="492">
        <v>2200000</v>
      </c>
      <c r="M8" s="501" t="s">
        <v>108</v>
      </c>
      <c r="N8" s="491" t="s">
        <v>108</v>
      </c>
      <c r="O8" s="491" t="s">
        <v>108</v>
      </c>
      <c r="P8" s="491" t="s">
        <v>108</v>
      </c>
      <c r="Q8" s="491" t="s">
        <v>108</v>
      </c>
      <c r="R8" s="492">
        <v>1350</v>
      </c>
      <c r="S8" s="491" t="s">
        <v>108</v>
      </c>
    </row>
    <row r="9" spans="1:19" ht="18" customHeight="1">
      <c r="A9" s="726" t="s">
        <v>262</v>
      </c>
      <c r="B9" s="491" t="s">
        <v>108</v>
      </c>
      <c r="C9" s="491" t="s">
        <v>108</v>
      </c>
      <c r="D9" s="491" t="s">
        <v>108</v>
      </c>
      <c r="E9" s="491" t="s">
        <v>108</v>
      </c>
      <c r="F9" s="492">
        <v>1550</v>
      </c>
      <c r="G9" s="491" t="s">
        <v>108</v>
      </c>
      <c r="H9" s="491" t="s">
        <v>108</v>
      </c>
      <c r="I9" s="491" t="s">
        <v>108</v>
      </c>
      <c r="J9" s="492">
        <v>1250000</v>
      </c>
      <c r="K9" s="492" t="s">
        <v>108</v>
      </c>
      <c r="L9" s="492">
        <v>2500000</v>
      </c>
      <c r="M9" s="501" t="s">
        <v>108</v>
      </c>
      <c r="N9" s="491" t="s">
        <v>108</v>
      </c>
      <c r="O9" s="491" t="s">
        <v>108</v>
      </c>
      <c r="P9" s="491" t="s">
        <v>108</v>
      </c>
      <c r="Q9" s="491" t="s">
        <v>108</v>
      </c>
      <c r="R9" s="492">
        <v>1350</v>
      </c>
      <c r="S9" s="491" t="s">
        <v>108</v>
      </c>
    </row>
    <row r="10" spans="1:19" ht="18" customHeight="1">
      <c r="A10" s="726" t="s">
        <v>263</v>
      </c>
      <c r="B10" s="491" t="s">
        <v>108</v>
      </c>
      <c r="C10" s="491" t="s">
        <v>108</v>
      </c>
      <c r="D10" s="491" t="s">
        <v>108</v>
      </c>
      <c r="E10" s="491" t="s">
        <v>108</v>
      </c>
      <c r="F10" s="492">
        <v>1500</v>
      </c>
      <c r="G10" s="491" t="s">
        <v>108</v>
      </c>
      <c r="H10" s="491" t="s">
        <v>108</v>
      </c>
      <c r="I10" s="491" t="s">
        <v>108</v>
      </c>
      <c r="J10" s="492">
        <v>1200000</v>
      </c>
      <c r="K10" s="492" t="s">
        <v>108</v>
      </c>
      <c r="L10" s="492">
        <v>2400000</v>
      </c>
      <c r="M10" s="501" t="s">
        <v>108</v>
      </c>
      <c r="N10" s="491" t="s">
        <v>108</v>
      </c>
      <c r="O10" s="491" t="s">
        <v>108</v>
      </c>
      <c r="P10" s="491" t="s">
        <v>108</v>
      </c>
      <c r="Q10" s="491" t="s">
        <v>108</v>
      </c>
      <c r="R10" s="492">
        <v>1350</v>
      </c>
      <c r="S10" s="491" t="s">
        <v>108</v>
      </c>
    </row>
    <row r="11" spans="1:19" ht="18" customHeight="1">
      <c r="A11" s="726" t="s">
        <v>264</v>
      </c>
      <c r="B11" s="491" t="s">
        <v>108</v>
      </c>
      <c r="C11" s="491" t="s">
        <v>108</v>
      </c>
      <c r="D11" s="491" t="s">
        <v>108</v>
      </c>
      <c r="E11" s="491" t="s">
        <v>108</v>
      </c>
      <c r="F11" s="492">
        <v>1550</v>
      </c>
      <c r="G11" s="491" t="s">
        <v>108</v>
      </c>
      <c r="H11" s="491" t="s">
        <v>108</v>
      </c>
      <c r="I11" s="491" t="s">
        <v>108</v>
      </c>
      <c r="J11" s="492">
        <v>1250000</v>
      </c>
      <c r="K11" s="492" t="s">
        <v>108</v>
      </c>
      <c r="L11" s="492">
        <v>2500000</v>
      </c>
      <c r="M11" s="501" t="s">
        <v>108</v>
      </c>
      <c r="N11" s="491" t="s">
        <v>108</v>
      </c>
      <c r="O11" s="491" t="s">
        <v>108</v>
      </c>
      <c r="P11" s="491" t="s">
        <v>108</v>
      </c>
      <c r="Q11" s="491" t="s">
        <v>108</v>
      </c>
      <c r="R11" s="492">
        <v>1350</v>
      </c>
      <c r="S11" s="491" t="s">
        <v>108</v>
      </c>
    </row>
    <row r="12" spans="1:19" ht="18" customHeight="1">
      <c r="A12" s="726" t="s">
        <v>265</v>
      </c>
      <c r="B12" s="491" t="s">
        <v>108</v>
      </c>
      <c r="C12" s="491" t="s">
        <v>108</v>
      </c>
      <c r="D12" s="491" t="s">
        <v>108</v>
      </c>
      <c r="E12" s="491" t="s">
        <v>108</v>
      </c>
      <c r="F12" s="492">
        <v>1550</v>
      </c>
      <c r="G12" s="491" t="s">
        <v>108</v>
      </c>
      <c r="H12" s="491" t="s">
        <v>108</v>
      </c>
      <c r="I12" s="491" t="s">
        <v>108</v>
      </c>
      <c r="J12" s="492">
        <v>1300000</v>
      </c>
      <c r="K12" s="492" t="s">
        <v>108</v>
      </c>
      <c r="L12" s="492">
        <v>2600000</v>
      </c>
      <c r="M12" s="501" t="s">
        <v>108</v>
      </c>
      <c r="N12" s="491" t="s">
        <v>108</v>
      </c>
      <c r="O12" s="491" t="s">
        <v>108</v>
      </c>
      <c r="P12" s="491" t="s">
        <v>108</v>
      </c>
      <c r="Q12" s="491" t="s">
        <v>108</v>
      </c>
      <c r="R12" s="492">
        <v>1350</v>
      </c>
      <c r="S12" s="491" t="s">
        <v>108</v>
      </c>
    </row>
    <row r="13" spans="1:19" ht="18" customHeight="1">
      <c r="A13" s="726" t="s">
        <v>266</v>
      </c>
      <c r="B13" s="491" t="s">
        <v>108</v>
      </c>
      <c r="C13" s="491" t="s">
        <v>108</v>
      </c>
      <c r="D13" s="491" t="s">
        <v>108</v>
      </c>
      <c r="E13" s="491" t="s">
        <v>108</v>
      </c>
      <c r="F13" s="492">
        <v>1500</v>
      </c>
      <c r="G13" s="491" t="s">
        <v>108</v>
      </c>
      <c r="H13" s="491" t="s">
        <v>108</v>
      </c>
      <c r="I13" s="491" t="s">
        <v>108</v>
      </c>
      <c r="J13" s="492">
        <v>1250000</v>
      </c>
      <c r="K13" s="492" t="s">
        <v>108</v>
      </c>
      <c r="L13" s="492">
        <v>2500000</v>
      </c>
      <c r="M13" s="501" t="s">
        <v>108</v>
      </c>
      <c r="N13" s="491" t="s">
        <v>108</v>
      </c>
      <c r="O13" s="491" t="s">
        <v>108</v>
      </c>
      <c r="P13" s="491" t="s">
        <v>108</v>
      </c>
      <c r="Q13" s="491" t="s">
        <v>108</v>
      </c>
      <c r="R13" s="492">
        <v>1350</v>
      </c>
      <c r="S13" s="491" t="s">
        <v>108</v>
      </c>
    </row>
    <row r="14" spans="1:19" ht="18" customHeight="1">
      <c r="A14" s="726" t="s">
        <v>267</v>
      </c>
      <c r="B14" s="491" t="s">
        <v>108</v>
      </c>
      <c r="C14" s="491" t="s">
        <v>108</v>
      </c>
      <c r="D14" s="491" t="s">
        <v>108</v>
      </c>
      <c r="E14" s="491" t="s">
        <v>108</v>
      </c>
      <c r="F14" s="492">
        <v>1550</v>
      </c>
      <c r="G14" s="491" t="s">
        <v>108</v>
      </c>
      <c r="H14" s="491" t="s">
        <v>108</v>
      </c>
      <c r="I14" s="491" t="s">
        <v>108</v>
      </c>
      <c r="J14" s="492">
        <v>1250000</v>
      </c>
      <c r="K14" s="492" t="s">
        <v>108</v>
      </c>
      <c r="L14" s="492">
        <v>2500000</v>
      </c>
      <c r="M14" s="501" t="s">
        <v>108</v>
      </c>
      <c r="N14" s="491" t="s">
        <v>108</v>
      </c>
      <c r="O14" s="491" t="s">
        <v>108</v>
      </c>
      <c r="P14" s="491" t="s">
        <v>108</v>
      </c>
      <c r="Q14" s="491" t="s">
        <v>108</v>
      </c>
      <c r="R14" s="492">
        <v>1350</v>
      </c>
      <c r="S14" s="491" t="s">
        <v>108</v>
      </c>
    </row>
    <row r="15" spans="1:19" ht="18" customHeight="1">
      <c r="A15" s="726" t="s">
        <v>268</v>
      </c>
      <c r="B15" s="491" t="s">
        <v>108</v>
      </c>
      <c r="C15" s="491" t="s">
        <v>108</v>
      </c>
      <c r="D15" s="491" t="s">
        <v>108</v>
      </c>
      <c r="E15" s="491" t="s">
        <v>108</v>
      </c>
      <c r="F15" s="492">
        <v>1500</v>
      </c>
      <c r="G15" s="491" t="s">
        <v>108</v>
      </c>
      <c r="H15" s="491" t="s">
        <v>108</v>
      </c>
      <c r="I15" s="491" t="s">
        <v>108</v>
      </c>
      <c r="J15" s="492">
        <v>1300000</v>
      </c>
      <c r="K15" s="492" t="s">
        <v>108</v>
      </c>
      <c r="L15" s="492">
        <v>2600000</v>
      </c>
      <c r="M15" s="501" t="s">
        <v>108</v>
      </c>
      <c r="N15" s="491" t="s">
        <v>108</v>
      </c>
      <c r="O15" s="491" t="s">
        <v>108</v>
      </c>
      <c r="P15" s="491" t="s">
        <v>108</v>
      </c>
      <c r="Q15" s="491" t="s">
        <v>108</v>
      </c>
      <c r="R15" s="492">
        <v>1350</v>
      </c>
      <c r="S15" s="491" t="s">
        <v>108</v>
      </c>
    </row>
    <row r="16" spans="1:19" ht="18" customHeight="1">
      <c r="A16" s="726" t="s">
        <v>269</v>
      </c>
      <c r="B16" s="491" t="s">
        <v>108</v>
      </c>
      <c r="C16" s="491" t="s">
        <v>108</v>
      </c>
      <c r="D16" s="491" t="s">
        <v>108</v>
      </c>
      <c r="E16" s="491" t="s">
        <v>108</v>
      </c>
      <c r="F16" s="492">
        <v>1550</v>
      </c>
      <c r="G16" s="491" t="s">
        <v>108</v>
      </c>
      <c r="H16" s="491" t="s">
        <v>108</v>
      </c>
      <c r="I16" s="491" t="s">
        <v>108</v>
      </c>
      <c r="J16" s="492">
        <v>1200000</v>
      </c>
      <c r="K16" s="492" t="s">
        <v>108</v>
      </c>
      <c r="L16" s="492">
        <v>2400000</v>
      </c>
      <c r="M16" s="501" t="s">
        <v>108</v>
      </c>
      <c r="N16" s="491" t="s">
        <v>108</v>
      </c>
      <c r="O16" s="491" t="s">
        <v>108</v>
      </c>
      <c r="P16" s="491" t="s">
        <v>108</v>
      </c>
      <c r="Q16" s="491" t="s">
        <v>108</v>
      </c>
      <c r="R16" s="492">
        <v>1350</v>
      </c>
      <c r="S16" s="491" t="s">
        <v>108</v>
      </c>
    </row>
    <row r="17" spans="1:19" s="646" customFormat="1" ht="18" customHeight="1">
      <c r="A17" s="727" t="s">
        <v>9</v>
      </c>
      <c r="B17" s="641" t="s">
        <v>108</v>
      </c>
      <c r="C17" s="641" t="s">
        <v>108</v>
      </c>
      <c r="D17" s="641" t="s">
        <v>108</v>
      </c>
      <c r="E17" s="641" t="s">
        <v>108</v>
      </c>
      <c r="F17" s="642">
        <f>SUM(F5:F16)</f>
        <v>18250</v>
      </c>
      <c r="G17" s="643" t="s">
        <v>108</v>
      </c>
      <c r="H17" s="641" t="s">
        <v>108</v>
      </c>
      <c r="I17" s="641" t="s">
        <v>108</v>
      </c>
      <c r="J17" s="644">
        <f>SUM(J5:J16)</f>
        <v>14700000</v>
      </c>
      <c r="K17" s="645" t="s">
        <v>108</v>
      </c>
      <c r="L17" s="644">
        <f>SUM(L5:L16)</f>
        <v>29400000</v>
      </c>
      <c r="M17" s="643" t="s">
        <v>108</v>
      </c>
      <c r="N17" s="641" t="s">
        <v>108</v>
      </c>
      <c r="O17" s="641" t="s">
        <v>108</v>
      </c>
      <c r="P17" s="641" t="s">
        <v>108</v>
      </c>
      <c r="Q17" s="641" t="s">
        <v>108</v>
      </c>
      <c r="R17" s="644">
        <f>SUM(R5:R16)</f>
        <v>16550</v>
      </c>
      <c r="S17" s="641" t="s">
        <v>108</v>
      </c>
    </row>
    <row r="18" spans="1:19" ht="23.25">
      <c r="A18" s="626"/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</row>
  </sheetData>
  <sheetProtection/>
  <mergeCells count="6">
    <mergeCell ref="A1:S1"/>
    <mergeCell ref="A2:S2"/>
    <mergeCell ref="A3:A4"/>
    <mergeCell ref="B3:G3"/>
    <mergeCell ref="H3:M3"/>
    <mergeCell ref="N3:S3"/>
  </mergeCells>
  <printOptions/>
  <pageMargins left="0.984251968503937" right="0.984251968503937" top="0.984251968503937" bottom="0.984251968503937" header="0.5118110236220472" footer="0.5118110236220472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S18"/>
  <sheetViews>
    <sheetView showGridLines="0" view="pageBreakPreview" zoomScale="112" zoomScaleSheetLayoutView="112" workbookViewId="0" topLeftCell="A1">
      <selection activeCell="L14" sqref="L14"/>
    </sheetView>
  </sheetViews>
  <sheetFormatPr defaultColWidth="9.140625" defaultRowHeight="21.75"/>
  <cols>
    <col min="1" max="1" width="6.8515625" style="489" customWidth="1"/>
    <col min="2" max="5" width="6.28125" style="489" customWidth="1"/>
    <col min="6" max="6" width="9.28125" style="489" customWidth="1"/>
    <col min="7" max="7" width="7.140625" style="503" customWidth="1"/>
    <col min="8" max="11" width="6.28125" style="489" customWidth="1"/>
    <col min="12" max="12" width="8.140625" style="489" customWidth="1"/>
    <col min="13" max="13" width="7.140625" style="503" customWidth="1"/>
    <col min="14" max="17" width="6.28125" style="489" customWidth="1"/>
    <col min="18" max="18" width="8.7109375" style="503" customWidth="1"/>
    <col min="19" max="19" width="7.140625" style="489" customWidth="1"/>
    <col min="20" max="16384" width="9.140625" style="489" customWidth="1"/>
  </cols>
  <sheetData>
    <row r="1" spans="1:19" ht="23.25">
      <c r="A1" s="910" t="s">
        <v>559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</row>
    <row r="2" spans="1:19" ht="15" customHeight="1">
      <c r="A2" s="911" t="s">
        <v>469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</row>
    <row r="3" spans="1:19" ht="19.5" customHeight="1">
      <c r="A3" s="912" t="s">
        <v>257</v>
      </c>
      <c r="B3" s="914" t="s">
        <v>484</v>
      </c>
      <c r="C3" s="914"/>
      <c r="D3" s="914"/>
      <c r="E3" s="914"/>
      <c r="F3" s="914"/>
      <c r="G3" s="914"/>
      <c r="H3" s="914" t="s">
        <v>485</v>
      </c>
      <c r="I3" s="914"/>
      <c r="J3" s="914"/>
      <c r="K3" s="914"/>
      <c r="L3" s="914"/>
      <c r="M3" s="914"/>
      <c r="N3" s="914" t="s">
        <v>486</v>
      </c>
      <c r="O3" s="914"/>
      <c r="P3" s="914"/>
      <c r="Q3" s="914"/>
      <c r="R3" s="914"/>
      <c r="S3" s="914"/>
    </row>
    <row r="4" spans="1:19" ht="19.5" customHeight="1">
      <c r="A4" s="913"/>
      <c r="B4" s="490" t="s">
        <v>472</v>
      </c>
      <c r="C4" s="490" t="s">
        <v>473</v>
      </c>
      <c r="D4" s="490" t="s">
        <v>474</v>
      </c>
      <c r="E4" s="490" t="s">
        <v>475</v>
      </c>
      <c r="F4" s="490" t="s">
        <v>476</v>
      </c>
      <c r="G4" s="490" t="s">
        <v>477</v>
      </c>
      <c r="H4" s="490" t="s">
        <v>472</v>
      </c>
      <c r="I4" s="490" t="s">
        <v>473</v>
      </c>
      <c r="J4" s="490" t="s">
        <v>474</v>
      </c>
      <c r="K4" s="490" t="s">
        <v>475</v>
      </c>
      <c r="L4" s="490" t="s">
        <v>476</v>
      </c>
      <c r="M4" s="490" t="s">
        <v>478</v>
      </c>
      <c r="N4" s="490" t="s">
        <v>472</v>
      </c>
      <c r="O4" s="490" t="s">
        <v>473</v>
      </c>
      <c r="P4" s="490" t="s">
        <v>474</v>
      </c>
      <c r="Q4" s="490" t="s">
        <v>475</v>
      </c>
      <c r="R4" s="490" t="s">
        <v>479</v>
      </c>
      <c r="S4" s="490" t="s">
        <v>480</v>
      </c>
    </row>
    <row r="5" spans="1:19" ht="18" customHeight="1">
      <c r="A5" s="726" t="s">
        <v>258</v>
      </c>
      <c r="B5" s="491" t="s">
        <v>108</v>
      </c>
      <c r="C5" s="491" t="s">
        <v>108</v>
      </c>
      <c r="D5" s="491" t="s">
        <v>108</v>
      </c>
      <c r="E5" s="491" t="s">
        <v>108</v>
      </c>
      <c r="F5" s="502">
        <v>180000</v>
      </c>
      <c r="G5" s="502" t="s">
        <v>108</v>
      </c>
      <c r="H5" s="491" t="s">
        <v>108</v>
      </c>
      <c r="I5" s="491" t="s">
        <v>108</v>
      </c>
      <c r="J5" s="491" t="s">
        <v>108</v>
      </c>
      <c r="K5" s="491" t="s">
        <v>108</v>
      </c>
      <c r="L5" s="492">
        <v>10500</v>
      </c>
      <c r="M5" s="499" t="s">
        <v>108</v>
      </c>
      <c r="N5" s="491" t="s">
        <v>108</v>
      </c>
      <c r="O5" s="491" t="s">
        <v>108</v>
      </c>
      <c r="P5" s="491" t="s">
        <v>108</v>
      </c>
      <c r="Q5" s="491" t="s">
        <v>108</v>
      </c>
      <c r="R5" s="501">
        <v>6000</v>
      </c>
      <c r="S5" s="491" t="s">
        <v>108</v>
      </c>
    </row>
    <row r="6" spans="1:19" ht="18" customHeight="1">
      <c r="A6" s="726" t="s">
        <v>259</v>
      </c>
      <c r="B6" s="491" t="s">
        <v>108</v>
      </c>
      <c r="C6" s="491" t="s">
        <v>108</v>
      </c>
      <c r="D6" s="491" t="s">
        <v>108</v>
      </c>
      <c r="E6" s="491" t="s">
        <v>108</v>
      </c>
      <c r="F6" s="502">
        <v>180000</v>
      </c>
      <c r="G6" s="502" t="s">
        <v>108</v>
      </c>
      <c r="H6" s="491" t="s">
        <v>108</v>
      </c>
      <c r="I6" s="491" t="s">
        <v>108</v>
      </c>
      <c r="J6" s="491" t="s">
        <v>108</v>
      </c>
      <c r="K6" s="491" t="s">
        <v>108</v>
      </c>
      <c r="L6" s="492">
        <v>13500</v>
      </c>
      <c r="M6" s="499" t="s">
        <v>108</v>
      </c>
      <c r="N6" s="491" t="s">
        <v>108</v>
      </c>
      <c r="O6" s="491" t="s">
        <v>108</v>
      </c>
      <c r="P6" s="491" t="s">
        <v>108</v>
      </c>
      <c r="Q6" s="491" t="s">
        <v>108</v>
      </c>
      <c r="R6" s="501">
        <v>5000</v>
      </c>
      <c r="S6" s="491" t="s">
        <v>108</v>
      </c>
    </row>
    <row r="7" spans="1:19" ht="18" customHeight="1">
      <c r="A7" s="726" t="s">
        <v>260</v>
      </c>
      <c r="B7" s="491" t="s">
        <v>108</v>
      </c>
      <c r="C7" s="491" t="s">
        <v>108</v>
      </c>
      <c r="D7" s="491" t="s">
        <v>108</v>
      </c>
      <c r="E7" s="491" t="s">
        <v>108</v>
      </c>
      <c r="F7" s="502">
        <v>150000</v>
      </c>
      <c r="G7" s="502" t="s">
        <v>108</v>
      </c>
      <c r="H7" s="491" t="s">
        <v>108</v>
      </c>
      <c r="I7" s="491" t="s">
        <v>108</v>
      </c>
      <c r="J7" s="491" t="s">
        <v>108</v>
      </c>
      <c r="K7" s="491" t="s">
        <v>108</v>
      </c>
      <c r="L7" s="492">
        <v>9000</v>
      </c>
      <c r="M7" s="499" t="s">
        <v>108</v>
      </c>
      <c r="N7" s="491" t="s">
        <v>108</v>
      </c>
      <c r="O7" s="491" t="s">
        <v>108</v>
      </c>
      <c r="P7" s="491" t="s">
        <v>108</v>
      </c>
      <c r="Q7" s="491" t="s">
        <v>108</v>
      </c>
      <c r="R7" s="501">
        <v>6000</v>
      </c>
      <c r="S7" s="491" t="s">
        <v>108</v>
      </c>
    </row>
    <row r="8" spans="1:19" ht="18" customHeight="1">
      <c r="A8" s="726" t="s">
        <v>261</v>
      </c>
      <c r="B8" s="491" t="s">
        <v>108</v>
      </c>
      <c r="C8" s="491" t="s">
        <v>108</v>
      </c>
      <c r="D8" s="491" t="s">
        <v>108</v>
      </c>
      <c r="E8" s="491" t="s">
        <v>108</v>
      </c>
      <c r="F8" s="502">
        <v>150000</v>
      </c>
      <c r="G8" s="502" t="s">
        <v>108</v>
      </c>
      <c r="H8" s="491" t="s">
        <v>108</v>
      </c>
      <c r="I8" s="491" t="s">
        <v>108</v>
      </c>
      <c r="J8" s="491" t="s">
        <v>108</v>
      </c>
      <c r="K8" s="491" t="s">
        <v>108</v>
      </c>
      <c r="L8" s="492">
        <v>10000</v>
      </c>
      <c r="M8" s="499" t="s">
        <v>108</v>
      </c>
      <c r="N8" s="491" t="s">
        <v>108</v>
      </c>
      <c r="O8" s="491" t="s">
        <v>108</v>
      </c>
      <c r="P8" s="491" t="s">
        <v>108</v>
      </c>
      <c r="Q8" s="491" t="s">
        <v>108</v>
      </c>
      <c r="R8" s="501">
        <v>6000</v>
      </c>
      <c r="S8" s="491" t="s">
        <v>108</v>
      </c>
    </row>
    <row r="9" spans="1:19" ht="18" customHeight="1">
      <c r="A9" s="726" t="s">
        <v>262</v>
      </c>
      <c r="B9" s="491" t="s">
        <v>108</v>
      </c>
      <c r="C9" s="491" t="s">
        <v>108</v>
      </c>
      <c r="D9" s="491" t="s">
        <v>108</v>
      </c>
      <c r="E9" s="491" t="s">
        <v>108</v>
      </c>
      <c r="F9" s="502">
        <v>150000</v>
      </c>
      <c r="G9" s="502" t="s">
        <v>108</v>
      </c>
      <c r="H9" s="491" t="s">
        <v>108</v>
      </c>
      <c r="I9" s="491" t="s">
        <v>108</v>
      </c>
      <c r="J9" s="491" t="s">
        <v>108</v>
      </c>
      <c r="K9" s="491" t="s">
        <v>108</v>
      </c>
      <c r="L9" s="492">
        <v>8000</v>
      </c>
      <c r="M9" s="499" t="s">
        <v>108</v>
      </c>
      <c r="N9" s="491" t="s">
        <v>108</v>
      </c>
      <c r="O9" s="491" t="s">
        <v>108</v>
      </c>
      <c r="P9" s="491" t="s">
        <v>108</v>
      </c>
      <c r="Q9" s="491" t="s">
        <v>108</v>
      </c>
      <c r="R9" s="501">
        <v>6000</v>
      </c>
      <c r="S9" s="491" t="s">
        <v>108</v>
      </c>
    </row>
    <row r="10" spans="1:19" ht="18" customHeight="1">
      <c r="A10" s="726" t="s">
        <v>263</v>
      </c>
      <c r="B10" s="491" t="s">
        <v>108</v>
      </c>
      <c r="C10" s="491" t="s">
        <v>108</v>
      </c>
      <c r="D10" s="491" t="s">
        <v>108</v>
      </c>
      <c r="E10" s="491" t="s">
        <v>108</v>
      </c>
      <c r="F10" s="502">
        <v>150000</v>
      </c>
      <c r="G10" s="502" t="s">
        <v>108</v>
      </c>
      <c r="H10" s="491" t="s">
        <v>108</v>
      </c>
      <c r="I10" s="491" t="s">
        <v>108</v>
      </c>
      <c r="J10" s="491" t="s">
        <v>108</v>
      </c>
      <c r="K10" s="491" t="s">
        <v>108</v>
      </c>
      <c r="L10" s="492">
        <v>8500</v>
      </c>
      <c r="M10" s="499" t="s">
        <v>108</v>
      </c>
      <c r="N10" s="491" t="s">
        <v>108</v>
      </c>
      <c r="O10" s="491" t="s">
        <v>108</v>
      </c>
      <c r="P10" s="491" t="s">
        <v>108</v>
      </c>
      <c r="Q10" s="491" t="s">
        <v>108</v>
      </c>
      <c r="R10" s="501">
        <v>6000</v>
      </c>
      <c r="S10" s="491" t="s">
        <v>108</v>
      </c>
    </row>
    <row r="11" spans="1:19" ht="18" customHeight="1">
      <c r="A11" s="726" t="s">
        <v>264</v>
      </c>
      <c r="B11" s="491" t="s">
        <v>108</v>
      </c>
      <c r="C11" s="491" t="s">
        <v>108</v>
      </c>
      <c r="D11" s="491" t="s">
        <v>108</v>
      </c>
      <c r="E11" s="491" t="s">
        <v>108</v>
      </c>
      <c r="F11" s="502">
        <v>150000</v>
      </c>
      <c r="G11" s="502" t="s">
        <v>108</v>
      </c>
      <c r="H11" s="491" t="s">
        <v>108</v>
      </c>
      <c r="I11" s="491" t="s">
        <v>108</v>
      </c>
      <c r="J11" s="491" t="s">
        <v>108</v>
      </c>
      <c r="K11" s="491" t="s">
        <v>108</v>
      </c>
      <c r="L11" s="492">
        <v>7300</v>
      </c>
      <c r="M11" s="499" t="s">
        <v>108</v>
      </c>
      <c r="N11" s="491" t="s">
        <v>108</v>
      </c>
      <c r="O11" s="491" t="s">
        <v>108</v>
      </c>
      <c r="P11" s="491" t="s">
        <v>108</v>
      </c>
      <c r="Q11" s="491" t="s">
        <v>108</v>
      </c>
      <c r="R11" s="501">
        <v>6000</v>
      </c>
      <c r="S11" s="491" t="s">
        <v>108</v>
      </c>
    </row>
    <row r="12" spans="1:19" ht="18" customHeight="1">
      <c r="A12" s="726" t="s">
        <v>265</v>
      </c>
      <c r="B12" s="491" t="s">
        <v>108</v>
      </c>
      <c r="C12" s="491" t="s">
        <v>108</v>
      </c>
      <c r="D12" s="491" t="s">
        <v>108</v>
      </c>
      <c r="E12" s="491" t="s">
        <v>108</v>
      </c>
      <c r="F12" s="502">
        <v>180000</v>
      </c>
      <c r="G12" s="502" t="s">
        <v>108</v>
      </c>
      <c r="H12" s="491" t="s">
        <v>108</v>
      </c>
      <c r="I12" s="491" t="s">
        <v>108</v>
      </c>
      <c r="J12" s="491" t="s">
        <v>108</v>
      </c>
      <c r="K12" s="491" t="s">
        <v>108</v>
      </c>
      <c r="L12" s="492">
        <v>7300</v>
      </c>
      <c r="M12" s="499" t="s">
        <v>108</v>
      </c>
      <c r="N12" s="491" t="s">
        <v>108</v>
      </c>
      <c r="O12" s="491" t="s">
        <v>108</v>
      </c>
      <c r="P12" s="491" t="s">
        <v>108</v>
      </c>
      <c r="Q12" s="491" t="s">
        <v>108</v>
      </c>
      <c r="R12" s="501">
        <v>6000</v>
      </c>
      <c r="S12" s="491" t="s">
        <v>108</v>
      </c>
    </row>
    <row r="13" spans="1:19" ht="18" customHeight="1">
      <c r="A13" s="726" t="s">
        <v>266</v>
      </c>
      <c r="B13" s="491" t="s">
        <v>108</v>
      </c>
      <c r="C13" s="491" t="s">
        <v>108</v>
      </c>
      <c r="D13" s="491" t="s">
        <v>108</v>
      </c>
      <c r="E13" s="491" t="s">
        <v>108</v>
      </c>
      <c r="F13" s="502">
        <v>180000</v>
      </c>
      <c r="G13" s="502" t="s">
        <v>108</v>
      </c>
      <c r="H13" s="491" t="s">
        <v>108</v>
      </c>
      <c r="I13" s="491" t="s">
        <v>108</v>
      </c>
      <c r="J13" s="491" t="s">
        <v>108</v>
      </c>
      <c r="K13" s="491" t="s">
        <v>108</v>
      </c>
      <c r="L13" s="492">
        <v>7000</v>
      </c>
      <c r="M13" s="499" t="s">
        <v>108</v>
      </c>
      <c r="N13" s="491" t="s">
        <v>108</v>
      </c>
      <c r="O13" s="491" t="s">
        <v>108</v>
      </c>
      <c r="P13" s="491" t="s">
        <v>108</v>
      </c>
      <c r="Q13" s="491" t="s">
        <v>108</v>
      </c>
      <c r="R13" s="501">
        <v>6000</v>
      </c>
      <c r="S13" s="491" t="s">
        <v>108</v>
      </c>
    </row>
    <row r="14" spans="1:19" ht="18" customHeight="1">
      <c r="A14" s="726" t="s">
        <v>267</v>
      </c>
      <c r="B14" s="491" t="s">
        <v>108</v>
      </c>
      <c r="C14" s="491" t="s">
        <v>108</v>
      </c>
      <c r="D14" s="491" t="s">
        <v>108</v>
      </c>
      <c r="E14" s="491" t="s">
        <v>108</v>
      </c>
      <c r="F14" s="502">
        <v>130000</v>
      </c>
      <c r="G14" s="502" t="s">
        <v>108</v>
      </c>
      <c r="H14" s="491" t="s">
        <v>108</v>
      </c>
      <c r="I14" s="491" t="s">
        <v>108</v>
      </c>
      <c r="J14" s="491" t="s">
        <v>108</v>
      </c>
      <c r="K14" s="491" t="s">
        <v>108</v>
      </c>
      <c r="L14" s="492">
        <v>6500</v>
      </c>
      <c r="M14" s="499" t="s">
        <v>108</v>
      </c>
      <c r="N14" s="491" t="s">
        <v>108</v>
      </c>
      <c r="O14" s="491" t="s">
        <v>108</v>
      </c>
      <c r="P14" s="491" t="s">
        <v>108</v>
      </c>
      <c r="Q14" s="491" t="s">
        <v>108</v>
      </c>
      <c r="R14" s="501">
        <v>6000</v>
      </c>
      <c r="S14" s="491" t="s">
        <v>108</v>
      </c>
    </row>
    <row r="15" spans="1:19" ht="18" customHeight="1">
      <c r="A15" s="726" t="s">
        <v>268</v>
      </c>
      <c r="B15" s="491" t="s">
        <v>108</v>
      </c>
      <c r="C15" s="491" t="s">
        <v>108</v>
      </c>
      <c r="D15" s="491" t="s">
        <v>108</v>
      </c>
      <c r="E15" s="491" t="s">
        <v>108</v>
      </c>
      <c r="F15" s="502">
        <v>130000</v>
      </c>
      <c r="G15" s="502" t="s">
        <v>108</v>
      </c>
      <c r="H15" s="491" t="s">
        <v>108</v>
      </c>
      <c r="I15" s="491" t="s">
        <v>108</v>
      </c>
      <c r="J15" s="491" t="s">
        <v>108</v>
      </c>
      <c r="K15" s="491" t="s">
        <v>108</v>
      </c>
      <c r="L15" s="492">
        <v>10100</v>
      </c>
      <c r="M15" s="499" t="s">
        <v>108</v>
      </c>
      <c r="N15" s="491" t="s">
        <v>108</v>
      </c>
      <c r="O15" s="491" t="s">
        <v>108</v>
      </c>
      <c r="P15" s="491" t="s">
        <v>108</v>
      </c>
      <c r="Q15" s="491" t="s">
        <v>108</v>
      </c>
      <c r="R15" s="501">
        <v>6000</v>
      </c>
      <c r="S15" s="491" t="s">
        <v>108</v>
      </c>
    </row>
    <row r="16" spans="1:19" ht="18" customHeight="1">
      <c r="A16" s="726" t="s">
        <v>269</v>
      </c>
      <c r="B16" s="491" t="s">
        <v>108</v>
      </c>
      <c r="C16" s="491" t="s">
        <v>108</v>
      </c>
      <c r="D16" s="491" t="s">
        <v>108</v>
      </c>
      <c r="E16" s="491" t="s">
        <v>108</v>
      </c>
      <c r="F16" s="502">
        <v>180000</v>
      </c>
      <c r="G16" s="491" t="s">
        <v>108</v>
      </c>
      <c r="H16" s="491" t="s">
        <v>108</v>
      </c>
      <c r="I16" s="491" t="s">
        <v>108</v>
      </c>
      <c r="J16" s="491" t="s">
        <v>108</v>
      </c>
      <c r="K16" s="491" t="s">
        <v>108</v>
      </c>
      <c r="L16" s="492">
        <v>11500</v>
      </c>
      <c r="M16" s="499" t="s">
        <v>108</v>
      </c>
      <c r="N16" s="491" t="s">
        <v>108</v>
      </c>
      <c r="O16" s="491" t="s">
        <v>108</v>
      </c>
      <c r="P16" s="491" t="s">
        <v>108</v>
      </c>
      <c r="Q16" s="491" t="s">
        <v>108</v>
      </c>
      <c r="R16" s="501">
        <v>6000</v>
      </c>
      <c r="S16" s="491" t="s">
        <v>108</v>
      </c>
    </row>
    <row r="17" spans="1:19" s="646" customFormat="1" ht="18" customHeight="1">
      <c r="A17" s="727" t="s">
        <v>9</v>
      </c>
      <c r="B17" s="641" t="s">
        <v>108</v>
      </c>
      <c r="C17" s="641" t="s">
        <v>108</v>
      </c>
      <c r="D17" s="641" t="s">
        <v>108</v>
      </c>
      <c r="E17" s="641" t="s">
        <v>108</v>
      </c>
      <c r="F17" s="644">
        <f>SUM(F5:F16)</f>
        <v>1910000</v>
      </c>
      <c r="G17" s="641" t="s">
        <v>108</v>
      </c>
      <c r="H17" s="641" t="s">
        <v>108</v>
      </c>
      <c r="I17" s="641" t="s">
        <v>108</v>
      </c>
      <c r="J17" s="641" t="s">
        <v>108</v>
      </c>
      <c r="K17" s="641" t="s">
        <v>108</v>
      </c>
      <c r="L17" s="647">
        <f>SUM(L5:L16)</f>
        <v>109200</v>
      </c>
      <c r="M17" s="647" t="s">
        <v>211</v>
      </c>
      <c r="N17" s="641" t="s">
        <v>108</v>
      </c>
      <c r="O17" s="641" t="s">
        <v>108</v>
      </c>
      <c r="P17" s="641" t="s">
        <v>108</v>
      </c>
      <c r="Q17" s="641" t="s">
        <v>108</v>
      </c>
      <c r="R17" s="647">
        <f>SUM(R5:R16)</f>
        <v>71000</v>
      </c>
      <c r="S17" s="641" t="s">
        <v>108</v>
      </c>
    </row>
    <row r="18" spans="1:19" ht="23.25">
      <c r="A18" s="626"/>
      <c r="B18" s="626"/>
      <c r="C18" s="626"/>
      <c r="D18" s="626"/>
      <c r="E18" s="626"/>
      <c r="F18" s="626"/>
      <c r="G18" s="627"/>
      <c r="H18" s="626"/>
      <c r="I18" s="626"/>
      <c r="J18" s="626"/>
      <c r="K18" s="626"/>
      <c r="L18" s="626"/>
      <c r="M18" s="627"/>
      <c r="N18" s="626"/>
      <c r="O18" s="626"/>
      <c r="P18" s="626"/>
      <c r="Q18" s="626"/>
      <c r="R18" s="627"/>
      <c r="S18" s="626"/>
    </row>
  </sheetData>
  <sheetProtection/>
  <mergeCells count="6">
    <mergeCell ref="A1:S1"/>
    <mergeCell ref="A2:S2"/>
    <mergeCell ref="A3:A4"/>
    <mergeCell ref="B3:G3"/>
    <mergeCell ref="H3:M3"/>
    <mergeCell ref="N3:S3"/>
  </mergeCells>
  <printOptions/>
  <pageMargins left="0.984251968503937" right="0.984251968503937" top="0.984251968503937" bottom="0.984251968503937" header="0.5118110236220472" footer="0.5118110236220472"/>
  <pageSetup horizontalDpi="360" verticalDpi="360" orientation="landscape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S21"/>
  <sheetViews>
    <sheetView showGridLines="0" view="pageBreakPreview" zoomScale="93" zoomScaleNormal="140" zoomScaleSheetLayoutView="93" zoomScalePageLayoutView="110" workbookViewId="0" topLeftCell="A1">
      <selection activeCell="U9" sqref="U9"/>
    </sheetView>
  </sheetViews>
  <sheetFormatPr defaultColWidth="9.140625" defaultRowHeight="21.75"/>
  <cols>
    <col min="1" max="1" width="7.57421875" style="489" customWidth="1"/>
    <col min="2" max="3" width="6.28125" style="489" customWidth="1"/>
    <col min="4" max="4" width="8.00390625" style="489" bestFit="1" customWidth="1"/>
    <col min="5" max="5" width="6.28125" style="489" customWidth="1"/>
    <col min="6" max="6" width="10.8515625" style="489" bestFit="1" customWidth="1"/>
    <col min="7" max="7" width="7.140625" style="503" customWidth="1"/>
    <col min="8" max="11" width="6.28125" style="489" customWidth="1"/>
    <col min="12" max="12" width="8.00390625" style="489" bestFit="1" customWidth="1"/>
    <col min="13" max="13" width="7.140625" style="503" customWidth="1"/>
    <col min="14" max="17" width="6.28125" style="489" customWidth="1"/>
    <col min="18" max="18" width="9.421875" style="503" customWidth="1"/>
    <col min="19" max="19" width="7.421875" style="489" customWidth="1"/>
    <col min="20" max="16384" width="9.140625" style="489" customWidth="1"/>
  </cols>
  <sheetData>
    <row r="1" spans="1:19" ht="23.25">
      <c r="A1" s="910" t="s">
        <v>559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</row>
    <row r="2" spans="1:19" ht="15" customHeight="1">
      <c r="A2" s="911" t="s">
        <v>469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</row>
    <row r="3" spans="1:19" ht="19.5" customHeight="1">
      <c r="A3" s="912" t="s">
        <v>257</v>
      </c>
      <c r="B3" s="914" t="s">
        <v>409</v>
      </c>
      <c r="C3" s="914"/>
      <c r="D3" s="914"/>
      <c r="E3" s="914"/>
      <c r="F3" s="914"/>
      <c r="G3" s="914"/>
      <c r="H3" s="914" t="s">
        <v>425</v>
      </c>
      <c r="I3" s="914"/>
      <c r="J3" s="914"/>
      <c r="K3" s="914"/>
      <c r="L3" s="914"/>
      <c r="M3" s="914"/>
      <c r="N3" s="914" t="s">
        <v>487</v>
      </c>
      <c r="O3" s="914"/>
      <c r="P3" s="914"/>
      <c r="Q3" s="914"/>
      <c r="R3" s="914"/>
      <c r="S3" s="914"/>
    </row>
    <row r="4" spans="1:19" ht="19.5" customHeight="1">
      <c r="A4" s="913"/>
      <c r="B4" s="490" t="s">
        <v>472</v>
      </c>
      <c r="C4" s="490" t="s">
        <v>473</v>
      </c>
      <c r="D4" s="490" t="s">
        <v>474</v>
      </c>
      <c r="E4" s="490" t="s">
        <v>475</v>
      </c>
      <c r="F4" s="490" t="s">
        <v>476</v>
      </c>
      <c r="G4" s="490" t="s">
        <v>477</v>
      </c>
      <c r="H4" s="490" t="s">
        <v>472</v>
      </c>
      <c r="I4" s="490" t="s">
        <v>473</v>
      </c>
      <c r="J4" s="490" t="s">
        <v>474</v>
      </c>
      <c r="K4" s="490" t="s">
        <v>475</v>
      </c>
      <c r="L4" s="490" t="s">
        <v>476</v>
      </c>
      <c r="M4" s="490" t="s">
        <v>478</v>
      </c>
      <c r="N4" s="490" t="s">
        <v>472</v>
      </c>
      <c r="O4" s="490" t="s">
        <v>473</v>
      </c>
      <c r="P4" s="490" t="s">
        <v>474</v>
      </c>
      <c r="Q4" s="490" t="s">
        <v>475</v>
      </c>
      <c r="R4" s="490" t="s">
        <v>479</v>
      </c>
      <c r="S4" s="490" t="s">
        <v>480</v>
      </c>
    </row>
    <row r="5" spans="1:19" ht="18" customHeight="1">
      <c r="A5" s="726" t="s">
        <v>258</v>
      </c>
      <c r="B5" s="491" t="s">
        <v>108</v>
      </c>
      <c r="C5" s="491" t="s">
        <v>108</v>
      </c>
      <c r="D5" s="492">
        <v>700</v>
      </c>
      <c r="E5" s="491" t="s">
        <v>108</v>
      </c>
      <c r="F5" s="492">
        <v>90440</v>
      </c>
      <c r="G5" s="491" t="s">
        <v>108</v>
      </c>
      <c r="H5" s="491" t="s">
        <v>108</v>
      </c>
      <c r="I5" s="491" t="s">
        <v>108</v>
      </c>
      <c r="J5" s="491" t="s">
        <v>108</v>
      </c>
      <c r="K5" s="491" t="s">
        <v>108</v>
      </c>
      <c r="L5" s="492">
        <v>4300</v>
      </c>
      <c r="M5" s="491" t="s">
        <v>108</v>
      </c>
      <c r="N5" s="491" t="s">
        <v>108</v>
      </c>
      <c r="O5" s="491" t="s">
        <v>108</v>
      </c>
      <c r="P5" s="491" t="s">
        <v>108</v>
      </c>
      <c r="Q5" s="491" t="s">
        <v>108</v>
      </c>
      <c r="R5" s="499">
        <v>4000</v>
      </c>
      <c r="S5" s="491" t="s">
        <v>108</v>
      </c>
    </row>
    <row r="6" spans="1:19" ht="18" customHeight="1">
      <c r="A6" s="726" t="s">
        <v>259</v>
      </c>
      <c r="B6" s="491" t="s">
        <v>108</v>
      </c>
      <c r="C6" s="491" t="s">
        <v>108</v>
      </c>
      <c r="D6" s="492">
        <v>1050</v>
      </c>
      <c r="E6" s="491" t="s">
        <v>108</v>
      </c>
      <c r="F6" s="492">
        <v>87800</v>
      </c>
      <c r="G6" s="491" t="s">
        <v>108</v>
      </c>
      <c r="H6" s="491" t="s">
        <v>108</v>
      </c>
      <c r="I6" s="491" t="s">
        <v>108</v>
      </c>
      <c r="J6" s="491" t="s">
        <v>108</v>
      </c>
      <c r="K6" s="491" t="s">
        <v>108</v>
      </c>
      <c r="L6" s="492">
        <v>5800</v>
      </c>
      <c r="M6" s="491" t="s">
        <v>108</v>
      </c>
      <c r="N6" s="491" t="s">
        <v>108</v>
      </c>
      <c r="O6" s="491" t="s">
        <v>108</v>
      </c>
      <c r="P6" s="491" t="s">
        <v>108</v>
      </c>
      <c r="Q6" s="491" t="s">
        <v>108</v>
      </c>
      <c r="R6" s="499">
        <v>7500</v>
      </c>
      <c r="S6" s="491" t="s">
        <v>108</v>
      </c>
    </row>
    <row r="7" spans="1:19" ht="18" customHeight="1">
      <c r="A7" s="726" t="s">
        <v>260</v>
      </c>
      <c r="B7" s="491" t="s">
        <v>108</v>
      </c>
      <c r="C7" s="491" t="s">
        <v>108</v>
      </c>
      <c r="D7" s="492">
        <v>1000</v>
      </c>
      <c r="E7" s="491" t="s">
        <v>108</v>
      </c>
      <c r="F7" s="492">
        <v>100310</v>
      </c>
      <c r="G7" s="491" t="s">
        <v>108</v>
      </c>
      <c r="H7" s="491" t="s">
        <v>108</v>
      </c>
      <c r="I7" s="491" t="s">
        <v>108</v>
      </c>
      <c r="J7" s="491" t="s">
        <v>108</v>
      </c>
      <c r="K7" s="491" t="s">
        <v>108</v>
      </c>
      <c r="L7" s="492">
        <v>4500</v>
      </c>
      <c r="M7" s="491" t="s">
        <v>108</v>
      </c>
      <c r="N7" s="491" t="s">
        <v>108</v>
      </c>
      <c r="O7" s="491" t="s">
        <v>108</v>
      </c>
      <c r="P7" s="491" t="s">
        <v>108</v>
      </c>
      <c r="Q7" s="491" t="s">
        <v>108</v>
      </c>
      <c r="R7" s="499">
        <v>4500</v>
      </c>
      <c r="S7" s="491" t="s">
        <v>108</v>
      </c>
    </row>
    <row r="8" spans="1:19" ht="18" customHeight="1">
      <c r="A8" s="726" t="s">
        <v>261</v>
      </c>
      <c r="B8" s="491" t="s">
        <v>108</v>
      </c>
      <c r="C8" s="491" t="s">
        <v>108</v>
      </c>
      <c r="D8" s="492">
        <v>1200</v>
      </c>
      <c r="E8" s="491" t="s">
        <v>108</v>
      </c>
      <c r="F8" s="492">
        <v>85850</v>
      </c>
      <c r="G8" s="491" t="s">
        <v>108</v>
      </c>
      <c r="H8" s="491" t="s">
        <v>108</v>
      </c>
      <c r="I8" s="491" t="s">
        <v>108</v>
      </c>
      <c r="J8" s="491" t="s">
        <v>108</v>
      </c>
      <c r="K8" s="491" t="s">
        <v>108</v>
      </c>
      <c r="L8" s="492">
        <v>4000</v>
      </c>
      <c r="M8" s="491" t="s">
        <v>108</v>
      </c>
      <c r="N8" s="491" t="s">
        <v>108</v>
      </c>
      <c r="O8" s="491" t="s">
        <v>108</v>
      </c>
      <c r="P8" s="491" t="s">
        <v>108</v>
      </c>
      <c r="Q8" s="491" t="s">
        <v>108</v>
      </c>
      <c r="R8" s="499">
        <v>4000</v>
      </c>
      <c r="S8" s="491" t="s">
        <v>108</v>
      </c>
    </row>
    <row r="9" spans="1:19" ht="18" customHeight="1">
      <c r="A9" s="726" t="s">
        <v>262</v>
      </c>
      <c r="B9" s="491" t="s">
        <v>108</v>
      </c>
      <c r="C9" s="491" t="s">
        <v>108</v>
      </c>
      <c r="D9" s="492">
        <v>1600</v>
      </c>
      <c r="E9" s="491" t="s">
        <v>108</v>
      </c>
      <c r="F9" s="492">
        <v>100930</v>
      </c>
      <c r="G9" s="491" t="s">
        <v>108</v>
      </c>
      <c r="H9" s="491" t="s">
        <v>108</v>
      </c>
      <c r="I9" s="491" t="s">
        <v>108</v>
      </c>
      <c r="J9" s="491" t="s">
        <v>108</v>
      </c>
      <c r="K9" s="491" t="s">
        <v>108</v>
      </c>
      <c r="L9" s="492">
        <v>4200</v>
      </c>
      <c r="M9" s="491" t="s">
        <v>108</v>
      </c>
      <c r="N9" s="491" t="s">
        <v>108</v>
      </c>
      <c r="O9" s="491" t="s">
        <v>108</v>
      </c>
      <c r="P9" s="491" t="s">
        <v>108</v>
      </c>
      <c r="Q9" s="491" t="s">
        <v>108</v>
      </c>
      <c r="R9" s="499">
        <v>4200</v>
      </c>
      <c r="S9" s="491" t="s">
        <v>108</v>
      </c>
    </row>
    <row r="10" spans="1:19" ht="18" customHeight="1">
      <c r="A10" s="726" t="s">
        <v>263</v>
      </c>
      <c r="B10" s="491" t="s">
        <v>108</v>
      </c>
      <c r="C10" s="491" t="s">
        <v>108</v>
      </c>
      <c r="D10" s="492">
        <v>1400</v>
      </c>
      <c r="E10" s="491" t="s">
        <v>108</v>
      </c>
      <c r="F10" s="492">
        <v>96460</v>
      </c>
      <c r="G10" s="491" t="s">
        <v>108</v>
      </c>
      <c r="H10" s="491" t="s">
        <v>108</v>
      </c>
      <c r="I10" s="491" t="s">
        <v>108</v>
      </c>
      <c r="J10" s="491" t="s">
        <v>108</v>
      </c>
      <c r="K10" s="491" t="s">
        <v>108</v>
      </c>
      <c r="L10" s="492">
        <v>4300</v>
      </c>
      <c r="M10" s="491" t="s">
        <v>108</v>
      </c>
      <c r="N10" s="491" t="s">
        <v>108</v>
      </c>
      <c r="O10" s="491" t="s">
        <v>108</v>
      </c>
      <c r="P10" s="491" t="s">
        <v>108</v>
      </c>
      <c r="Q10" s="491" t="s">
        <v>108</v>
      </c>
      <c r="R10" s="499">
        <v>4400</v>
      </c>
      <c r="S10" s="491" t="s">
        <v>108</v>
      </c>
    </row>
    <row r="11" spans="1:19" ht="18" customHeight="1">
      <c r="A11" s="726" t="s">
        <v>264</v>
      </c>
      <c r="B11" s="491" t="s">
        <v>108</v>
      </c>
      <c r="C11" s="491" t="s">
        <v>108</v>
      </c>
      <c r="D11" s="492">
        <v>1300</v>
      </c>
      <c r="E11" s="491" t="s">
        <v>108</v>
      </c>
      <c r="F11" s="492">
        <v>101210</v>
      </c>
      <c r="G11" s="491" t="s">
        <v>108</v>
      </c>
      <c r="H11" s="491" t="s">
        <v>108</v>
      </c>
      <c r="I11" s="491" t="s">
        <v>108</v>
      </c>
      <c r="J11" s="491" t="s">
        <v>108</v>
      </c>
      <c r="K11" s="491" t="s">
        <v>108</v>
      </c>
      <c r="L11" s="492">
        <v>4500</v>
      </c>
      <c r="M11" s="491" t="s">
        <v>108</v>
      </c>
      <c r="N11" s="491" t="s">
        <v>108</v>
      </c>
      <c r="O11" s="491" t="s">
        <v>108</v>
      </c>
      <c r="P11" s="491" t="s">
        <v>108</v>
      </c>
      <c r="Q11" s="491" t="s">
        <v>108</v>
      </c>
      <c r="R11" s="499">
        <v>4500</v>
      </c>
      <c r="S11" s="491" t="s">
        <v>108</v>
      </c>
    </row>
    <row r="12" spans="1:19" ht="18" customHeight="1">
      <c r="A12" s="726" t="s">
        <v>265</v>
      </c>
      <c r="B12" s="491" t="s">
        <v>108</v>
      </c>
      <c r="C12" s="491" t="s">
        <v>108</v>
      </c>
      <c r="D12" s="492">
        <v>1300</v>
      </c>
      <c r="E12" s="491" t="s">
        <v>108</v>
      </c>
      <c r="F12" s="492">
        <v>102730</v>
      </c>
      <c r="G12" s="491" t="s">
        <v>108</v>
      </c>
      <c r="H12" s="491" t="s">
        <v>108</v>
      </c>
      <c r="I12" s="491" t="s">
        <v>108</v>
      </c>
      <c r="J12" s="491" t="s">
        <v>108</v>
      </c>
      <c r="K12" s="491" t="s">
        <v>108</v>
      </c>
      <c r="L12" s="492">
        <v>4200</v>
      </c>
      <c r="M12" s="491" t="s">
        <v>108</v>
      </c>
      <c r="N12" s="491" t="s">
        <v>108</v>
      </c>
      <c r="O12" s="491" t="s">
        <v>108</v>
      </c>
      <c r="P12" s="491" t="s">
        <v>108</v>
      </c>
      <c r="Q12" s="491" t="s">
        <v>108</v>
      </c>
      <c r="R12" s="499">
        <v>4500</v>
      </c>
      <c r="S12" s="491" t="s">
        <v>108</v>
      </c>
    </row>
    <row r="13" spans="1:19" ht="18" customHeight="1">
      <c r="A13" s="726" t="s">
        <v>266</v>
      </c>
      <c r="B13" s="491" t="s">
        <v>108</v>
      </c>
      <c r="C13" s="491" t="s">
        <v>108</v>
      </c>
      <c r="D13" s="492">
        <v>1100</v>
      </c>
      <c r="E13" s="491" t="s">
        <v>108</v>
      </c>
      <c r="F13" s="492">
        <v>88770</v>
      </c>
      <c r="G13" s="491" t="s">
        <v>108</v>
      </c>
      <c r="H13" s="491" t="s">
        <v>108</v>
      </c>
      <c r="I13" s="491" t="s">
        <v>108</v>
      </c>
      <c r="J13" s="491" t="s">
        <v>108</v>
      </c>
      <c r="K13" s="491" t="s">
        <v>108</v>
      </c>
      <c r="L13" s="492">
        <v>4500</v>
      </c>
      <c r="M13" s="491" t="s">
        <v>108</v>
      </c>
      <c r="N13" s="491" t="s">
        <v>108</v>
      </c>
      <c r="O13" s="491" t="s">
        <v>108</v>
      </c>
      <c r="P13" s="491" t="s">
        <v>108</v>
      </c>
      <c r="Q13" s="491" t="s">
        <v>108</v>
      </c>
      <c r="R13" s="499">
        <v>4000</v>
      </c>
      <c r="S13" s="491" t="s">
        <v>108</v>
      </c>
    </row>
    <row r="14" spans="1:19" ht="18" customHeight="1">
      <c r="A14" s="726" t="s">
        <v>267</v>
      </c>
      <c r="B14" s="491" t="s">
        <v>108</v>
      </c>
      <c r="C14" s="491" t="s">
        <v>108</v>
      </c>
      <c r="D14" s="492">
        <v>1100</v>
      </c>
      <c r="E14" s="491" t="s">
        <v>108</v>
      </c>
      <c r="F14" s="492">
        <v>86560</v>
      </c>
      <c r="G14" s="491" t="s">
        <v>108</v>
      </c>
      <c r="H14" s="491" t="s">
        <v>108</v>
      </c>
      <c r="I14" s="491" t="s">
        <v>108</v>
      </c>
      <c r="J14" s="491" t="s">
        <v>108</v>
      </c>
      <c r="K14" s="491" t="s">
        <v>108</v>
      </c>
      <c r="L14" s="492">
        <v>4500</v>
      </c>
      <c r="M14" s="491" t="s">
        <v>108</v>
      </c>
      <c r="N14" s="491" t="s">
        <v>108</v>
      </c>
      <c r="O14" s="491" t="s">
        <v>108</v>
      </c>
      <c r="P14" s="491" t="s">
        <v>108</v>
      </c>
      <c r="Q14" s="491" t="s">
        <v>108</v>
      </c>
      <c r="R14" s="499">
        <v>4200</v>
      </c>
      <c r="S14" s="491" t="s">
        <v>108</v>
      </c>
    </row>
    <row r="15" spans="1:19" ht="18" customHeight="1">
      <c r="A15" s="726" t="s">
        <v>268</v>
      </c>
      <c r="B15" s="491" t="s">
        <v>108</v>
      </c>
      <c r="C15" s="491" t="s">
        <v>108</v>
      </c>
      <c r="D15" s="492">
        <v>1200</v>
      </c>
      <c r="E15" s="491" t="s">
        <v>108</v>
      </c>
      <c r="F15" s="492">
        <v>99030</v>
      </c>
      <c r="G15" s="491" t="s">
        <v>108</v>
      </c>
      <c r="H15" s="491" t="s">
        <v>108</v>
      </c>
      <c r="I15" s="491" t="s">
        <v>108</v>
      </c>
      <c r="J15" s="491" t="s">
        <v>108</v>
      </c>
      <c r="K15" s="491" t="s">
        <v>108</v>
      </c>
      <c r="L15" s="492">
        <v>4300</v>
      </c>
      <c r="M15" s="491" t="s">
        <v>108</v>
      </c>
      <c r="N15" s="491" t="s">
        <v>108</v>
      </c>
      <c r="O15" s="491" t="s">
        <v>108</v>
      </c>
      <c r="P15" s="491" t="s">
        <v>108</v>
      </c>
      <c r="Q15" s="491" t="s">
        <v>108</v>
      </c>
      <c r="R15" s="499">
        <v>4500</v>
      </c>
      <c r="S15" s="491" t="s">
        <v>108</v>
      </c>
    </row>
    <row r="16" spans="1:19" ht="18" customHeight="1">
      <c r="A16" s="726" t="s">
        <v>269</v>
      </c>
      <c r="B16" s="491" t="s">
        <v>108</v>
      </c>
      <c r="C16" s="491" t="s">
        <v>108</v>
      </c>
      <c r="D16" s="492">
        <v>1100</v>
      </c>
      <c r="E16" s="491" t="s">
        <v>108</v>
      </c>
      <c r="F16" s="492">
        <v>70740</v>
      </c>
      <c r="G16" s="491" t="s">
        <v>108</v>
      </c>
      <c r="H16" s="491" t="s">
        <v>108</v>
      </c>
      <c r="I16" s="491" t="s">
        <v>108</v>
      </c>
      <c r="J16" s="491" t="s">
        <v>108</v>
      </c>
      <c r="K16" s="491" t="s">
        <v>108</v>
      </c>
      <c r="L16" s="492">
        <v>4500</v>
      </c>
      <c r="M16" s="491" t="s">
        <v>108</v>
      </c>
      <c r="N16" s="491" t="s">
        <v>108</v>
      </c>
      <c r="O16" s="491" t="s">
        <v>108</v>
      </c>
      <c r="P16" s="491" t="s">
        <v>108</v>
      </c>
      <c r="Q16" s="491" t="s">
        <v>108</v>
      </c>
      <c r="R16" s="499">
        <v>4300</v>
      </c>
      <c r="S16" s="491" t="s">
        <v>108</v>
      </c>
    </row>
    <row r="17" spans="1:19" ht="18" customHeight="1">
      <c r="A17" s="490" t="s">
        <v>9</v>
      </c>
      <c r="B17" s="494" t="s">
        <v>108</v>
      </c>
      <c r="C17" s="494" t="s">
        <v>108</v>
      </c>
      <c r="D17" s="495">
        <f>SUM(D5:D16)</f>
        <v>14050</v>
      </c>
      <c r="E17" s="498" t="s">
        <v>108</v>
      </c>
      <c r="F17" s="495">
        <f>SUM(F5:F16)</f>
        <v>1110830</v>
      </c>
      <c r="G17" s="494" t="s">
        <v>108</v>
      </c>
      <c r="H17" s="494" t="s">
        <v>108</v>
      </c>
      <c r="I17" s="494" t="s">
        <v>108</v>
      </c>
      <c r="J17" s="494" t="s">
        <v>108</v>
      </c>
      <c r="K17" s="494" t="s">
        <v>108</v>
      </c>
      <c r="L17" s="495">
        <f>SUM(L5:L16)</f>
        <v>53600</v>
      </c>
      <c r="M17" s="494" t="s">
        <v>108</v>
      </c>
      <c r="N17" s="494" t="s">
        <v>108</v>
      </c>
      <c r="O17" s="494" t="s">
        <v>108</v>
      </c>
      <c r="P17" s="494" t="s">
        <v>108</v>
      </c>
      <c r="Q17" s="494" t="s">
        <v>108</v>
      </c>
      <c r="R17" s="500">
        <f>SUM(R5:R16)</f>
        <v>54600</v>
      </c>
      <c r="S17" s="494" t="s">
        <v>108</v>
      </c>
    </row>
    <row r="18" spans="1:19" ht="23.25">
      <c r="A18" s="496" t="s">
        <v>568</v>
      </c>
      <c r="B18" s="626"/>
      <c r="C18" s="626"/>
      <c r="D18" s="626"/>
      <c r="E18" s="626"/>
      <c r="F18" s="626"/>
      <c r="G18" s="627"/>
      <c r="H18" s="626"/>
      <c r="I18" s="626"/>
      <c r="J18" s="626"/>
      <c r="K18" s="626"/>
      <c r="L18" s="626"/>
      <c r="M18" s="627"/>
      <c r="N18" s="626"/>
      <c r="O18" s="626"/>
      <c r="P18" s="626"/>
      <c r="Q18" s="626"/>
      <c r="R18" s="627"/>
      <c r="S18" s="626"/>
    </row>
    <row r="19" spans="1:19" s="497" customFormat="1" ht="23.25">
      <c r="A19" s="496" t="s">
        <v>592</v>
      </c>
      <c r="B19" s="626"/>
      <c r="C19" s="626"/>
      <c r="D19" s="626"/>
      <c r="E19" s="626"/>
      <c r="F19" s="626"/>
      <c r="G19" s="627"/>
      <c r="H19" s="626"/>
      <c r="I19" s="626"/>
      <c r="J19" s="626"/>
      <c r="K19" s="626"/>
      <c r="L19" s="626"/>
      <c r="M19" s="627"/>
      <c r="N19" s="626"/>
      <c r="O19" s="626"/>
      <c r="P19" s="626"/>
      <c r="Q19" s="626"/>
      <c r="R19" s="627"/>
      <c r="S19" s="626"/>
    </row>
    <row r="20" spans="1:19" s="497" customFormat="1" ht="23.25">
      <c r="A20" s="496" t="s">
        <v>488</v>
      </c>
      <c r="B20" s="626"/>
      <c r="C20" s="626"/>
      <c r="D20" s="626"/>
      <c r="E20" s="626"/>
      <c r="F20" s="626"/>
      <c r="G20" s="627"/>
      <c r="H20" s="626"/>
      <c r="I20" s="626"/>
      <c r="J20" s="626"/>
      <c r="K20" s="626"/>
      <c r="L20" s="626"/>
      <c r="M20" s="627"/>
      <c r="N20" s="626"/>
      <c r="O20" s="626"/>
      <c r="P20" s="626"/>
      <c r="Q20" s="626"/>
      <c r="R20" s="627"/>
      <c r="S20" s="626"/>
    </row>
    <row r="21" spans="2:19" ht="23.25">
      <c r="B21" s="626"/>
      <c r="C21" s="626"/>
      <c r="D21" s="626"/>
      <c r="E21" s="626"/>
      <c r="F21" s="626"/>
      <c r="G21" s="627"/>
      <c r="H21" s="626"/>
      <c r="I21" s="626"/>
      <c r="J21" s="626"/>
      <c r="K21" s="626"/>
      <c r="L21" s="626"/>
      <c r="M21" s="627"/>
      <c r="N21" s="626"/>
      <c r="O21" s="626"/>
      <c r="P21" s="626"/>
      <c r="Q21" s="626"/>
      <c r="R21" s="627"/>
      <c r="S21" s="626"/>
    </row>
  </sheetData>
  <sheetProtection/>
  <mergeCells count="6">
    <mergeCell ref="A1:S1"/>
    <mergeCell ref="A2:S2"/>
    <mergeCell ref="A3:A4"/>
    <mergeCell ref="B3:G3"/>
    <mergeCell ref="H3:M3"/>
    <mergeCell ref="N3:S3"/>
  </mergeCells>
  <printOptions/>
  <pageMargins left="0.8661417322834646" right="0.8661417322834646" top="0.984251968503937" bottom="0.984251968503937" header="0.5118110236220472" footer="0.5118110236220472"/>
  <pageSetup horizontalDpi="360" verticalDpi="36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H22"/>
  <sheetViews>
    <sheetView showGridLines="0" view="pageBreakPreview" zoomScale="60" zoomScaleNormal="120" workbookViewId="0" topLeftCell="A1">
      <selection activeCell="H14" sqref="H14"/>
    </sheetView>
  </sheetViews>
  <sheetFormatPr defaultColWidth="14.140625" defaultRowHeight="21.75"/>
  <cols>
    <col min="1" max="1" width="40.28125" style="27" customWidth="1"/>
    <col min="2" max="3" width="16.57421875" style="27" customWidth="1"/>
    <col min="4" max="4" width="6.140625" style="27" customWidth="1"/>
    <col min="5" max="6" width="16.57421875" style="27" customWidth="1"/>
    <col min="7" max="7" width="6.140625" style="27" customWidth="1"/>
    <col min="8" max="8" width="22.57421875" style="27" customWidth="1"/>
    <col min="9" max="16384" width="14.140625" style="27" customWidth="1"/>
  </cols>
  <sheetData>
    <row r="1" spans="1:8" s="54" customFormat="1" ht="25.5" customHeight="1">
      <c r="A1" s="738" t="s">
        <v>111</v>
      </c>
      <c r="B1" s="738"/>
      <c r="C1" s="738"/>
      <c r="D1" s="738"/>
      <c r="E1" s="738"/>
      <c r="F1" s="738"/>
      <c r="G1" s="738"/>
      <c r="H1" s="738"/>
    </row>
    <row r="2" spans="1:8" s="54" customFormat="1" ht="25.5" customHeight="1">
      <c r="A2" s="743" t="s">
        <v>187</v>
      </c>
      <c r="B2" s="743"/>
      <c r="C2" s="743"/>
      <c r="D2" s="743"/>
      <c r="E2" s="743"/>
      <c r="F2" s="743"/>
      <c r="G2" s="743"/>
      <c r="H2" s="743"/>
    </row>
    <row r="3" spans="1:8" s="58" customFormat="1" ht="14.25" customHeight="1">
      <c r="A3" s="744" t="s">
        <v>4</v>
      </c>
      <c r="B3" s="745"/>
      <c r="C3" s="745"/>
      <c r="D3" s="745"/>
      <c r="E3" s="745"/>
      <c r="F3" s="745"/>
      <c r="G3" s="745"/>
      <c r="H3" s="745"/>
    </row>
    <row r="4" spans="1:8" s="14" customFormat="1" ht="25.5" customHeight="1">
      <c r="A4" s="740" t="s">
        <v>123</v>
      </c>
      <c r="B4" s="739" t="s">
        <v>135</v>
      </c>
      <c r="C4" s="739"/>
      <c r="D4" s="64"/>
      <c r="E4" s="739" t="s">
        <v>148</v>
      </c>
      <c r="F4" s="739"/>
      <c r="G4" s="64"/>
      <c r="H4" s="87" t="s">
        <v>188</v>
      </c>
    </row>
    <row r="5" spans="1:8" s="14" customFormat="1" ht="26.25" customHeight="1">
      <c r="A5" s="746"/>
      <c r="B5" s="180" t="s">
        <v>109</v>
      </c>
      <c r="C5" s="180" t="s">
        <v>110</v>
      </c>
      <c r="D5" s="147"/>
      <c r="E5" s="180" t="s">
        <v>109</v>
      </c>
      <c r="F5" s="180" t="s">
        <v>110</v>
      </c>
      <c r="G5" s="147"/>
      <c r="H5" s="181" t="s">
        <v>109</v>
      </c>
    </row>
    <row r="6" spans="1:8" s="19" customFormat="1" ht="27" customHeight="1">
      <c r="A6" s="61" t="s">
        <v>199</v>
      </c>
      <c r="B6" s="148"/>
      <c r="C6" s="149"/>
      <c r="D6" s="149"/>
      <c r="E6" s="148"/>
      <c r="F6" s="149"/>
      <c r="G6" s="149"/>
      <c r="H6" s="148"/>
    </row>
    <row r="7" spans="1:8" ht="19.5" customHeight="1">
      <c r="A7" s="108" t="s">
        <v>200</v>
      </c>
      <c r="B7" s="150"/>
      <c r="C7" s="150"/>
      <c r="D7" s="151"/>
      <c r="E7" s="150"/>
      <c r="F7" s="150"/>
      <c r="G7" s="151"/>
      <c r="H7" s="150"/>
    </row>
    <row r="8" spans="1:8" ht="19.5" customHeight="1">
      <c r="A8" s="108" t="s">
        <v>201</v>
      </c>
      <c r="B8" s="182">
        <v>8022.7</v>
      </c>
      <c r="C8" s="182">
        <v>8123.44</v>
      </c>
      <c r="D8" s="182"/>
      <c r="E8" s="182">
        <v>8132.4</v>
      </c>
      <c r="F8" s="182">
        <v>8725.39</v>
      </c>
      <c r="G8" s="182"/>
      <c r="H8" s="182">
        <v>8832.7</v>
      </c>
    </row>
    <row r="9" spans="1:8" ht="19.5" customHeight="1">
      <c r="A9" s="108" t="s">
        <v>202</v>
      </c>
      <c r="B9" s="182">
        <v>25490</v>
      </c>
      <c r="C9" s="182">
        <v>32770.09</v>
      </c>
      <c r="D9" s="182"/>
      <c r="E9" s="182">
        <v>29240</v>
      </c>
      <c r="F9" s="182">
        <v>31820.17</v>
      </c>
      <c r="G9" s="182"/>
      <c r="H9" s="182">
        <v>34000</v>
      </c>
    </row>
    <row r="10" spans="1:8" s="19" customFormat="1" ht="19.5" customHeight="1">
      <c r="A10" s="109" t="s">
        <v>203</v>
      </c>
      <c r="B10" s="183">
        <f>SUM(B8:B9)</f>
        <v>33512.7</v>
      </c>
      <c r="C10" s="183">
        <f>SUM(C8:C9)</f>
        <v>40893.53</v>
      </c>
      <c r="D10" s="183"/>
      <c r="E10" s="183">
        <f>SUM(E8:E9)</f>
        <v>37372.4</v>
      </c>
      <c r="F10" s="183">
        <f>SUM(F8:F9)</f>
        <v>40545.56</v>
      </c>
      <c r="G10" s="183"/>
      <c r="H10" s="183">
        <f>SUM(H8:H9)</f>
        <v>42832.7</v>
      </c>
    </row>
    <row r="11" spans="1:8" ht="19.5" customHeight="1">
      <c r="A11" s="108" t="s">
        <v>204</v>
      </c>
      <c r="B11" s="184"/>
      <c r="C11" s="184"/>
      <c r="D11" s="182"/>
      <c r="E11" s="184"/>
      <c r="F11" s="184"/>
      <c r="G11" s="182"/>
      <c r="H11" s="184"/>
    </row>
    <row r="12" spans="1:8" ht="19.5" customHeight="1">
      <c r="A12" s="108" t="s">
        <v>573</v>
      </c>
      <c r="B12" s="182">
        <v>890.37</v>
      </c>
      <c r="C12" s="182">
        <v>954.35</v>
      </c>
      <c r="D12" s="182"/>
      <c r="E12" s="182">
        <v>815</v>
      </c>
      <c r="F12" s="182">
        <v>968.46</v>
      </c>
      <c r="G12" s="184"/>
      <c r="H12" s="182">
        <v>897.3</v>
      </c>
    </row>
    <row r="13" spans="1:8" ht="18" customHeight="1">
      <c r="A13" s="108" t="s">
        <v>205</v>
      </c>
      <c r="B13" s="182">
        <v>276.93</v>
      </c>
      <c r="C13" s="182">
        <v>812.62</v>
      </c>
      <c r="D13" s="182"/>
      <c r="E13" s="182">
        <v>500</v>
      </c>
      <c r="F13" s="182">
        <v>1495.46</v>
      </c>
      <c r="G13" s="184"/>
      <c r="H13" s="182">
        <v>802</v>
      </c>
    </row>
    <row r="14" spans="1:8" ht="19.5" customHeight="1">
      <c r="A14" s="108" t="s">
        <v>206</v>
      </c>
      <c r="B14" s="185"/>
      <c r="C14" s="182"/>
      <c r="D14" s="182"/>
      <c r="E14" s="185"/>
      <c r="F14" s="182"/>
      <c r="G14" s="182"/>
      <c r="H14" s="185"/>
    </row>
    <row r="15" spans="1:8" ht="19.5" customHeight="1">
      <c r="A15" s="108" t="s">
        <v>574</v>
      </c>
      <c r="B15" s="182">
        <v>30</v>
      </c>
      <c r="C15" s="182">
        <v>31.24</v>
      </c>
      <c r="D15" s="182"/>
      <c r="E15" s="182">
        <v>30</v>
      </c>
      <c r="F15" s="182">
        <v>35.2</v>
      </c>
      <c r="G15" s="182"/>
      <c r="H15" s="182">
        <v>44</v>
      </c>
    </row>
    <row r="16" spans="1:8" ht="19.5" customHeight="1">
      <c r="A16" s="110" t="s">
        <v>207</v>
      </c>
      <c r="B16" s="186">
        <v>290</v>
      </c>
      <c r="C16" s="187">
        <v>970.14</v>
      </c>
      <c r="D16" s="187"/>
      <c r="E16" s="186">
        <v>282.6</v>
      </c>
      <c r="F16" s="187">
        <v>642.74</v>
      </c>
      <c r="G16" s="187"/>
      <c r="H16" s="186">
        <v>424</v>
      </c>
    </row>
    <row r="17" spans="1:8" s="19" customFormat="1" ht="19.5" customHeight="1">
      <c r="A17" s="111" t="s">
        <v>208</v>
      </c>
      <c r="B17" s="188">
        <f>SUM(B10:B16)</f>
        <v>35000</v>
      </c>
      <c r="C17" s="188">
        <f>SUM(C10:C16)</f>
        <v>43661.88</v>
      </c>
      <c r="D17" s="188"/>
      <c r="E17" s="188">
        <f>SUM(E10:E16)</f>
        <v>39000</v>
      </c>
      <c r="F17" s="188">
        <f>SUM(F10:F16)</f>
        <v>43687.41999999999</v>
      </c>
      <c r="G17" s="188"/>
      <c r="H17" s="188">
        <f>SUM(H10:H16)</f>
        <v>45000</v>
      </c>
    </row>
    <row r="18" spans="1:8" s="19" customFormat="1" ht="19.5" customHeight="1">
      <c r="A18" s="20" t="s">
        <v>209</v>
      </c>
      <c r="B18" s="189"/>
      <c r="C18" s="190"/>
      <c r="D18" s="190"/>
      <c r="E18" s="189"/>
      <c r="F18" s="189"/>
      <c r="G18" s="190"/>
      <c r="H18" s="189"/>
    </row>
    <row r="19" spans="1:8" ht="19.5" customHeight="1">
      <c r="A19" s="89" t="s">
        <v>210</v>
      </c>
      <c r="B19" s="191">
        <v>7114.7</v>
      </c>
      <c r="C19" s="191">
        <v>7114.7</v>
      </c>
      <c r="D19" s="192"/>
      <c r="E19" s="191" t="s">
        <v>211</v>
      </c>
      <c r="F19" s="192" t="s">
        <v>211</v>
      </c>
      <c r="G19" s="192"/>
      <c r="H19" s="191" t="s">
        <v>108</v>
      </c>
    </row>
    <row r="20" spans="1:8" s="14" customFormat="1" ht="19.5" customHeight="1" thickBot="1">
      <c r="A20" s="162" t="s">
        <v>5</v>
      </c>
      <c r="B20" s="193">
        <f>SUM(B17,B19)</f>
        <v>42114.7</v>
      </c>
      <c r="C20" s="193">
        <f>SUM(C17,C19)</f>
        <v>50776.579999999994</v>
      </c>
      <c r="D20" s="194"/>
      <c r="E20" s="193">
        <f>SUM(E17,E19)</f>
        <v>39000</v>
      </c>
      <c r="F20" s="193">
        <f>SUM(F17,F19)</f>
        <v>43687.41999999999</v>
      </c>
      <c r="G20" s="194"/>
      <c r="H20" s="193">
        <f>SUM(H17,H19)</f>
        <v>45000</v>
      </c>
    </row>
    <row r="21" ht="17.25" customHeight="1" thickTop="1">
      <c r="A21" s="45" t="s">
        <v>144</v>
      </c>
    </row>
    <row r="22" ht="17.25" customHeight="1">
      <c r="A22" s="45" t="s">
        <v>189</v>
      </c>
    </row>
    <row r="24" s="31" customFormat="1" ht="15" customHeight="1"/>
    <row r="25" s="31" customFormat="1" ht="15" customHeight="1"/>
    <row r="26" s="31" customFormat="1" ht="15" customHeight="1"/>
    <row r="27" s="31" customFormat="1" ht="15" customHeight="1"/>
  </sheetData>
  <sheetProtection/>
  <mergeCells count="6">
    <mergeCell ref="A1:H1"/>
    <mergeCell ref="A2:H2"/>
    <mergeCell ref="A3:H3"/>
    <mergeCell ref="B4:C4"/>
    <mergeCell ref="E4:F4"/>
    <mergeCell ref="A4:A5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C26"/>
  <sheetViews>
    <sheetView showGridLines="0" view="pageBreakPreview" zoomScale="60" workbookViewId="0" topLeftCell="A1">
      <selection activeCell="R33" sqref="R33"/>
    </sheetView>
  </sheetViews>
  <sheetFormatPr defaultColWidth="9.140625" defaultRowHeight="21.75"/>
  <cols>
    <col min="1" max="1" width="26.28125" style="229" customWidth="1"/>
    <col min="2" max="2" width="23.421875" style="229" customWidth="1"/>
    <col min="3" max="3" width="35.140625" style="229" customWidth="1"/>
    <col min="4" max="16384" width="9.140625" style="229" customWidth="1"/>
  </cols>
  <sheetData>
    <row r="1" spans="1:3" s="230" customFormat="1" ht="34.5" customHeight="1">
      <c r="A1" s="915" t="s">
        <v>495</v>
      </c>
      <c r="B1" s="915"/>
      <c r="C1" s="915"/>
    </row>
    <row r="2" spans="1:3" s="516" customFormat="1" ht="21" customHeight="1">
      <c r="A2" s="511" t="s">
        <v>496</v>
      </c>
      <c r="B2" s="505" t="s">
        <v>398</v>
      </c>
      <c r="C2" s="628" t="s">
        <v>497</v>
      </c>
    </row>
    <row r="3" spans="1:3" ht="19.5" customHeight="1">
      <c r="A3" s="512" t="s">
        <v>609</v>
      </c>
      <c r="B3" s="508" t="s">
        <v>403</v>
      </c>
      <c r="C3" s="240" t="s">
        <v>502</v>
      </c>
    </row>
    <row r="4" spans="1:3" ht="19.5" customHeight="1">
      <c r="A4" s="513" t="s">
        <v>498</v>
      </c>
      <c r="B4" s="509" t="s">
        <v>425</v>
      </c>
      <c r="C4" s="240" t="s">
        <v>503</v>
      </c>
    </row>
    <row r="5" spans="1:3" ht="19.5" customHeight="1">
      <c r="A5" s="513" t="s">
        <v>499</v>
      </c>
      <c r="B5" s="509" t="s">
        <v>490</v>
      </c>
      <c r="C5" s="240" t="s">
        <v>503</v>
      </c>
    </row>
    <row r="6" spans="1:3" ht="19.5" customHeight="1">
      <c r="A6" s="513" t="s">
        <v>500</v>
      </c>
      <c r="B6" s="509" t="s">
        <v>491</v>
      </c>
      <c r="C6" s="240" t="s">
        <v>504</v>
      </c>
    </row>
    <row r="7" spans="1:3" ht="19.5" customHeight="1">
      <c r="A7" s="513"/>
      <c r="B7" s="509"/>
      <c r="C7" s="240" t="s">
        <v>505</v>
      </c>
    </row>
    <row r="8" spans="1:3" ht="19.5" customHeight="1">
      <c r="A8" s="513"/>
      <c r="B8" s="509"/>
      <c r="C8" s="240" t="s">
        <v>506</v>
      </c>
    </row>
    <row r="9" spans="1:3" ht="19.5" customHeight="1">
      <c r="A9" s="513"/>
      <c r="B9" s="509"/>
      <c r="C9" s="240" t="s">
        <v>507</v>
      </c>
    </row>
    <row r="10" spans="1:3" ht="19.5" customHeight="1">
      <c r="A10" s="514"/>
      <c r="B10" s="510"/>
      <c r="C10" s="241" t="s">
        <v>508</v>
      </c>
    </row>
    <row r="11" ht="17.25">
      <c r="A11" s="229" t="s">
        <v>492</v>
      </c>
    </row>
    <row r="12" ht="17.25">
      <c r="A12" s="504"/>
    </row>
    <row r="13" ht="27" customHeight="1"/>
    <row r="14" spans="1:3" ht="28.5" customHeight="1">
      <c r="A14" s="915" t="s">
        <v>557</v>
      </c>
      <c r="B14" s="915"/>
      <c r="C14" s="915"/>
    </row>
    <row r="15" spans="1:3" s="27" customFormat="1" ht="21" customHeight="1">
      <c r="A15" s="632" t="s">
        <v>489</v>
      </c>
      <c r="B15" s="505" t="s">
        <v>398</v>
      </c>
      <c r="C15" s="628" t="s">
        <v>497</v>
      </c>
    </row>
    <row r="16" spans="1:3" ht="19.5" customHeight="1">
      <c r="A16" s="515" t="s">
        <v>509</v>
      </c>
      <c r="B16" s="509" t="s">
        <v>493</v>
      </c>
      <c r="C16" s="506" t="s">
        <v>510</v>
      </c>
    </row>
    <row r="17" spans="1:3" ht="19.5" customHeight="1">
      <c r="A17" s="515" t="s">
        <v>501</v>
      </c>
      <c r="B17" s="509"/>
      <c r="C17" s="506"/>
    </row>
    <row r="18" spans="1:3" ht="19.5" customHeight="1">
      <c r="A18" s="517" t="s">
        <v>608</v>
      </c>
      <c r="B18" s="510" t="s">
        <v>494</v>
      </c>
      <c r="C18" s="507" t="s">
        <v>511</v>
      </c>
    </row>
    <row r="19" spans="1:3" ht="17.25">
      <c r="A19" s="48" t="s">
        <v>492</v>
      </c>
      <c r="B19" s="48"/>
      <c r="C19" s="48"/>
    </row>
    <row r="20" spans="1:3" ht="17.25">
      <c r="A20" s="504" t="s">
        <v>610</v>
      </c>
      <c r="B20" s="48"/>
      <c r="C20" s="48"/>
    </row>
    <row r="21" spans="1:3" ht="17.25">
      <c r="A21" s="48"/>
      <c r="B21" s="48"/>
      <c r="C21" s="48"/>
    </row>
    <row r="22" spans="1:3" ht="17.25">
      <c r="A22" s="48"/>
      <c r="B22" s="48"/>
      <c r="C22" s="48"/>
    </row>
    <row r="23" spans="1:3" ht="17.25">
      <c r="A23" s="48"/>
      <c r="B23" s="48"/>
      <c r="C23" s="48"/>
    </row>
    <row r="24" spans="1:3" ht="17.25">
      <c r="A24" s="48"/>
      <c r="B24" s="48"/>
      <c r="C24" s="48"/>
    </row>
    <row r="25" spans="1:3" ht="17.25">
      <c r="A25" s="48"/>
      <c r="B25" s="48"/>
      <c r="C25" s="48"/>
    </row>
    <row r="26" spans="1:3" ht="17.25">
      <c r="A26" s="48"/>
      <c r="B26" s="48"/>
      <c r="C26" s="48"/>
    </row>
  </sheetData>
  <sheetProtection/>
  <mergeCells count="2">
    <mergeCell ref="A1:C1"/>
    <mergeCell ref="A14:C14"/>
  </mergeCells>
  <printOptions horizontalCentered="1"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F38"/>
  <sheetViews>
    <sheetView showGridLines="0" view="pageBreakPreview" zoomScale="120" zoomScaleSheetLayoutView="120" workbookViewId="0" topLeftCell="A1">
      <selection activeCell="E7" sqref="E7"/>
    </sheetView>
  </sheetViews>
  <sheetFormatPr defaultColWidth="9.140625" defaultRowHeight="21.75"/>
  <cols>
    <col min="1" max="1" width="7.57421875" style="527" customWidth="1"/>
    <col min="2" max="2" width="1.57421875" style="527" customWidth="1"/>
    <col min="3" max="3" width="15.7109375" style="527" customWidth="1"/>
    <col min="4" max="4" width="45.57421875" style="527" customWidth="1"/>
    <col min="5" max="5" width="13.00390625" style="541" customWidth="1"/>
    <col min="6" max="6" width="5.00390625" style="527" customWidth="1"/>
    <col min="7" max="16384" width="9.140625" style="527" customWidth="1"/>
  </cols>
  <sheetData>
    <row r="1" spans="1:6" s="518" customFormat="1" ht="24" customHeight="1">
      <c r="A1" s="916" t="s">
        <v>512</v>
      </c>
      <c r="B1" s="916"/>
      <c r="C1" s="916"/>
      <c r="D1" s="916"/>
      <c r="E1" s="916"/>
      <c r="F1" s="916"/>
    </row>
    <row r="2" spans="1:5" s="518" customFormat="1" ht="8.25" customHeight="1">
      <c r="A2" s="519"/>
      <c r="B2" s="519"/>
      <c r="E2" s="520"/>
    </row>
    <row r="3" spans="1:6" s="521" customFormat="1" ht="19.5" customHeight="1">
      <c r="A3" s="733" t="s">
        <v>248</v>
      </c>
      <c r="B3" s="917" t="s">
        <v>513</v>
      </c>
      <c r="C3" s="918"/>
      <c r="D3" s="733" t="s">
        <v>514</v>
      </c>
      <c r="E3" s="919" t="s">
        <v>515</v>
      </c>
      <c r="F3" s="920"/>
    </row>
    <row r="4" spans="1:6" ht="18.75" customHeight="1">
      <c r="A4" s="522">
        <v>1</v>
      </c>
      <c r="B4" s="523"/>
      <c r="C4" s="524" t="s">
        <v>516</v>
      </c>
      <c r="D4" s="523" t="s">
        <v>614</v>
      </c>
      <c r="E4" s="523"/>
      <c r="F4" s="526"/>
    </row>
    <row r="5" spans="1:6" ht="18.75" customHeight="1">
      <c r="A5" s="528"/>
      <c r="B5" s="529"/>
      <c r="C5" s="530"/>
      <c r="D5" s="529" t="s">
        <v>615</v>
      </c>
      <c r="E5" s="525" t="s">
        <v>517</v>
      </c>
      <c r="F5" s="532"/>
    </row>
    <row r="6" spans="1:6" ht="18.75" customHeight="1">
      <c r="A6" s="528">
        <v>2</v>
      </c>
      <c r="B6" s="529"/>
      <c r="C6" s="530" t="s">
        <v>518</v>
      </c>
      <c r="D6" s="531" t="s">
        <v>622</v>
      </c>
      <c r="E6" s="529"/>
      <c r="F6" s="532"/>
    </row>
    <row r="7" spans="1:6" ht="18.75" customHeight="1">
      <c r="A7" s="528"/>
      <c r="B7" s="529"/>
      <c r="C7" s="530"/>
      <c r="D7" s="529" t="s">
        <v>623</v>
      </c>
      <c r="E7" s="533" t="s">
        <v>520</v>
      </c>
      <c r="F7" s="532"/>
    </row>
    <row r="8" spans="1:6" ht="18.75" customHeight="1">
      <c r="A8" s="528">
        <v>3</v>
      </c>
      <c r="B8" s="529"/>
      <c r="C8" s="530" t="s">
        <v>521</v>
      </c>
      <c r="D8" s="529" t="s">
        <v>542</v>
      </c>
      <c r="E8" s="529"/>
      <c r="F8" s="530"/>
    </row>
    <row r="9" spans="1:6" ht="18.75" customHeight="1">
      <c r="A9" s="528"/>
      <c r="B9" s="529"/>
      <c r="C9" s="530"/>
      <c r="D9" s="529" t="s">
        <v>107</v>
      </c>
      <c r="E9" s="533" t="s">
        <v>522</v>
      </c>
      <c r="F9" s="530"/>
    </row>
    <row r="10" spans="1:6" ht="18.75" customHeight="1">
      <c r="A10" s="528">
        <v>4</v>
      </c>
      <c r="B10" s="529"/>
      <c r="C10" s="530" t="s">
        <v>21</v>
      </c>
      <c r="D10" s="529" t="s">
        <v>624</v>
      </c>
      <c r="E10" s="529"/>
      <c r="F10" s="532"/>
    </row>
    <row r="11" spans="1:6" ht="18.75" customHeight="1">
      <c r="A11" s="528"/>
      <c r="B11" s="529"/>
      <c r="C11" s="530"/>
      <c r="D11" s="529" t="s">
        <v>625</v>
      </c>
      <c r="E11" s="533" t="s">
        <v>523</v>
      </c>
      <c r="F11" s="530"/>
    </row>
    <row r="12" spans="1:6" ht="18.75" customHeight="1">
      <c r="A12" s="528">
        <v>5</v>
      </c>
      <c r="B12" s="529"/>
      <c r="C12" s="530" t="s">
        <v>524</v>
      </c>
      <c r="D12" s="529" t="s">
        <v>626</v>
      </c>
      <c r="E12" s="533"/>
      <c r="F12" s="532"/>
    </row>
    <row r="13" spans="1:6" ht="18.75" customHeight="1">
      <c r="A13" s="528"/>
      <c r="B13" s="529"/>
      <c r="C13" s="530"/>
      <c r="D13" s="529" t="s">
        <v>627</v>
      </c>
      <c r="E13" s="533" t="s">
        <v>629</v>
      </c>
      <c r="F13" s="532"/>
    </row>
    <row r="14" spans="1:6" ht="18.75" customHeight="1">
      <c r="A14" s="528">
        <v>6</v>
      </c>
      <c r="B14" s="529"/>
      <c r="C14" s="530" t="s">
        <v>525</v>
      </c>
      <c r="D14" s="529" t="s">
        <v>536</v>
      </c>
      <c r="E14" s="533"/>
      <c r="F14" s="534"/>
    </row>
    <row r="15" spans="1:6" ht="18.75" customHeight="1">
      <c r="A15" s="528"/>
      <c r="B15" s="529"/>
      <c r="C15" s="530"/>
      <c r="D15" s="529" t="s">
        <v>537</v>
      </c>
      <c r="E15" s="533" t="s">
        <v>612</v>
      </c>
      <c r="F15" s="534"/>
    </row>
    <row r="16" spans="1:6" ht="18.75" customHeight="1">
      <c r="A16" s="528">
        <v>7</v>
      </c>
      <c r="B16" s="529"/>
      <c r="C16" s="530" t="s">
        <v>526</v>
      </c>
      <c r="D16" s="529" t="s">
        <v>538</v>
      </c>
      <c r="E16" s="533" t="s">
        <v>611</v>
      </c>
      <c r="F16" s="534"/>
    </row>
    <row r="17" spans="1:6" ht="18.75" customHeight="1">
      <c r="A17" s="528">
        <v>8</v>
      </c>
      <c r="B17" s="529"/>
      <c r="C17" s="530" t="s">
        <v>527</v>
      </c>
      <c r="D17" s="529" t="s">
        <v>616</v>
      </c>
      <c r="E17" s="533"/>
      <c r="F17" s="532"/>
    </row>
    <row r="18" spans="1:6" ht="18.75" customHeight="1">
      <c r="A18" s="528"/>
      <c r="B18" s="529"/>
      <c r="C18" s="530"/>
      <c r="D18" s="529" t="s">
        <v>628</v>
      </c>
      <c r="E18" s="533" t="s">
        <v>528</v>
      </c>
      <c r="F18" s="532"/>
    </row>
    <row r="19" spans="1:6" ht="18.75" customHeight="1">
      <c r="A19" s="528">
        <v>9</v>
      </c>
      <c r="B19" s="529"/>
      <c r="C19" s="530" t="s">
        <v>529</v>
      </c>
      <c r="D19" s="529" t="s">
        <v>617</v>
      </c>
      <c r="E19" s="529"/>
      <c r="F19" s="530"/>
    </row>
    <row r="20" spans="1:6" ht="18.75" customHeight="1">
      <c r="A20" s="528"/>
      <c r="B20" s="529"/>
      <c r="C20" s="530"/>
      <c r="D20" s="529" t="s">
        <v>519</v>
      </c>
      <c r="E20" s="533" t="s">
        <v>530</v>
      </c>
      <c r="F20" s="530"/>
    </row>
    <row r="21" spans="1:6" ht="18.75" customHeight="1">
      <c r="A21" s="528">
        <v>10</v>
      </c>
      <c r="B21" s="529"/>
      <c r="C21" s="530" t="s">
        <v>531</v>
      </c>
      <c r="D21" s="529" t="s">
        <v>618</v>
      </c>
      <c r="E21" s="529"/>
      <c r="F21" s="532"/>
    </row>
    <row r="22" spans="1:6" ht="18.75" customHeight="1">
      <c r="A22" s="528"/>
      <c r="B22" s="529"/>
      <c r="C22" s="530"/>
      <c r="D22" s="529" t="s">
        <v>619</v>
      </c>
      <c r="E22" s="533" t="s">
        <v>613</v>
      </c>
      <c r="F22" s="532"/>
    </row>
    <row r="23" spans="1:6" ht="18.75" customHeight="1">
      <c r="A23" s="528">
        <v>11</v>
      </c>
      <c r="B23" s="529"/>
      <c r="C23" s="530" t="s">
        <v>539</v>
      </c>
      <c r="D23" s="529" t="s">
        <v>620</v>
      </c>
      <c r="E23" s="533"/>
      <c r="F23" s="534"/>
    </row>
    <row r="24" spans="1:6" s="546" customFormat="1" ht="22.5" customHeight="1">
      <c r="A24" s="542"/>
      <c r="B24" s="543"/>
      <c r="C24" s="318"/>
      <c r="D24" s="318" t="s">
        <v>621</v>
      </c>
      <c r="E24" s="544" t="s">
        <v>535</v>
      </c>
      <c r="F24" s="545"/>
    </row>
    <row r="25" spans="1:6" ht="18.75" customHeight="1">
      <c r="A25" s="504" t="s">
        <v>532</v>
      </c>
      <c r="B25" s="538" t="s">
        <v>533</v>
      </c>
      <c r="C25" s="538"/>
      <c r="D25" s="538"/>
      <c r="E25" s="539"/>
      <c r="F25" s="540"/>
    </row>
    <row r="26" spans="1:6" ht="18.75" customHeight="1">
      <c r="A26" s="504" t="s">
        <v>534</v>
      </c>
      <c r="B26" s="538" t="s">
        <v>540</v>
      </c>
      <c r="F26" s="540"/>
    </row>
    <row r="27" spans="1:6" ht="18.75" customHeight="1">
      <c r="A27" s="540"/>
      <c r="B27" s="538" t="s">
        <v>541</v>
      </c>
      <c r="F27" s="540"/>
    </row>
    <row r="28" spans="1:6" ht="18.75" customHeight="1">
      <c r="A28" s="540"/>
      <c r="B28" s="538"/>
      <c r="F28" s="540"/>
    </row>
    <row r="29" spans="1:6" ht="19.5" customHeight="1">
      <c r="A29" s="540"/>
      <c r="F29" s="540"/>
    </row>
    <row r="30" spans="1:6" ht="19.5" customHeight="1">
      <c r="A30" s="540"/>
      <c r="F30" s="540"/>
    </row>
    <row r="31" spans="1:6" ht="19.5" customHeight="1">
      <c r="A31" s="540"/>
      <c r="F31" s="540"/>
    </row>
    <row r="32" spans="1:6" ht="19.5" customHeight="1">
      <c r="A32" s="540"/>
      <c r="F32" s="540"/>
    </row>
    <row r="33" spans="1:6" ht="19.5" customHeight="1">
      <c r="A33" s="540"/>
      <c r="F33" s="540"/>
    </row>
    <row r="34" spans="1:6" ht="19.5" customHeight="1">
      <c r="A34" s="540"/>
      <c r="F34" s="540"/>
    </row>
    <row r="35" spans="1:6" ht="19.5" customHeight="1">
      <c r="A35" s="540"/>
      <c r="F35" s="540"/>
    </row>
    <row r="36" spans="1:6" ht="19.5" customHeight="1">
      <c r="A36" s="540"/>
      <c r="F36" s="540"/>
    </row>
    <row r="37" spans="1:6" ht="19.5" customHeight="1">
      <c r="A37" s="540"/>
      <c r="F37" s="540"/>
    </row>
    <row r="38" spans="1:6" ht="19.5" customHeight="1">
      <c r="A38" s="540"/>
      <c r="F38" s="540"/>
    </row>
    <row r="39" ht="19.5" customHeight="1"/>
    <row r="40" ht="19.5" customHeight="1"/>
    <row r="41" ht="19.5" customHeight="1"/>
  </sheetData>
  <sheetProtection/>
  <mergeCells count="3">
    <mergeCell ref="A1:F1"/>
    <mergeCell ref="B3:C3"/>
    <mergeCell ref="E3:F3"/>
  </mergeCells>
  <printOptions/>
  <pageMargins left="0.984251968503937" right="0.984251968503937" top="0.984251968503937" bottom="0.984251968503937" header="0.5118110236220472" footer="0.5118110236220472"/>
  <pageSetup horizontalDpi="360" verticalDpi="360" orientation="portrait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D26"/>
  <sheetViews>
    <sheetView showGridLines="0" tabSelected="1" view="pageBreakPreview" zoomScale="90" zoomScaleNormal="115" zoomScaleSheetLayoutView="90" workbookViewId="0" topLeftCell="A1">
      <selection activeCell="D3" sqref="D3"/>
    </sheetView>
  </sheetViews>
  <sheetFormatPr defaultColWidth="9.140625" defaultRowHeight="21.75"/>
  <cols>
    <col min="1" max="1" width="9.28125" style="527" customWidth="1"/>
    <col min="2" max="2" width="2.28125" style="527" customWidth="1"/>
    <col min="3" max="3" width="19.421875" style="527" customWidth="1"/>
    <col min="4" max="4" width="106.421875" style="527" customWidth="1"/>
    <col min="5" max="16384" width="9.140625" style="527" customWidth="1"/>
  </cols>
  <sheetData>
    <row r="1" spans="1:4" ht="27" customHeight="1">
      <c r="A1" s="916" t="s">
        <v>543</v>
      </c>
      <c r="B1" s="916"/>
      <c r="C1" s="916"/>
      <c r="D1" s="916"/>
    </row>
    <row r="2" spans="1:4" ht="7.5" customHeight="1">
      <c r="A2" s="547"/>
      <c r="B2" s="648"/>
      <c r="C2" s="547"/>
      <c r="D2" s="547"/>
    </row>
    <row r="3" spans="1:4" s="549" customFormat="1" ht="29.25" customHeight="1">
      <c r="A3" s="649" t="s">
        <v>248</v>
      </c>
      <c r="B3" s="679"/>
      <c r="C3" s="680" t="s">
        <v>544</v>
      </c>
      <c r="D3" s="548" t="s">
        <v>545</v>
      </c>
    </row>
    <row r="4" spans="1:4" ht="17.25">
      <c r="A4" s="522">
        <v>1</v>
      </c>
      <c r="B4" s="529"/>
      <c r="C4" s="524" t="s">
        <v>34</v>
      </c>
      <c r="D4" s="550" t="s">
        <v>630</v>
      </c>
    </row>
    <row r="5" spans="1:4" ht="17.25">
      <c r="A5" s="528">
        <v>2</v>
      </c>
      <c r="B5" s="529"/>
      <c r="C5" s="530" t="s">
        <v>546</v>
      </c>
      <c r="D5" s="531" t="s">
        <v>631</v>
      </c>
    </row>
    <row r="6" spans="1:4" ht="17.25">
      <c r="A6" s="528">
        <v>3</v>
      </c>
      <c r="B6" s="529"/>
      <c r="C6" s="530" t="s">
        <v>23</v>
      </c>
      <c r="D6" s="531" t="s">
        <v>632</v>
      </c>
    </row>
    <row r="7" spans="1:4" ht="17.25">
      <c r="A7" s="528">
        <v>4</v>
      </c>
      <c r="B7" s="529"/>
      <c r="C7" s="530" t="s">
        <v>547</v>
      </c>
      <c r="D7" s="531" t="s">
        <v>633</v>
      </c>
    </row>
    <row r="8" spans="1:4" ht="17.25">
      <c r="A8" s="528">
        <v>5</v>
      </c>
      <c r="B8" s="529"/>
      <c r="C8" s="530" t="s">
        <v>548</v>
      </c>
      <c r="D8" s="531" t="s">
        <v>634</v>
      </c>
    </row>
    <row r="9" spans="1:4" ht="17.25">
      <c r="A9" s="528">
        <v>6</v>
      </c>
      <c r="B9" s="529"/>
      <c r="C9" s="530" t="s">
        <v>17</v>
      </c>
      <c r="D9" s="531" t="s">
        <v>635</v>
      </c>
    </row>
    <row r="10" spans="1:4" ht="17.25">
      <c r="A10" s="528">
        <v>7</v>
      </c>
      <c r="B10" s="529"/>
      <c r="C10" s="530" t="s">
        <v>33</v>
      </c>
      <c r="D10" s="531" t="s">
        <v>636</v>
      </c>
    </row>
    <row r="11" spans="1:4" ht="17.25">
      <c r="A11" s="528">
        <v>8</v>
      </c>
      <c r="B11" s="529"/>
      <c r="C11" s="530" t="s">
        <v>549</v>
      </c>
      <c r="D11" s="531" t="s">
        <v>637</v>
      </c>
    </row>
    <row r="12" spans="1:4" ht="17.25">
      <c r="A12" s="528">
        <v>9</v>
      </c>
      <c r="B12" s="529"/>
      <c r="C12" s="530" t="s">
        <v>45</v>
      </c>
      <c r="D12" s="531" t="s">
        <v>638</v>
      </c>
    </row>
    <row r="13" spans="1:4" ht="17.25">
      <c r="A13" s="528">
        <v>10</v>
      </c>
      <c r="B13" s="529"/>
      <c r="C13" s="530" t="s">
        <v>28</v>
      </c>
      <c r="D13" s="531" t="s">
        <v>639</v>
      </c>
    </row>
    <row r="14" spans="1:4" ht="17.25">
      <c r="A14" s="528">
        <v>11</v>
      </c>
      <c r="B14" s="529"/>
      <c r="C14" s="530" t="s">
        <v>20</v>
      </c>
      <c r="D14" s="531" t="s">
        <v>640</v>
      </c>
    </row>
    <row r="15" spans="1:4" ht="17.25">
      <c r="A15" s="528">
        <v>12</v>
      </c>
      <c r="B15" s="529"/>
      <c r="C15" s="530" t="s">
        <v>550</v>
      </c>
      <c r="D15" s="531" t="s">
        <v>641</v>
      </c>
    </row>
    <row r="16" spans="1:4" ht="17.25">
      <c r="A16" s="528">
        <v>13</v>
      </c>
      <c r="B16" s="529"/>
      <c r="C16" s="530" t="s">
        <v>551</v>
      </c>
      <c r="D16" s="531" t="s">
        <v>642</v>
      </c>
    </row>
    <row r="17" spans="1:4" ht="17.25">
      <c r="A17" s="528">
        <v>14</v>
      </c>
      <c r="B17" s="529"/>
      <c r="C17" s="530" t="s">
        <v>52</v>
      </c>
      <c r="D17" s="531" t="s">
        <v>643</v>
      </c>
    </row>
    <row r="18" spans="1:4" ht="17.25">
      <c r="A18" s="528">
        <v>15</v>
      </c>
      <c r="B18" s="529"/>
      <c r="C18" s="530" t="s">
        <v>552</v>
      </c>
      <c r="D18" s="531" t="s">
        <v>644</v>
      </c>
    </row>
    <row r="19" spans="1:4" ht="17.25">
      <c r="A19" s="528">
        <v>16</v>
      </c>
      <c r="B19" s="529"/>
      <c r="C19" s="530" t="s">
        <v>61</v>
      </c>
      <c r="D19" s="531" t="s">
        <v>645</v>
      </c>
    </row>
    <row r="20" spans="1:4" ht="17.25">
      <c r="A20" s="528">
        <v>17</v>
      </c>
      <c r="B20" s="529"/>
      <c r="C20" s="530" t="s">
        <v>25</v>
      </c>
      <c r="D20" s="531" t="s">
        <v>646</v>
      </c>
    </row>
    <row r="21" spans="1:4" ht="17.25">
      <c r="A21" s="528">
        <v>18</v>
      </c>
      <c r="B21" s="529"/>
      <c r="C21" s="530" t="s">
        <v>21</v>
      </c>
      <c r="D21" s="531" t="s">
        <v>647</v>
      </c>
    </row>
    <row r="22" spans="1:4" ht="17.25">
      <c r="A22" s="528">
        <v>19</v>
      </c>
      <c r="B22" s="529"/>
      <c r="C22" s="530" t="s">
        <v>44</v>
      </c>
      <c r="D22" s="531" t="s">
        <v>648</v>
      </c>
    </row>
    <row r="23" spans="1:4" ht="17.25">
      <c r="A23" s="535">
        <v>20</v>
      </c>
      <c r="B23" s="536"/>
      <c r="C23" s="537" t="s">
        <v>553</v>
      </c>
      <c r="D23" s="531" t="s">
        <v>649</v>
      </c>
    </row>
    <row r="24" spans="1:4" ht="18.75" customHeight="1">
      <c r="A24" s="921" t="s">
        <v>554</v>
      </c>
      <c r="B24" s="922"/>
      <c r="C24" s="923"/>
      <c r="D24" s="551" t="s">
        <v>555</v>
      </c>
    </row>
    <row r="25" spans="1:4" ht="5.25" customHeight="1">
      <c r="A25" s="538"/>
      <c r="B25" s="538"/>
      <c r="C25" s="538"/>
      <c r="D25" s="538"/>
    </row>
    <row r="26" ht="17.25">
      <c r="A26" s="527" t="s">
        <v>556</v>
      </c>
    </row>
  </sheetData>
  <sheetProtection/>
  <mergeCells count="2">
    <mergeCell ref="A1:D1"/>
    <mergeCell ref="A24:C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showGridLines="0" view="pageBreakPreview" zoomScale="60" workbookViewId="0" topLeftCell="A1">
      <selection activeCell="J35" sqref="J35"/>
    </sheetView>
  </sheetViews>
  <sheetFormatPr defaultColWidth="11.00390625" defaultRowHeight="21.75"/>
  <cols>
    <col min="1" max="1" width="33.421875" style="2" customWidth="1"/>
    <col min="2" max="3" width="15.7109375" style="77" customWidth="1"/>
    <col min="4" max="4" width="2.8515625" style="2" customWidth="1"/>
    <col min="5" max="5" width="15.7109375" style="77" customWidth="1"/>
    <col min="6" max="6" width="14.8515625" style="77" customWidth="1"/>
    <col min="7" max="7" width="10.8515625" style="2" customWidth="1"/>
    <col min="8" max="8" width="9.57421875" style="2" customWidth="1"/>
    <col min="9" max="9" width="15.00390625" style="2" customWidth="1"/>
    <col min="10" max="10" width="15.7109375" style="2" customWidth="1"/>
    <col min="11" max="16384" width="11.00390625" style="2" customWidth="1"/>
  </cols>
  <sheetData>
    <row r="1" spans="1:10" s="9" customFormat="1" ht="24" customHeight="1">
      <c r="A1" s="747" t="s">
        <v>190</v>
      </c>
      <c r="B1" s="747"/>
      <c r="C1" s="747"/>
      <c r="D1" s="747"/>
      <c r="E1" s="747"/>
      <c r="F1" s="747"/>
      <c r="G1" s="30"/>
      <c r="H1" s="30"/>
      <c r="I1" s="8"/>
      <c r="J1" s="8"/>
    </row>
    <row r="2" spans="1:10" s="9" customFormat="1" ht="24" customHeight="1">
      <c r="A2" s="747" t="s">
        <v>129</v>
      </c>
      <c r="B2" s="747"/>
      <c r="C2" s="747"/>
      <c r="D2" s="747"/>
      <c r="E2" s="747"/>
      <c r="F2" s="747"/>
      <c r="G2" s="53"/>
      <c r="H2" s="53"/>
      <c r="I2" s="53"/>
      <c r="J2" s="8"/>
    </row>
    <row r="3" spans="1:10" ht="18" customHeight="1">
      <c r="A3" s="744" t="s">
        <v>4</v>
      </c>
      <c r="B3" s="748"/>
      <c r="C3" s="748"/>
      <c r="D3" s="748"/>
      <c r="E3" s="748"/>
      <c r="F3" s="748"/>
      <c r="G3" s="7"/>
      <c r="I3" s="7"/>
      <c r="J3" s="32"/>
    </row>
    <row r="4" spans="1:7" s="29" customFormat="1" ht="30" customHeight="1">
      <c r="A4" s="552" t="s">
        <v>134</v>
      </c>
      <c r="B4" s="739" t="s">
        <v>148</v>
      </c>
      <c r="C4" s="739"/>
      <c r="D4" s="482"/>
      <c r="E4" s="739" t="s">
        <v>197</v>
      </c>
      <c r="F4" s="739"/>
      <c r="G4" s="51"/>
    </row>
    <row r="5" spans="1:7" s="29" customFormat="1" ht="30" customHeight="1">
      <c r="A5" s="553" t="s">
        <v>107</v>
      </c>
      <c r="B5" s="554" t="s">
        <v>124</v>
      </c>
      <c r="C5" s="554" t="s">
        <v>78</v>
      </c>
      <c r="D5" s="555"/>
      <c r="E5" s="554" t="s">
        <v>124</v>
      </c>
      <c r="F5" s="554" t="s">
        <v>78</v>
      </c>
      <c r="G5" s="51"/>
    </row>
    <row r="6" spans="1:7" ht="18.75" customHeight="1">
      <c r="A6" s="45" t="s">
        <v>181</v>
      </c>
      <c r="B6" s="556">
        <v>8359.26</v>
      </c>
      <c r="C6" s="556">
        <f>(B6/B14)*100</f>
        <v>21.434000000000005</v>
      </c>
      <c r="D6" s="557"/>
      <c r="E6" s="556">
        <v>9738.89</v>
      </c>
      <c r="F6" s="556">
        <f>(E6/$E$14)*100</f>
        <v>21.641977777777775</v>
      </c>
      <c r="G6" s="32"/>
    </row>
    <row r="7" spans="1:7" ht="18" customHeight="1">
      <c r="A7" s="45" t="s">
        <v>151</v>
      </c>
      <c r="B7" s="558"/>
      <c r="C7" s="556"/>
      <c r="D7" s="557"/>
      <c r="E7" s="558"/>
      <c r="F7" s="556"/>
      <c r="G7" s="32"/>
    </row>
    <row r="8" spans="1:7" ht="18" customHeight="1">
      <c r="A8" s="45" t="s">
        <v>152</v>
      </c>
      <c r="B8" s="558">
        <v>6946</v>
      </c>
      <c r="C8" s="556">
        <f>(B8/B14)*100</f>
        <v>17.810256410256414</v>
      </c>
      <c r="D8" s="557"/>
      <c r="E8" s="558">
        <v>7063.65</v>
      </c>
      <c r="F8" s="556">
        <f aca="true" t="shared" si="0" ref="F8:F13">(E8/$E$14)*100</f>
        <v>15.697</v>
      </c>
      <c r="G8" s="32"/>
    </row>
    <row r="9" spans="1:7" ht="18.75" customHeight="1">
      <c r="A9" s="45" t="s">
        <v>153</v>
      </c>
      <c r="B9" s="556">
        <v>6310.39</v>
      </c>
      <c r="C9" s="556">
        <v>16.19</v>
      </c>
      <c r="D9" s="113"/>
      <c r="E9" s="556">
        <v>7824.46</v>
      </c>
      <c r="F9" s="556">
        <f t="shared" si="0"/>
        <v>17.38768888888889</v>
      </c>
      <c r="G9" s="32"/>
    </row>
    <row r="10" spans="1:7" ht="18.75" customHeight="1">
      <c r="A10" s="45" t="s">
        <v>154</v>
      </c>
      <c r="B10" s="556">
        <v>4327.17</v>
      </c>
      <c r="C10" s="556">
        <f>(B10/$B$14)*100</f>
        <v>11.095307692307694</v>
      </c>
      <c r="D10" s="557"/>
      <c r="E10" s="556">
        <v>3403.21</v>
      </c>
      <c r="F10" s="556">
        <f t="shared" si="0"/>
        <v>7.562688888888889</v>
      </c>
      <c r="G10" s="32"/>
    </row>
    <row r="11" spans="1:7" ht="18" customHeight="1">
      <c r="A11" s="45" t="s">
        <v>155</v>
      </c>
      <c r="B11" s="558">
        <v>4268.17</v>
      </c>
      <c r="C11" s="556">
        <f>(B11/$B$14)*100</f>
        <v>10.944025641025643</v>
      </c>
      <c r="D11" s="557"/>
      <c r="E11" s="558">
        <v>7568.5</v>
      </c>
      <c r="F11" s="556">
        <f t="shared" si="0"/>
        <v>16.81888888888889</v>
      </c>
      <c r="G11" s="32"/>
    </row>
    <row r="12" spans="1:7" ht="18.75" customHeight="1">
      <c r="A12" s="45" t="s">
        <v>156</v>
      </c>
      <c r="B12" s="558">
        <v>4560.13</v>
      </c>
      <c r="C12" s="556">
        <f>(B12/$B$14)*100</f>
        <v>11.692641025641027</v>
      </c>
      <c r="D12" s="557"/>
      <c r="E12" s="558">
        <v>4877.1</v>
      </c>
      <c r="F12" s="556">
        <f t="shared" si="0"/>
        <v>10.838000000000001</v>
      </c>
      <c r="G12" s="32"/>
    </row>
    <row r="13" spans="1:7" ht="18" customHeight="1">
      <c r="A13" s="45" t="s">
        <v>157</v>
      </c>
      <c r="B13" s="558">
        <v>4228.88</v>
      </c>
      <c r="C13" s="556">
        <f>(B13/$B$14)*100</f>
        <v>10.843282051282053</v>
      </c>
      <c r="D13" s="557"/>
      <c r="E13" s="558">
        <v>4524.19</v>
      </c>
      <c r="F13" s="556">
        <f t="shared" si="0"/>
        <v>10.053755555555554</v>
      </c>
      <c r="G13" s="32"/>
    </row>
    <row r="14" spans="1:7" s="5" customFormat="1" ht="19.5" customHeight="1">
      <c r="A14" s="15" t="s">
        <v>104</v>
      </c>
      <c r="B14" s="196">
        <f>SUM(B6:B13)</f>
        <v>38999.99999999999</v>
      </c>
      <c r="C14" s="651">
        <v>100</v>
      </c>
      <c r="D14" s="76"/>
      <c r="E14" s="196">
        <f>SUM(E6:E13)</f>
        <v>45000</v>
      </c>
      <c r="F14" s="196">
        <f>SUM(F6:F13)</f>
        <v>99.99999999999999</v>
      </c>
      <c r="G14" s="36"/>
    </row>
    <row r="15" spans="1:10" ht="0.75" customHeight="1">
      <c r="A15" s="26"/>
      <c r="B15" s="559"/>
      <c r="C15" s="559"/>
      <c r="D15" s="26"/>
      <c r="E15" s="559"/>
      <c r="F15" s="559"/>
      <c r="G15" s="3"/>
      <c r="H15" s="3"/>
      <c r="I15" s="3"/>
      <c r="J15" s="3"/>
    </row>
    <row r="16" spans="1:8" ht="17.25">
      <c r="A16" s="560" t="s">
        <v>138</v>
      </c>
      <c r="B16" s="559"/>
      <c r="C16" s="559"/>
      <c r="D16" s="45"/>
      <c r="E16" s="559"/>
      <c r="F16" s="559"/>
      <c r="G16" s="10"/>
      <c r="H16" s="11"/>
    </row>
    <row r="17" spans="1:6" ht="17.25">
      <c r="A17" s="45" t="s">
        <v>593</v>
      </c>
      <c r="B17" s="167"/>
      <c r="C17" s="167"/>
      <c r="D17" s="27"/>
      <c r="E17" s="167"/>
      <c r="F17" s="167"/>
    </row>
    <row r="18" spans="1:6" ht="17.25">
      <c r="A18" s="560"/>
      <c r="B18" s="167"/>
      <c r="C18" s="650"/>
      <c r="D18" s="27"/>
      <c r="E18" s="167"/>
      <c r="F18" s="167"/>
    </row>
    <row r="22" spans="1:6" ht="17.25">
      <c r="A22" s="4" t="s">
        <v>6</v>
      </c>
      <c r="B22" s="195"/>
      <c r="C22" s="195"/>
      <c r="D22" s="4"/>
      <c r="E22" s="195"/>
      <c r="F22" s="195"/>
    </row>
  </sheetData>
  <sheetProtection/>
  <mergeCells count="5">
    <mergeCell ref="A1:F1"/>
    <mergeCell ref="A2:F2"/>
    <mergeCell ref="B4:C4"/>
    <mergeCell ref="E4:F4"/>
    <mergeCell ref="A3:F3"/>
  </mergeCells>
  <printOptions horizontalCentered="1"/>
  <pageMargins left="0.5905511811023623" right="0.5905511811023623" top="1.1811023622047245" bottom="1.1811023622047245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72"/>
  <sheetViews>
    <sheetView showGridLines="0" view="pageBreakPreview" zoomScale="60" workbookViewId="0" topLeftCell="A1">
      <selection activeCell="E41" sqref="E41"/>
    </sheetView>
  </sheetViews>
  <sheetFormatPr defaultColWidth="20.140625" defaultRowHeight="21.75"/>
  <cols>
    <col min="1" max="1" width="2.7109375" style="27" customWidth="1"/>
    <col min="2" max="2" width="45.421875" style="27" customWidth="1"/>
    <col min="3" max="3" width="22.28125" style="27" customWidth="1"/>
    <col min="4" max="4" width="12.421875" style="47" customWidth="1"/>
    <col min="5" max="5" width="19.00390625" style="37" customWidth="1"/>
    <col min="6" max="6" width="16.7109375" style="37" customWidth="1"/>
    <col min="7" max="20" width="20.140625" style="37" customWidth="1"/>
    <col min="21" max="16384" width="20.140625" style="27" customWidth="1"/>
  </cols>
  <sheetData>
    <row r="1" spans="1:4" ht="25.5" customHeight="1">
      <c r="A1" s="749" t="s">
        <v>191</v>
      </c>
      <c r="B1" s="749"/>
      <c r="C1" s="749"/>
      <c r="D1" s="749"/>
    </row>
    <row r="2" spans="1:4" ht="25.5" customHeight="1">
      <c r="A2" s="749" t="s">
        <v>182</v>
      </c>
      <c r="B2" s="749"/>
      <c r="C2" s="749"/>
      <c r="D2" s="749"/>
    </row>
    <row r="3" spans="1:20" s="35" customFormat="1" ht="15.75" customHeight="1">
      <c r="A3" s="750"/>
      <c r="B3" s="750"/>
      <c r="C3" s="750"/>
      <c r="D3" s="750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39" customFormat="1" ht="25.5" customHeight="1">
      <c r="A4" s="46"/>
      <c r="B4" s="87" t="s">
        <v>183</v>
      </c>
      <c r="C4" s="94" t="s">
        <v>7</v>
      </c>
      <c r="D4" s="93" t="s">
        <v>78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97" customFormat="1" ht="25.5" customHeight="1">
      <c r="A5" s="98" t="s">
        <v>118</v>
      </c>
      <c r="B5" s="34" t="s">
        <v>158</v>
      </c>
      <c r="C5" s="118">
        <f>SUM(C6:C10)</f>
        <v>9738893800</v>
      </c>
      <c r="D5" s="352">
        <v>21.64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s="35" customFormat="1" ht="25.5" customHeight="1">
      <c r="A6" s="100"/>
      <c r="B6" s="45" t="s">
        <v>79</v>
      </c>
      <c r="C6" s="119">
        <v>736389400</v>
      </c>
      <c r="D6" s="197">
        <f>(C6/$C$47)*100</f>
        <v>1.6364208888888887</v>
      </c>
      <c r="E6" s="37"/>
      <c r="F6" s="37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35" customFormat="1" ht="25.5" customHeight="1">
      <c r="A7" s="100"/>
      <c r="B7" s="45" t="s">
        <v>80</v>
      </c>
      <c r="C7" s="119">
        <v>1041116100</v>
      </c>
      <c r="D7" s="197">
        <f>(C7/$C$47)*100</f>
        <v>2.3135913333333336</v>
      </c>
      <c r="E7" s="37"/>
      <c r="F7" s="37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35" customFormat="1" ht="25.5" customHeight="1">
      <c r="A8" s="100"/>
      <c r="B8" s="45" t="s">
        <v>83</v>
      </c>
      <c r="C8" s="119">
        <v>3214909700</v>
      </c>
      <c r="D8" s="197">
        <f>(C8/$C$47)*100</f>
        <v>7.1442437777777785</v>
      </c>
      <c r="E8" s="37"/>
      <c r="F8" s="37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s="35" customFormat="1" ht="25.5" customHeight="1">
      <c r="A9" s="100"/>
      <c r="B9" s="45" t="s">
        <v>82</v>
      </c>
      <c r="C9" s="120">
        <v>186582600</v>
      </c>
      <c r="D9" s="197">
        <v>0.42</v>
      </c>
      <c r="E9" s="113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s="35" customFormat="1" ht="25.5" customHeight="1">
      <c r="A10" s="100"/>
      <c r="B10" s="45" t="s">
        <v>81</v>
      </c>
      <c r="C10" s="119">
        <v>4559896000</v>
      </c>
      <c r="D10" s="197">
        <f>(C10/$C$47)*100</f>
        <v>10.133102222222222</v>
      </c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63" customFormat="1" ht="25.5" customHeight="1">
      <c r="A11" s="101" t="s">
        <v>119</v>
      </c>
      <c r="B11" s="34" t="s">
        <v>159</v>
      </c>
      <c r="C11" s="121">
        <f>SUM(C12:C15)</f>
        <v>7063651400</v>
      </c>
      <c r="D11" s="202">
        <f>SUM(D12:D15)</f>
        <v>15.697003111111114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20" s="35" customFormat="1" ht="25.5" customHeight="1">
      <c r="A12" s="100"/>
      <c r="B12" s="45" t="s">
        <v>79</v>
      </c>
      <c r="C12" s="119">
        <v>71212800</v>
      </c>
      <c r="D12" s="197">
        <f>(C12/$C$47)*100</f>
        <v>0.15825066666666668</v>
      </c>
      <c r="E12" s="37"/>
      <c r="F12" s="37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s="35" customFormat="1" ht="25.5" customHeight="1">
      <c r="A13" s="100"/>
      <c r="B13" s="45" t="s">
        <v>101</v>
      </c>
      <c r="C13" s="119">
        <v>74471600</v>
      </c>
      <c r="D13" s="197">
        <f>(C13/$C$47)*100</f>
        <v>0.16549244444444444</v>
      </c>
      <c r="E13" s="37"/>
      <c r="F13" s="37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20" s="35" customFormat="1" ht="25.5" customHeight="1">
      <c r="A14" s="100"/>
      <c r="B14" s="45" t="s">
        <v>102</v>
      </c>
      <c r="C14" s="119">
        <v>6245654300</v>
      </c>
      <c r="D14" s="197">
        <f>(C14/$C$47)*100</f>
        <v>13.879231777777779</v>
      </c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s="35" customFormat="1" ht="25.5" customHeight="1">
      <c r="A15" s="100"/>
      <c r="B15" s="45" t="s">
        <v>103</v>
      </c>
      <c r="C15" s="119">
        <v>672312700</v>
      </c>
      <c r="D15" s="197">
        <f>(C15/$C$47)*100</f>
        <v>1.4940282222222223</v>
      </c>
      <c r="E15" s="37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s="63" customFormat="1" ht="25.5" customHeight="1">
      <c r="A16" s="101" t="s">
        <v>120</v>
      </c>
      <c r="B16" s="34" t="s">
        <v>160</v>
      </c>
      <c r="C16" s="122">
        <f>SUM(C17:C20)</f>
        <v>7824462700</v>
      </c>
      <c r="D16" s="198">
        <f>SUM(D17:D20)</f>
        <v>17.387694888888888</v>
      </c>
      <c r="E16" s="37"/>
      <c r="F16" s="37"/>
      <c r="G16" s="37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2:20" s="48" customFormat="1" ht="25.5" customHeight="1">
      <c r="B17" s="45" t="s">
        <v>79</v>
      </c>
      <c r="C17" s="119">
        <v>658160700</v>
      </c>
      <c r="D17" s="197">
        <f>(C17/$C$47)*100</f>
        <v>1.4625793333333332</v>
      </c>
      <c r="E17" s="114"/>
      <c r="F17" s="37"/>
      <c r="G17" s="3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2:20" s="48" customFormat="1" ht="25.5" customHeight="1">
      <c r="B18" s="45" t="s">
        <v>161</v>
      </c>
      <c r="C18" s="119">
        <v>2234750400</v>
      </c>
      <c r="D18" s="197">
        <f>(C18/$C$47)*100</f>
        <v>4.966112000000001</v>
      </c>
      <c r="E18" s="114"/>
      <c r="F18" s="37"/>
      <c r="G18" s="37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2:20" s="48" customFormat="1" ht="25.5" customHeight="1">
      <c r="B19" s="45" t="s">
        <v>94</v>
      </c>
      <c r="C19" s="119">
        <v>3072263700</v>
      </c>
      <c r="D19" s="197">
        <f>(C19/$C$47)*100</f>
        <v>6.827252666666666</v>
      </c>
      <c r="E19" s="114"/>
      <c r="F19" s="37"/>
      <c r="G19" s="37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s="48" customFormat="1" ht="25.5" customHeight="1">
      <c r="B20" s="45" t="s">
        <v>95</v>
      </c>
      <c r="C20" s="119">
        <v>1859287900</v>
      </c>
      <c r="D20" s="197">
        <f>(C20/$C$47)*100</f>
        <v>4.131750888888889</v>
      </c>
      <c r="E20" s="114"/>
      <c r="F20" s="37"/>
      <c r="G20" s="37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s="97" customFormat="1" ht="25.5" customHeight="1">
      <c r="A21" s="98" t="s">
        <v>121</v>
      </c>
      <c r="B21" s="34" t="s">
        <v>162</v>
      </c>
      <c r="C21" s="118">
        <f>SUM(C22:C26)</f>
        <v>3403212200</v>
      </c>
      <c r="D21" s="198">
        <f>SUM(D22:D26)</f>
        <v>7.562693777777778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5" ht="25.5" customHeight="1">
      <c r="A22" s="99"/>
      <c r="B22" s="45" t="s">
        <v>79</v>
      </c>
      <c r="C22" s="119">
        <v>41286200</v>
      </c>
      <c r="D22" s="197">
        <f>(C22/$C$47)*100</f>
        <v>0.09174711111111111</v>
      </c>
      <c r="E22" s="113"/>
    </row>
    <row r="23" spans="1:4" ht="25.5" customHeight="1">
      <c r="A23" s="99"/>
      <c r="B23" s="45" t="s">
        <v>96</v>
      </c>
      <c r="C23" s="119">
        <v>517832800</v>
      </c>
      <c r="D23" s="197">
        <f>(C23/$C$47)*100</f>
        <v>1.1507395555555555</v>
      </c>
    </row>
    <row r="24" spans="1:4" ht="25.5" customHeight="1">
      <c r="A24" s="99"/>
      <c r="B24" s="45" t="s">
        <v>97</v>
      </c>
      <c r="C24" s="119">
        <v>2489664900</v>
      </c>
      <c r="D24" s="197">
        <f>(C24/$C$47)*100</f>
        <v>5.532588666666666</v>
      </c>
    </row>
    <row r="25" spans="1:4" ht="25.5" customHeight="1">
      <c r="A25" s="99"/>
      <c r="B25" s="45" t="s">
        <v>98</v>
      </c>
      <c r="C25" s="119">
        <v>10000000</v>
      </c>
      <c r="D25" s="197">
        <f>(C25/$C$47)*100</f>
        <v>0.022222222222222223</v>
      </c>
    </row>
    <row r="26" spans="1:4" ht="25.5" customHeight="1">
      <c r="A26" s="158"/>
      <c r="B26" s="107" t="s">
        <v>99</v>
      </c>
      <c r="C26" s="157">
        <v>344428300</v>
      </c>
      <c r="D26" s="199">
        <f>(C26/$C$47)*100</f>
        <v>0.7653962222222221</v>
      </c>
    </row>
    <row r="27" spans="1:20" s="95" customFormat="1" ht="25.5" customHeight="1">
      <c r="A27" s="101" t="s">
        <v>122</v>
      </c>
      <c r="B27" s="34" t="s">
        <v>163</v>
      </c>
      <c r="C27" s="118">
        <f>SUM(C28:C35)</f>
        <v>7568494200</v>
      </c>
      <c r="D27" s="123">
        <f>SUM(D28:D35)</f>
        <v>16.818876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2:20" s="48" customFormat="1" ht="25.5" customHeight="1">
      <c r="B28" s="45" t="s">
        <v>79</v>
      </c>
      <c r="C28" s="119">
        <v>383255700</v>
      </c>
      <c r="D28" s="200">
        <f>(C28/$C$47)*100</f>
        <v>0.8516793333333333</v>
      </c>
      <c r="E28" s="114"/>
      <c r="F28" s="37"/>
      <c r="G28" s="3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4" ht="25.5" customHeight="1">
      <c r="A29" s="99"/>
      <c r="B29" s="45" t="s">
        <v>100</v>
      </c>
      <c r="C29" s="119">
        <v>1737211200</v>
      </c>
      <c r="D29" s="201">
        <f aca="true" t="shared" si="0" ref="D29:D45">(C29/$C$47)*100</f>
        <v>3.8604693333333335</v>
      </c>
    </row>
    <row r="30" spans="2:20" s="48" customFormat="1" ht="25.5" customHeight="1">
      <c r="B30" s="45" t="s">
        <v>90</v>
      </c>
      <c r="C30" s="119">
        <v>926160400</v>
      </c>
      <c r="D30" s="201">
        <f t="shared" si="0"/>
        <v>2.0581342222222223</v>
      </c>
      <c r="E30" s="114"/>
      <c r="F30" s="37"/>
      <c r="G30" s="37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2:20" s="48" customFormat="1" ht="25.5" customHeight="1">
      <c r="B31" s="45" t="s">
        <v>88</v>
      </c>
      <c r="C31" s="119">
        <v>1696130900</v>
      </c>
      <c r="D31" s="201">
        <f t="shared" si="0"/>
        <v>3.769179777777778</v>
      </c>
      <c r="E31" s="114"/>
      <c r="F31" s="37"/>
      <c r="G31" s="37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2:20" s="48" customFormat="1" ht="25.5" customHeight="1">
      <c r="B32" s="45" t="s">
        <v>89</v>
      </c>
      <c r="C32" s="119">
        <v>230674300</v>
      </c>
      <c r="D32" s="201">
        <f t="shared" si="0"/>
        <v>0.5126095555555555</v>
      </c>
      <c r="E32" s="114"/>
      <c r="F32" s="37"/>
      <c r="G32" s="37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s="48" customFormat="1" ht="25.5" customHeight="1">
      <c r="B33" s="45" t="s">
        <v>131</v>
      </c>
      <c r="C33" s="119">
        <v>2212420900</v>
      </c>
      <c r="D33" s="201">
        <f t="shared" si="0"/>
        <v>4.916490888888888</v>
      </c>
      <c r="E33" s="114"/>
      <c r="F33" s="37"/>
      <c r="G33" s="37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s="48" customFormat="1" ht="25.5" customHeight="1">
      <c r="B34" s="45" t="s">
        <v>91</v>
      </c>
      <c r="C34" s="119">
        <v>35808300</v>
      </c>
      <c r="D34" s="201">
        <f t="shared" si="0"/>
        <v>0.07957399999999999</v>
      </c>
      <c r="E34" s="114"/>
      <c r="F34" s="37"/>
      <c r="G34" s="37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s="48" customFormat="1" ht="25.5" customHeight="1">
      <c r="A35" s="116"/>
      <c r="B35" s="62" t="s">
        <v>92</v>
      </c>
      <c r="C35" s="125">
        <v>346832500</v>
      </c>
      <c r="D35" s="199">
        <f t="shared" si="0"/>
        <v>0.7707388888888889</v>
      </c>
      <c r="E35" s="114"/>
      <c r="F35" s="37"/>
      <c r="G35" s="37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s="97" customFormat="1" ht="25.5" customHeight="1">
      <c r="A36" s="98" t="s">
        <v>126</v>
      </c>
      <c r="B36" s="34" t="s">
        <v>164</v>
      </c>
      <c r="C36" s="118">
        <f>SUM(C37:C41)</f>
        <v>4877101300</v>
      </c>
      <c r="D36" s="652">
        <v>10.84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2:20" s="48" customFormat="1" ht="25.5" customHeight="1">
      <c r="B37" s="45" t="s">
        <v>79</v>
      </c>
      <c r="C37" s="119">
        <v>110356300</v>
      </c>
      <c r="D37" s="201">
        <v>0.24</v>
      </c>
      <c r="E37" s="114"/>
      <c r="F37" s="37"/>
      <c r="G37" s="37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2:20" s="48" customFormat="1" ht="25.5" customHeight="1">
      <c r="B38" s="45" t="s">
        <v>85</v>
      </c>
      <c r="C38" s="119">
        <v>2743102300</v>
      </c>
      <c r="D38" s="201">
        <f t="shared" si="0"/>
        <v>6.095782888888889</v>
      </c>
      <c r="E38" s="114"/>
      <c r="F38" s="37"/>
      <c r="G38" s="37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2:20" s="48" customFormat="1" ht="25.5" customHeight="1">
      <c r="B39" s="45" t="s">
        <v>93</v>
      </c>
      <c r="C39" s="119">
        <v>117514300</v>
      </c>
      <c r="D39" s="201">
        <f t="shared" si="0"/>
        <v>0.2611428888888889</v>
      </c>
      <c r="E39" s="114"/>
      <c r="F39" s="37"/>
      <c r="G39" s="37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s="48" customFormat="1" ht="25.5" customHeight="1">
      <c r="A40" s="116"/>
      <c r="B40" s="62" t="s">
        <v>86</v>
      </c>
      <c r="C40" s="125">
        <v>286817600</v>
      </c>
      <c r="D40" s="201">
        <f t="shared" si="0"/>
        <v>0.6373724444444445</v>
      </c>
      <c r="E40" s="114"/>
      <c r="F40" s="37"/>
      <c r="G40" s="37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s="48" customFormat="1" ht="25.5" customHeight="1">
      <c r="A41" s="156"/>
      <c r="B41" s="107" t="s">
        <v>87</v>
      </c>
      <c r="C41" s="157">
        <v>1619310800</v>
      </c>
      <c r="D41" s="201">
        <f t="shared" si="0"/>
        <v>3.5984684444444444</v>
      </c>
      <c r="E41" s="114"/>
      <c r="F41" s="37"/>
      <c r="G41" s="37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s="97" customFormat="1" ht="25.5" customHeight="1">
      <c r="A42" s="98" t="s">
        <v>125</v>
      </c>
      <c r="B42" s="34" t="s">
        <v>165</v>
      </c>
      <c r="C42" s="118">
        <f>SUM(C43:C46)</f>
        <v>4524184400</v>
      </c>
      <c r="D42" s="123">
        <f>SUM(D43:D46)</f>
        <v>10.047979333333334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2:20" s="35" customFormat="1" ht="25.5" customHeight="1">
      <c r="B43" s="45" t="s">
        <v>79</v>
      </c>
      <c r="C43" s="119">
        <v>1038892800</v>
      </c>
      <c r="D43" s="201">
        <f t="shared" si="0"/>
        <v>2.3086506666666664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2:20" s="35" customFormat="1" ht="25.5" customHeight="1">
      <c r="B44" s="45" t="s">
        <v>166</v>
      </c>
      <c r="C44" s="119">
        <v>55599000</v>
      </c>
      <c r="D44" s="201">
        <f t="shared" si="0"/>
        <v>0.12355333333333333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2:20" s="35" customFormat="1" ht="25.5" customHeight="1">
      <c r="B45" s="45" t="s">
        <v>84</v>
      </c>
      <c r="C45" s="119">
        <v>2873598900</v>
      </c>
      <c r="D45" s="201">
        <f t="shared" si="0"/>
        <v>6.385775333333334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2:20" s="35" customFormat="1" ht="25.5" customHeight="1">
      <c r="B46" s="45" t="s">
        <v>149</v>
      </c>
      <c r="C46" s="119">
        <v>556093700</v>
      </c>
      <c r="D46" s="201">
        <v>1.23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97" customFormat="1" ht="25.5" customHeight="1">
      <c r="A47" s="96"/>
      <c r="B47" s="34" t="s">
        <v>167</v>
      </c>
      <c r="C47" s="118">
        <f>SUM(C42,C21,C36,C27,C16,C11,C5)</f>
        <v>45000000000</v>
      </c>
      <c r="D47" s="124">
        <v>100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0" s="35" customFormat="1" ht="25.5" customHeight="1">
      <c r="A48" s="560" t="s">
        <v>138</v>
      </c>
      <c r="B48" s="42"/>
      <c r="C48" s="43"/>
      <c r="D48" s="6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2:20" s="35" customFormat="1" ht="20.25">
      <c r="B49" s="27"/>
      <c r="C49" s="27"/>
      <c r="D49" s="4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s="35" customFormat="1" ht="20.25">
      <c r="B50" s="27"/>
      <c r="C50" s="27"/>
      <c r="D50" s="4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2:20" s="35" customFormat="1" ht="20.25">
      <c r="B51" s="27"/>
      <c r="C51" s="27"/>
      <c r="D51" s="4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2:20" s="35" customFormat="1" ht="20.25">
      <c r="B52" s="27"/>
      <c r="C52" s="27"/>
      <c r="D52" s="4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2:20" s="35" customFormat="1" ht="20.25">
      <c r="B53" s="27"/>
      <c r="C53" s="27"/>
      <c r="D53" s="4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2:20" s="35" customFormat="1" ht="20.25">
      <c r="B54" s="27"/>
      <c r="C54" s="27"/>
      <c r="D54" s="4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2:20" s="35" customFormat="1" ht="20.25">
      <c r="B55" s="27"/>
      <c r="C55" s="27"/>
      <c r="D55" s="4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2:20" s="35" customFormat="1" ht="20.25">
      <c r="B56" s="27"/>
      <c r="C56" s="27"/>
      <c r="D56" s="4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2:20" s="35" customFormat="1" ht="20.25">
      <c r="B57" s="27"/>
      <c r="C57" s="27"/>
      <c r="D57" s="4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2:20" s="35" customFormat="1" ht="20.25">
      <c r="B58" s="27"/>
      <c r="C58" s="27"/>
      <c r="D58" s="4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2:20" s="35" customFormat="1" ht="20.25">
      <c r="B59" s="27"/>
      <c r="C59" s="27"/>
      <c r="D59" s="4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2:20" s="35" customFormat="1" ht="20.25">
      <c r="B60" s="27"/>
      <c r="C60" s="27"/>
      <c r="D60" s="4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2:20" s="35" customFormat="1" ht="20.25">
      <c r="B61" s="27"/>
      <c r="C61" s="27"/>
      <c r="D61" s="4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2:20" s="35" customFormat="1" ht="20.25">
      <c r="B62" s="27"/>
      <c r="C62" s="27"/>
      <c r="D62" s="4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2:20" s="35" customFormat="1" ht="20.25">
      <c r="B63" s="27"/>
      <c r="C63" s="27"/>
      <c r="D63" s="4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2:20" s="35" customFormat="1" ht="20.25">
      <c r="B64" s="27"/>
      <c r="C64" s="27"/>
      <c r="D64" s="4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2:20" s="35" customFormat="1" ht="20.25">
      <c r="B65" s="27"/>
      <c r="C65" s="27"/>
      <c r="D65" s="4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2:20" s="35" customFormat="1" ht="20.25">
      <c r="B66" s="27"/>
      <c r="C66" s="27"/>
      <c r="D66" s="4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2:20" s="35" customFormat="1" ht="20.25">
      <c r="B67" s="27"/>
      <c r="C67" s="27"/>
      <c r="D67" s="4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2:20" s="35" customFormat="1" ht="20.25">
      <c r="B68" s="27"/>
      <c r="C68" s="27"/>
      <c r="D68" s="4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2:20" s="35" customFormat="1" ht="20.25">
      <c r="B69" s="27"/>
      <c r="C69" s="27"/>
      <c r="D69" s="4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2:20" s="35" customFormat="1" ht="20.25">
      <c r="B70" s="27"/>
      <c r="C70" s="27"/>
      <c r="D70" s="4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2:20" s="35" customFormat="1" ht="20.25">
      <c r="B71" s="27"/>
      <c r="C71" s="27"/>
      <c r="D71" s="4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2:20" s="35" customFormat="1" ht="20.25">
      <c r="B72" s="27"/>
      <c r="C72" s="27"/>
      <c r="D72" s="4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</sheetData>
  <sheetProtection/>
  <mergeCells count="3">
    <mergeCell ref="A1:D1"/>
    <mergeCell ref="A3:D3"/>
    <mergeCell ref="A2:D2"/>
  </mergeCells>
  <printOptions horizontalCentered="1"/>
  <pageMargins left="0.8" right="0.8" top="1.2" bottom="1.2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showGridLines="0" view="pageBreakPreview" zoomScale="70" zoomScaleSheetLayoutView="70" workbookViewId="0" topLeftCell="A10">
      <selection activeCell="A1" sqref="A1:IV1"/>
    </sheetView>
  </sheetViews>
  <sheetFormatPr defaultColWidth="14.421875" defaultRowHeight="21.75"/>
  <cols>
    <col min="1" max="1" width="0.9921875" style="2" customWidth="1"/>
    <col min="2" max="2" width="33.140625" style="2" customWidth="1"/>
    <col min="3" max="6" width="12.57421875" style="2" customWidth="1"/>
    <col min="7" max="7" width="12.57421875" style="84" customWidth="1"/>
    <col min="8" max="8" width="1.7109375" style="2" customWidth="1"/>
    <col min="9" max="9" width="16.00390625" style="2" customWidth="1"/>
    <col min="10" max="10" width="0.85546875" style="2" customWidth="1"/>
    <col min="11" max="11" width="7.57421875" style="24" customWidth="1"/>
    <col min="12" max="12" width="1.7109375" style="2" customWidth="1"/>
    <col min="13" max="14" width="13.28125" style="2" customWidth="1"/>
    <col min="15" max="16384" width="14.421875" style="2" customWidth="1"/>
  </cols>
  <sheetData>
    <row r="1" spans="1:14" s="54" customFormat="1" ht="25.5" customHeight="1">
      <c r="A1" s="751" t="s">
        <v>192</v>
      </c>
      <c r="B1" s="751"/>
      <c r="C1" s="751"/>
      <c r="D1" s="751"/>
      <c r="E1" s="751"/>
      <c r="F1" s="751"/>
      <c r="G1" s="751"/>
      <c r="H1" s="751"/>
      <c r="I1" s="60"/>
      <c r="J1" s="60"/>
      <c r="K1" s="60"/>
      <c r="L1" s="60"/>
      <c r="M1" s="66"/>
      <c r="N1" s="66"/>
    </row>
    <row r="2" spans="1:14" s="54" customFormat="1" ht="25.5" customHeight="1">
      <c r="A2" s="751" t="s">
        <v>193</v>
      </c>
      <c r="B2" s="751"/>
      <c r="C2" s="751"/>
      <c r="D2" s="751"/>
      <c r="E2" s="751"/>
      <c r="F2" s="751"/>
      <c r="G2" s="751"/>
      <c r="H2" s="751"/>
      <c r="I2" s="60"/>
      <c r="J2" s="60"/>
      <c r="K2" s="60"/>
      <c r="L2" s="60"/>
      <c r="M2" s="66"/>
      <c r="N2" s="66"/>
    </row>
    <row r="3" spans="2:13" s="27" customFormat="1" ht="23.25" customHeight="1">
      <c r="B3" s="59"/>
      <c r="C3" s="58"/>
      <c r="E3" s="58"/>
      <c r="F3" s="58"/>
      <c r="G3" s="83"/>
      <c r="H3" s="136" t="s">
        <v>4</v>
      </c>
      <c r="I3" s="67" t="s">
        <v>6</v>
      </c>
      <c r="J3" s="67"/>
      <c r="K3" s="68"/>
      <c r="L3" s="58"/>
      <c r="M3" s="35"/>
    </row>
    <row r="4" spans="1:8" s="14" customFormat="1" ht="34.5" customHeight="1">
      <c r="A4" s="17"/>
      <c r="B4" s="13" t="s">
        <v>76</v>
      </c>
      <c r="C4" s="115">
        <v>2547</v>
      </c>
      <c r="D4" s="115">
        <v>2548</v>
      </c>
      <c r="E4" s="115">
        <v>2549</v>
      </c>
      <c r="F4" s="115">
        <v>2550</v>
      </c>
      <c r="G4" s="115">
        <v>2551</v>
      </c>
      <c r="H4" s="50"/>
    </row>
    <row r="5" spans="3:8" s="35" customFormat="1" ht="4.5" customHeight="1">
      <c r="C5" s="38"/>
      <c r="D5" s="38"/>
      <c r="E5" s="38"/>
      <c r="F5" s="38"/>
      <c r="G5" s="38"/>
      <c r="H5" s="38"/>
    </row>
    <row r="6" spans="2:8" s="27" customFormat="1" ht="24" customHeight="1">
      <c r="B6" s="45" t="s">
        <v>65</v>
      </c>
      <c r="C6" s="85">
        <v>3138.961</v>
      </c>
      <c r="D6" s="85">
        <v>3867.1489</v>
      </c>
      <c r="E6" s="85">
        <v>2906.2614</v>
      </c>
      <c r="F6" s="85">
        <v>3932.3404</v>
      </c>
      <c r="G6" s="85">
        <v>4183.7539</v>
      </c>
      <c r="H6" s="85"/>
    </row>
    <row r="7" spans="2:8" s="27" customFormat="1" ht="24" customHeight="1">
      <c r="B7" s="45" t="s">
        <v>142</v>
      </c>
      <c r="C7" s="169">
        <v>2263.541</v>
      </c>
      <c r="D7" s="168">
        <v>1949.067</v>
      </c>
      <c r="E7" s="169">
        <v>3295.2807</v>
      </c>
      <c r="F7" s="169">
        <v>4189.2952</v>
      </c>
      <c r="G7" s="169">
        <v>3458.7941</v>
      </c>
      <c r="H7" s="86"/>
    </row>
    <row r="8" spans="2:8" s="27" customFormat="1" ht="24" customHeight="1">
      <c r="B8" s="45" t="s">
        <v>64</v>
      </c>
      <c r="C8" s="85">
        <v>2578.4281</v>
      </c>
      <c r="D8" s="85">
        <v>4780.664</v>
      </c>
      <c r="E8" s="85">
        <v>4807.0417</v>
      </c>
      <c r="F8" s="85">
        <v>3301.7956</v>
      </c>
      <c r="G8" s="85">
        <v>3183.129</v>
      </c>
      <c r="H8" s="85"/>
    </row>
    <row r="9" spans="2:8" s="27" customFormat="1" ht="24" customHeight="1">
      <c r="B9" s="45" t="s">
        <v>66</v>
      </c>
      <c r="C9" s="203">
        <v>2291.464</v>
      </c>
      <c r="D9" s="85">
        <v>2287.2263</v>
      </c>
      <c r="E9" s="85">
        <v>2514.5057</v>
      </c>
      <c r="F9" s="85">
        <v>2932.2622</v>
      </c>
      <c r="G9" s="85">
        <v>2902.0458</v>
      </c>
      <c r="H9" s="85"/>
    </row>
    <row r="10" spans="2:8" s="27" customFormat="1" ht="24" customHeight="1">
      <c r="B10" s="45" t="s">
        <v>67</v>
      </c>
      <c r="C10" s="85">
        <v>2768.639</v>
      </c>
      <c r="D10" s="85">
        <v>2719.561</v>
      </c>
      <c r="E10" s="86">
        <v>2930.6164</v>
      </c>
      <c r="F10" s="86">
        <v>3581.2216</v>
      </c>
      <c r="G10" s="86">
        <v>2597.6836</v>
      </c>
      <c r="H10" s="85"/>
    </row>
    <row r="11" spans="2:13" s="27" customFormat="1" ht="24" customHeight="1">
      <c r="B11" s="45" t="s">
        <v>133</v>
      </c>
      <c r="C11" s="168" t="s">
        <v>108</v>
      </c>
      <c r="D11" s="168">
        <v>21.449</v>
      </c>
      <c r="E11" s="169">
        <v>386.535</v>
      </c>
      <c r="F11" s="169">
        <v>139.8555</v>
      </c>
      <c r="G11" s="169">
        <v>2242.9843</v>
      </c>
      <c r="H11" s="85"/>
      <c r="J11" s="69"/>
      <c r="K11" s="49"/>
      <c r="L11" s="49"/>
      <c r="M11" s="48"/>
    </row>
    <row r="12" spans="2:13" s="27" customFormat="1" ht="24" customHeight="1">
      <c r="B12" s="45" t="s">
        <v>70</v>
      </c>
      <c r="C12" s="203">
        <v>1082.313</v>
      </c>
      <c r="D12" s="85">
        <v>1065.8428</v>
      </c>
      <c r="E12" s="85">
        <v>1126.2311</v>
      </c>
      <c r="F12" s="85">
        <v>2265.7251</v>
      </c>
      <c r="G12" s="85">
        <v>2235.1004</v>
      </c>
      <c r="H12" s="85"/>
      <c r="J12" s="69"/>
      <c r="K12" s="49"/>
      <c r="L12" s="49"/>
      <c r="M12" s="48"/>
    </row>
    <row r="13" spans="2:13" s="27" customFormat="1" ht="24" customHeight="1">
      <c r="B13" s="45" t="s">
        <v>69</v>
      </c>
      <c r="C13" s="85">
        <v>1581.2024</v>
      </c>
      <c r="D13" s="85">
        <v>438.016</v>
      </c>
      <c r="E13" s="86">
        <v>828.2479</v>
      </c>
      <c r="F13" s="86">
        <v>672.821</v>
      </c>
      <c r="G13" s="86">
        <v>2007.8861</v>
      </c>
      <c r="H13" s="85"/>
      <c r="J13" s="69"/>
      <c r="K13" s="49"/>
      <c r="L13" s="49"/>
      <c r="M13" s="48"/>
    </row>
    <row r="14" spans="2:13" s="27" customFormat="1" ht="24" customHeight="1">
      <c r="B14" s="45" t="s">
        <v>68</v>
      </c>
      <c r="C14" s="203">
        <v>1309.9427</v>
      </c>
      <c r="D14" s="85">
        <v>1211.3353</v>
      </c>
      <c r="E14" s="85">
        <v>2006.5719</v>
      </c>
      <c r="F14" s="85">
        <v>1405.7218</v>
      </c>
      <c r="G14" s="85">
        <v>1738.4816</v>
      </c>
      <c r="H14" s="85"/>
      <c r="J14" s="69"/>
      <c r="K14" s="49"/>
      <c r="L14" s="49"/>
      <c r="M14" s="48"/>
    </row>
    <row r="15" spans="2:13" s="27" customFormat="1" ht="24" customHeight="1">
      <c r="B15" s="45" t="s">
        <v>72</v>
      </c>
      <c r="C15" s="203">
        <v>713.5017</v>
      </c>
      <c r="D15" s="86">
        <v>997.5477</v>
      </c>
      <c r="E15" s="85">
        <v>1295.2375</v>
      </c>
      <c r="F15" s="85">
        <v>1061.5828</v>
      </c>
      <c r="G15" s="85">
        <v>1650.5855</v>
      </c>
      <c r="H15" s="85"/>
      <c r="J15" s="69"/>
      <c r="K15" s="49"/>
      <c r="L15" s="49"/>
      <c r="M15" s="48"/>
    </row>
    <row r="16" spans="2:13" s="27" customFormat="1" ht="24" customHeight="1">
      <c r="B16" s="27" t="s">
        <v>143</v>
      </c>
      <c r="C16" s="169">
        <v>260.8174</v>
      </c>
      <c r="D16" s="169">
        <v>348.1429</v>
      </c>
      <c r="E16" s="169">
        <v>509.0046</v>
      </c>
      <c r="F16" s="169">
        <v>909.0821</v>
      </c>
      <c r="G16" s="169">
        <v>1414.9421</v>
      </c>
      <c r="H16" s="86"/>
      <c r="J16" s="69"/>
      <c r="K16" s="49"/>
      <c r="L16" s="49"/>
      <c r="M16" s="48"/>
    </row>
    <row r="17" spans="2:13" s="27" customFormat="1" ht="24" customHeight="1">
      <c r="B17" s="45" t="s">
        <v>213</v>
      </c>
      <c r="C17" s="169">
        <v>1046.3801</v>
      </c>
      <c r="D17" s="168">
        <v>1098.3117</v>
      </c>
      <c r="E17" s="169">
        <v>1152.971</v>
      </c>
      <c r="F17" s="169">
        <v>844.4495</v>
      </c>
      <c r="G17" s="169">
        <v>1089.0436</v>
      </c>
      <c r="H17" s="86"/>
      <c r="J17" s="69"/>
      <c r="K17" s="49"/>
      <c r="L17" s="49"/>
      <c r="M17" s="48"/>
    </row>
    <row r="18" spans="2:13" s="27" customFormat="1" ht="24" customHeight="1">
      <c r="B18" s="45" t="s">
        <v>71</v>
      </c>
      <c r="C18" s="203">
        <v>661.722</v>
      </c>
      <c r="D18" s="85">
        <v>643.8232</v>
      </c>
      <c r="E18" s="85">
        <v>694.1022</v>
      </c>
      <c r="F18" s="85">
        <v>776.7027</v>
      </c>
      <c r="G18" s="85">
        <v>761.0262</v>
      </c>
      <c r="H18" s="85"/>
      <c r="J18" s="69"/>
      <c r="K18" s="49"/>
      <c r="L18" s="49"/>
      <c r="M18" s="48"/>
    </row>
    <row r="19" spans="2:9" s="27" customFormat="1" ht="24" customHeight="1">
      <c r="B19" s="45" t="s">
        <v>127</v>
      </c>
      <c r="C19" s="85">
        <v>201.6638</v>
      </c>
      <c r="D19" s="86">
        <v>224.8524</v>
      </c>
      <c r="E19" s="86">
        <v>172.3427</v>
      </c>
      <c r="F19" s="86">
        <v>293.1566</v>
      </c>
      <c r="G19" s="86">
        <v>383.9771</v>
      </c>
      <c r="H19" s="171"/>
      <c r="I19" s="170"/>
    </row>
    <row r="20" spans="2:9" s="27" customFormat="1" ht="24" customHeight="1">
      <c r="B20" s="45" t="s">
        <v>73</v>
      </c>
      <c r="C20" s="169">
        <v>126.559</v>
      </c>
      <c r="D20" s="171">
        <v>124.34</v>
      </c>
      <c r="E20" s="169">
        <v>251.2714</v>
      </c>
      <c r="F20" s="169">
        <v>228.54</v>
      </c>
      <c r="G20" s="169">
        <v>373.062</v>
      </c>
      <c r="H20" s="171"/>
      <c r="I20" s="170"/>
    </row>
    <row r="21" spans="2:9" s="27" customFormat="1" ht="24" customHeight="1">
      <c r="B21" s="45" t="s">
        <v>137</v>
      </c>
      <c r="C21" s="169">
        <v>259.534</v>
      </c>
      <c r="D21" s="168">
        <v>202.992</v>
      </c>
      <c r="E21" s="169">
        <v>506.8377</v>
      </c>
      <c r="F21" s="169">
        <v>276.2123</v>
      </c>
      <c r="G21" s="169">
        <v>330.207</v>
      </c>
      <c r="H21" s="171"/>
      <c r="I21" s="170"/>
    </row>
    <row r="22" spans="2:9" s="27" customFormat="1" ht="24" customHeight="1">
      <c r="B22" s="45" t="s">
        <v>128</v>
      </c>
      <c r="C22" s="203">
        <v>50.2716</v>
      </c>
      <c r="D22" s="85">
        <v>56.994</v>
      </c>
      <c r="E22" s="85">
        <v>57.499</v>
      </c>
      <c r="F22" s="85">
        <v>68.3204</v>
      </c>
      <c r="G22" s="85">
        <v>116.3078</v>
      </c>
      <c r="H22" s="171"/>
      <c r="I22" s="170"/>
    </row>
    <row r="23" spans="2:9" s="27" customFormat="1" ht="24" customHeight="1">
      <c r="B23" s="45" t="s">
        <v>74</v>
      </c>
      <c r="C23" s="85">
        <v>77.743</v>
      </c>
      <c r="D23" s="86">
        <v>73.225</v>
      </c>
      <c r="E23" s="85">
        <v>79.4978</v>
      </c>
      <c r="F23" s="85">
        <v>110.5184</v>
      </c>
      <c r="G23" s="85">
        <v>113.515</v>
      </c>
      <c r="H23" s="171"/>
      <c r="I23" s="170"/>
    </row>
    <row r="24" spans="2:9" s="27" customFormat="1" ht="24" customHeight="1">
      <c r="B24" s="45" t="s">
        <v>132</v>
      </c>
      <c r="C24" s="204" t="s">
        <v>108</v>
      </c>
      <c r="D24" s="171">
        <v>45.256</v>
      </c>
      <c r="E24" s="169">
        <v>50.4281</v>
      </c>
      <c r="F24" s="169">
        <v>63.4816</v>
      </c>
      <c r="G24" s="169">
        <v>63.796</v>
      </c>
      <c r="H24" s="171"/>
      <c r="I24" s="170"/>
    </row>
    <row r="25" spans="2:9" s="27" customFormat="1" ht="24" customHeight="1">
      <c r="B25" s="45" t="s">
        <v>212</v>
      </c>
      <c r="C25" s="85">
        <v>39.918</v>
      </c>
      <c r="D25" s="85">
        <v>44.308</v>
      </c>
      <c r="E25" s="85">
        <v>50.3352</v>
      </c>
      <c r="F25" s="85">
        <v>52.3082</v>
      </c>
      <c r="G25" s="85">
        <v>53.803</v>
      </c>
      <c r="H25" s="171"/>
      <c r="I25" s="170"/>
    </row>
    <row r="26" spans="2:9" s="27" customFormat="1" ht="3.75" customHeight="1">
      <c r="B26" s="70"/>
      <c r="C26" s="171"/>
      <c r="D26" s="171"/>
      <c r="E26" s="171"/>
      <c r="F26" s="171"/>
      <c r="G26" s="171"/>
      <c r="H26" s="171"/>
      <c r="I26" s="170"/>
    </row>
    <row r="27" spans="1:9" s="16" customFormat="1" ht="26.25" customHeight="1">
      <c r="A27" s="52"/>
      <c r="B27" s="15" t="s">
        <v>146</v>
      </c>
      <c r="C27" s="172">
        <f>SUM(C6:C25)</f>
        <v>20452.6018</v>
      </c>
      <c r="D27" s="172">
        <f>SUM(D6:D25)</f>
        <v>22200.10319999999</v>
      </c>
      <c r="E27" s="172">
        <f>SUM(E6:E25)</f>
        <v>25620.819000000007</v>
      </c>
      <c r="F27" s="172">
        <f>SUM(F6:F25)</f>
        <v>27105.393</v>
      </c>
      <c r="G27" s="172">
        <f>SUM(G6:G25)</f>
        <v>30900.124099999997</v>
      </c>
      <c r="H27" s="205"/>
      <c r="I27" s="173"/>
    </row>
    <row r="28" spans="2:9" s="27" customFormat="1" ht="3.75" customHeight="1">
      <c r="B28" s="26"/>
      <c r="C28" s="174"/>
      <c r="D28" s="175"/>
      <c r="E28" s="175"/>
      <c r="F28" s="175"/>
      <c r="G28" s="175"/>
      <c r="H28" s="174"/>
      <c r="I28" s="170"/>
    </row>
    <row r="29" spans="2:9" s="27" customFormat="1" ht="14.25" customHeight="1">
      <c r="B29" s="92" t="s">
        <v>138</v>
      </c>
      <c r="C29" s="176"/>
      <c r="D29" s="176"/>
      <c r="E29" s="176"/>
      <c r="F29" s="176"/>
      <c r="G29" s="177"/>
      <c r="H29" s="170"/>
      <c r="I29" s="170"/>
    </row>
    <row r="30" spans="2:11" ht="15" customHeight="1">
      <c r="B30" s="92"/>
      <c r="C30" s="170"/>
      <c r="D30" s="170"/>
      <c r="E30" s="170"/>
      <c r="F30" s="170"/>
      <c r="G30" s="178"/>
      <c r="H30" s="170"/>
      <c r="I30" s="170"/>
      <c r="K30" s="2"/>
    </row>
    <row r="31" ht="17.25">
      <c r="L31" s="12"/>
    </row>
    <row r="32" ht="17.25">
      <c r="L32" s="12"/>
    </row>
    <row r="33" ht="17.25">
      <c r="L33" s="12"/>
    </row>
    <row r="34" ht="17.25">
      <c r="L34" s="12"/>
    </row>
    <row r="35" ht="17.25">
      <c r="L35" s="12"/>
    </row>
    <row r="36" ht="17.25">
      <c r="L36" s="12"/>
    </row>
    <row r="45" spans="9:11" ht="17.25">
      <c r="I45" s="24"/>
      <c r="K45" s="2"/>
    </row>
    <row r="46" spans="9:11" ht="17.25">
      <c r="I46" s="24"/>
      <c r="K46" s="2"/>
    </row>
    <row r="47" spans="9:11" ht="17.25">
      <c r="I47" s="24"/>
      <c r="K47" s="2"/>
    </row>
    <row r="48" spans="9:11" ht="17.25">
      <c r="I48" s="24"/>
      <c r="K48" s="2"/>
    </row>
    <row r="49" spans="9:11" ht="17.25">
      <c r="I49" s="24"/>
      <c r="K49" s="2"/>
    </row>
    <row r="50" spans="9:11" ht="17.25">
      <c r="I50" s="24"/>
      <c r="K50" s="2"/>
    </row>
    <row r="51" ht="17.25">
      <c r="D51" s="22"/>
    </row>
    <row r="52" ht="17.25">
      <c r="D52" s="22"/>
    </row>
    <row r="53" ht="17.25">
      <c r="D53" s="22"/>
    </row>
    <row r="54" ht="17.25">
      <c r="D54" s="23"/>
    </row>
    <row r="55" ht="17.25">
      <c r="D55" s="22"/>
    </row>
    <row r="56" ht="17.25">
      <c r="D56" s="22"/>
    </row>
    <row r="57" ht="17.25">
      <c r="D57" s="22"/>
    </row>
    <row r="58" ht="17.25">
      <c r="D58" s="22"/>
    </row>
    <row r="59" ht="17.25">
      <c r="D59" s="22"/>
    </row>
    <row r="60" ht="17.25">
      <c r="D60" s="22"/>
    </row>
    <row r="61" ht="17.25">
      <c r="D61" s="22"/>
    </row>
    <row r="62" ht="17.25">
      <c r="D62" s="22"/>
    </row>
    <row r="63" ht="17.25">
      <c r="D63" s="22"/>
    </row>
    <row r="64" ht="17.25">
      <c r="D64" s="22"/>
    </row>
    <row r="65" ht="17.25">
      <c r="D65" s="22"/>
    </row>
    <row r="66" ht="17.25">
      <c r="D66" s="23"/>
    </row>
    <row r="67" ht="17.25">
      <c r="D67" s="21"/>
    </row>
  </sheetData>
  <sheetProtection/>
  <mergeCells count="2">
    <mergeCell ref="A1:H1"/>
    <mergeCell ref="A2:H2"/>
  </mergeCells>
  <printOptions horizontalCentered="1"/>
  <pageMargins left="0.8661417322834646" right="0.8661417322834646" top="0.984251968503937" bottom="0.98425196850393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58"/>
  <sheetViews>
    <sheetView showGridLines="0" view="pageBreakPreview" zoomScale="60" workbookViewId="0" topLeftCell="A1">
      <selection activeCell="A1" sqref="A1:IV1"/>
    </sheetView>
  </sheetViews>
  <sheetFormatPr defaultColWidth="14.421875" defaultRowHeight="21.75"/>
  <cols>
    <col min="1" max="1" width="2.421875" style="2" customWidth="1"/>
    <col min="2" max="2" width="11.8515625" style="2" customWidth="1"/>
    <col min="3" max="3" width="9.00390625" style="2" customWidth="1"/>
    <col min="4" max="4" width="2.28125" style="2" customWidth="1"/>
    <col min="5" max="5" width="15.140625" style="2" bestFit="1" customWidth="1"/>
    <col min="6" max="6" width="2.57421875" style="2" customWidth="1"/>
    <col min="7" max="7" width="5.421875" style="2" customWidth="1"/>
    <col min="8" max="8" width="13.28125" style="2" customWidth="1"/>
    <col min="9" max="9" width="3.7109375" style="2" customWidth="1"/>
    <col min="10" max="10" width="5.7109375" style="2" customWidth="1"/>
    <col min="11" max="11" width="10.8515625" style="2" customWidth="1"/>
    <col min="12" max="12" width="3.421875" style="2" customWidth="1"/>
    <col min="13" max="13" width="2.8515625" style="2" customWidth="1"/>
    <col min="14" max="14" width="8.140625" style="2" customWidth="1"/>
    <col min="15" max="15" width="3.28125" style="2" customWidth="1"/>
    <col min="16" max="16" width="2.140625" style="102" customWidth="1"/>
    <col min="17" max="16384" width="14.421875" style="2" customWidth="1"/>
  </cols>
  <sheetData>
    <row r="1" spans="1:16" s="54" customFormat="1" ht="18.75" customHeight="1">
      <c r="A1" s="738" t="s">
        <v>194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</row>
    <row r="2" spans="1:16" s="54" customFormat="1" ht="18.75" customHeight="1">
      <c r="A2" s="738" t="s">
        <v>195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</row>
    <row r="3" spans="1:16" ht="13.5" customHeight="1">
      <c r="A3" s="27"/>
      <c r="B3" s="59"/>
      <c r="C3" s="58"/>
      <c r="D3" s="58"/>
      <c r="E3" s="58"/>
      <c r="F3" s="58"/>
      <c r="G3" s="58"/>
      <c r="H3" s="27"/>
      <c r="I3" s="27"/>
      <c r="J3" s="27"/>
      <c r="K3" s="27"/>
      <c r="L3" s="27"/>
      <c r="M3" s="27"/>
      <c r="N3" s="27"/>
      <c r="O3" s="27"/>
      <c r="P3" s="561" t="s">
        <v>4</v>
      </c>
    </row>
    <row r="4" spans="1:16" s="1" customFormat="1" ht="19.5" customHeight="1">
      <c r="A4" s="141"/>
      <c r="B4" s="755" t="s">
        <v>8</v>
      </c>
      <c r="C4" s="142"/>
      <c r="D4" s="142"/>
      <c r="E4" s="754">
        <v>2550</v>
      </c>
      <c r="F4" s="754"/>
      <c r="G4" s="146"/>
      <c r="H4" s="754">
        <v>2551</v>
      </c>
      <c r="I4" s="754"/>
      <c r="J4" s="142"/>
      <c r="K4" s="752" t="s">
        <v>139</v>
      </c>
      <c r="L4" s="752"/>
      <c r="M4" s="752"/>
      <c r="N4" s="752"/>
      <c r="O4" s="752"/>
      <c r="P4" s="87"/>
    </row>
    <row r="5" spans="1:16" s="1" customFormat="1" ht="18" customHeight="1">
      <c r="A5" s="143"/>
      <c r="B5" s="756"/>
      <c r="C5" s="144"/>
      <c r="D5" s="144"/>
      <c r="E5" s="753" t="s">
        <v>124</v>
      </c>
      <c r="F5" s="753"/>
      <c r="G5" s="145"/>
      <c r="H5" s="753" t="s">
        <v>124</v>
      </c>
      <c r="I5" s="753"/>
      <c r="J5" s="145"/>
      <c r="K5" s="753" t="s">
        <v>124</v>
      </c>
      <c r="L5" s="753"/>
      <c r="M5" s="145"/>
      <c r="N5" s="753" t="s">
        <v>78</v>
      </c>
      <c r="O5" s="753"/>
      <c r="P5" s="18"/>
    </row>
    <row r="6" spans="1:16" s="71" customFormat="1" ht="3" customHeight="1">
      <c r="A6" s="562"/>
      <c r="B6" s="80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s="77" customFormat="1" ht="13.5" customHeight="1">
      <c r="A7" s="167"/>
      <c r="B7" s="45" t="s">
        <v>38</v>
      </c>
      <c r="C7" s="563"/>
      <c r="D7" s="563"/>
      <c r="E7" s="564">
        <v>333.222</v>
      </c>
      <c r="F7" s="565"/>
      <c r="G7" s="564"/>
      <c r="H7" s="564">
        <v>411.5995</v>
      </c>
      <c r="I7" s="565"/>
      <c r="J7" s="565"/>
      <c r="K7" s="566">
        <f aca="true" t="shared" si="0" ref="K7:K38">H7-E7</f>
        <v>78.3775</v>
      </c>
      <c r="L7" s="566"/>
      <c r="M7" s="566"/>
      <c r="N7" s="567">
        <f aca="true" t="shared" si="1" ref="N7:N38">(K7/E7)*100</f>
        <v>23.521106049420506</v>
      </c>
      <c r="O7" s="567"/>
      <c r="P7" s="565"/>
    </row>
    <row r="8" spans="1:16" s="77" customFormat="1" ht="13.5" customHeight="1">
      <c r="A8" s="167"/>
      <c r="B8" s="45" t="s">
        <v>26</v>
      </c>
      <c r="C8" s="563"/>
      <c r="D8" s="563"/>
      <c r="E8" s="564">
        <v>305.555</v>
      </c>
      <c r="F8" s="565"/>
      <c r="G8" s="564"/>
      <c r="H8" s="564">
        <v>387.5285</v>
      </c>
      <c r="I8" s="565"/>
      <c r="J8" s="565"/>
      <c r="K8" s="566">
        <f t="shared" si="0"/>
        <v>81.9735</v>
      </c>
      <c r="L8" s="566"/>
      <c r="M8" s="566"/>
      <c r="N8" s="567">
        <f t="shared" si="1"/>
        <v>26.82773968679943</v>
      </c>
      <c r="O8" s="567"/>
      <c r="P8" s="565"/>
    </row>
    <row r="9" spans="1:16" s="77" customFormat="1" ht="13.5" customHeight="1">
      <c r="A9" s="167"/>
      <c r="B9" s="45" t="s">
        <v>21</v>
      </c>
      <c r="C9" s="563"/>
      <c r="D9" s="563"/>
      <c r="E9" s="564">
        <v>333.3</v>
      </c>
      <c r="F9" s="565"/>
      <c r="G9" s="564"/>
      <c r="H9" s="564">
        <v>381.575</v>
      </c>
      <c r="I9" s="565"/>
      <c r="J9" s="565"/>
      <c r="K9" s="566">
        <f t="shared" si="0"/>
        <v>48.27499999999998</v>
      </c>
      <c r="L9" s="566"/>
      <c r="M9" s="566"/>
      <c r="N9" s="567">
        <f t="shared" si="1"/>
        <v>14.483948394839476</v>
      </c>
      <c r="O9" s="567"/>
      <c r="P9" s="565"/>
    </row>
    <row r="10" spans="1:16" s="77" customFormat="1" ht="13.5" customHeight="1">
      <c r="A10" s="167"/>
      <c r="B10" s="45" t="s">
        <v>36</v>
      </c>
      <c r="C10" s="563"/>
      <c r="D10" s="563"/>
      <c r="E10" s="564">
        <v>294.3285</v>
      </c>
      <c r="F10" s="565"/>
      <c r="G10" s="564"/>
      <c r="H10" s="564">
        <v>371.5997</v>
      </c>
      <c r="I10" s="565"/>
      <c r="J10" s="565"/>
      <c r="K10" s="566">
        <f t="shared" si="0"/>
        <v>77.27119999999996</v>
      </c>
      <c r="L10" s="566"/>
      <c r="M10" s="566"/>
      <c r="N10" s="567">
        <f t="shared" si="1"/>
        <v>26.253386946897756</v>
      </c>
      <c r="O10" s="567"/>
      <c r="P10" s="565"/>
    </row>
    <row r="11" spans="1:16" s="77" customFormat="1" ht="14.25" customHeight="1">
      <c r="A11" s="167"/>
      <c r="B11" s="45" t="s">
        <v>48</v>
      </c>
      <c r="C11" s="563"/>
      <c r="D11" s="167"/>
      <c r="E11" s="564">
        <v>305.4378</v>
      </c>
      <c r="F11" s="565"/>
      <c r="G11" s="564"/>
      <c r="H11" s="564">
        <v>369.4086</v>
      </c>
      <c r="I11" s="565"/>
      <c r="J11" s="565"/>
      <c r="K11" s="566">
        <f t="shared" si="0"/>
        <v>63.9708</v>
      </c>
      <c r="L11" s="566"/>
      <c r="M11" s="566"/>
      <c r="N11" s="567">
        <f t="shared" si="1"/>
        <v>20.943969606905235</v>
      </c>
      <c r="O11" s="567"/>
      <c r="P11" s="565"/>
    </row>
    <row r="12" spans="1:16" s="77" customFormat="1" ht="15.75" customHeight="1">
      <c r="A12" s="167"/>
      <c r="B12" s="45" t="s">
        <v>27</v>
      </c>
      <c r="C12" s="563"/>
      <c r="D12" s="563"/>
      <c r="E12" s="564">
        <v>322.4811</v>
      </c>
      <c r="F12" s="565"/>
      <c r="G12" s="564"/>
      <c r="H12" s="564">
        <v>365.9</v>
      </c>
      <c r="I12" s="565"/>
      <c r="J12" s="565"/>
      <c r="K12" s="566">
        <f t="shared" si="0"/>
        <v>43.41889999999995</v>
      </c>
      <c r="L12" s="566"/>
      <c r="M12" s="566"/>
      <c r="N12" s="567">
        <f t="shared" si="1"/>
        <v>13.464013860037053</v>
      </c>
      <c r="O12" s="567"/>
      <c r="P12" s="565"/>
    </row>
    <row r="13" spans="1:16" s="77" customFormat="1" ht="13.5" customHeight="1">
      <c r="A13" s="167"/>
      <c r="B13" s="45" t="s">
        <v>20</v>
      </c>
      <c r="C13" s="563"/>
      <c r="D13" s="563"/>
      <c r="E13" s="564">
        <v>312.498</v>
      </c>
      <c r="F13" s="565"/>
      <c r="G13" s="564"/>
      <c r="H13" s="564">
        <v>352.6257</v>
      </c>
      <c r="I13" s="565"/>
      <c r="J13" s="565"/>
      <c r="K13" s="566">
        <f t="shared" si="0"/>
        <v>40.127700000000004</v>
      </c>
      <c r="L13" s="566"/>
      <c r="M13" s="566"/>
      <c r="N13" s="567">
        <f t="shared" si="1"/>
        <v>12.840946182055568</v>
      </c>
      <c r="O13" s="567"/>
      <c r="P13" s="565"/>
    </row>
    <row r="14" spans="1:16" s="77" customFormat="1" ht="13.5" customHeight="1">
      <c r="A14" s="167"/>
      <c r="B14" s="45" t="s">
        <v>47</v>
      </c>
      <c r="C14" s="563"/>
      <c r="D14" s="563"/>
      <c r="E14" s="564">
        <v>302.4076</v>
      </c>
      <c r="F14" s="565"/>
      <c r="G14" s="564"/>
      <c r="H14" s="564">
        <v>346.8229</v>
      </c>
      <c r="I14" s="565"/>
      <c r="J14" s="565"/>
      <c r="K14" s="566">
        <f t="shared" si="0"/>
        <v>44.4153</v>
      </c>
      <c r="L14" s="566"/>
      <c r="M14" s="566"/>
      <c r="N14" s="567">
        <f t="shared" si="1"/>
        <v>14.687230082841834</v>
      </c>
      <c r="O14" s="567"/>
      <c r="P14" s="565"/>
    </row>
    <row r="15" spans="1:16" s="77" customFormat="1" ht="13.5" customHeight="1">
      <c r="A15" s="167"/>
      <c r="B15" s="45" t="s">
        <v>49</v>
      </c>
      <c r="C15" s="563"/>
      <c r="D15" s="563"/>
      <c r="E15" s="564">
        <v>267.099</v>
      </c>
      <c r="F15" s="565"/>
      <c r="G15" s="564"/>
      <c r="H15" s="564">
        <v>345.1776</v>
      </c>
      <c r="I15" s="565"/>
      <c r="J15" s="565"/>
      <c r="K15" s="566">
        <f t="shared" si="0"/>
        <v>78.0786</v>
      </c>
      <c r="L15" s="566"/>
      <c r="M15" s="566"/>
      <c r="N15" s="567">
        <f t="shared" si="1"/>
        <v>29.232082486269135</v>
      </c>
      <c r="O15" s="567"/>
      <c r="P15" s="565"/>
    </row>
    <row r="16" spans="1:16" s="77" customFormat="1" ht="13.5" customHeight="1">
      <c r="A16" s="167"/>
      <c r="B16" s="45" t="s">
        <v>54</v>
      </c>
      <c r="C16" s="563"/>
      <c r="D16" s="563"/>
      <c r="E16" s="564">
        <v>293.7625</v>
      </c>
      <c r="F16" s="565"/>
      <c r="G16" s="564"/>
      <c r="H16" s="564">
        <v>340.7033</v>
      </c>
      <c r="I16" s="565"/>
      <c r="J16" s="565"/>
      <c r="K16" s="566">
        <f t="shared" si="0"/>
        <v>46.940800000000024</v>
      </c>
      <c r="L16" s="566"/>
      <c r="M16" s="566"/>
      <c r="N16" s="567">
        <f t="shared" si="1"/>
        <v>15.979166843964096</v>
      </c>
      <c r="O16" s="567"/>
      <c r="P16" s="565"/>
    </row>
    <row r="17" spans="1:16" s="77" customFormat="1" ht="15" customHeight="1">
      <c r="A17" s="167"/>
      <c r="B17" s="45" t="s">
        <v>25</v>
      </c>
      <c r="C17" s="563"/>
      <c r="D17" s="563"/>
      <c r="E17" s="564">
        <v>255.8624</v>
      </c>
      <c r="F17" s="565"/>
      <c r="G17" s="564"/>
      <c r="H17" s="564">
        <v>337.8223</v>
      </c>
      <c r="I17" s="565"/>
      <c r="J17" s="565"/>
      <c r="K17" s="566">
        <f t="shared" si="0"/>
        <v>81.95989999999998</v>
      </c>
      <c r="L17" s="566"/>
      <c r="M17" s="566"/>
      <c r="N17" s="567">
        <f t="shared" si="1"/>
        <v>32.03280356941855</v>
      </c>
      <c r="O17" s="567"/>
      <c r="P17" s="565"/>
    </row>
    <row r="18" spans="1:16" s="77" customFormat="1" ht="15" customHeight="1">
      <c r="A18" s="167"/>
      <c r="B18" s="45" t="s">
        <v>24</v>
      </c>
      <c r="C18" s="563"/>
      <c r="D18" s="563"/>
      <c r="E18" s="564">
        <v>250.0467</v>
      </c>
      <c r="F18" s="565"/>
      <c r="G18" s="564"/>
      <c r="H18" s="564">
        <v>333.1475</v>
      </c>
      <c r="I18" s="565"/>
      <c r="J18" s="565"/>
      <c r="K18" s="566">
        <f t="shared" si="0"/>
        <v>83.10079999999999</v>
      </c>
      <c r="L18" s="566"/>
      <c r="M18" s="566"/>
      <c r="N18" s="567">
        <f t="shared" si="1"/>
        <v>33.234111867903074</v>
      </c>
      <c r="O18" s="567"/>
      <c r="P18" s="565"/>
    </row>
    <row r="19" spans="1:16" s="77" customFormat="1" ht="13.5" customHeight="1">
      <c r="A19" s="167"/>
      <c r="B19" s="45" t="s">
        <v>35</v>
      </c>
      <c r="C19" s="563"/>
      <c r="D19" s="563"/>
      <c r="E19" s="564">
        <v>230.2553</v>
      </c>
      <c r="F19" s="565"/>
      <c r="G19" s="564"/>
      <c r="H19" s="564">
        <v>327.1776</v>
      </c>
      <c r="I19" s="565"/>
      <c r="J19" s="565"/>
      <c r="K19" s="566">
        <f t="shared" si="0"/>
        <v>96.92229999999998</v>
      </c>
      <c r="L19" s="566"/>
      <c r="M19" s="566"/>
      <c r="N19" s="567">
        <f t="shared" si="1"/>
        <v>42.09340675328645</v>
      </c>
      <c r="O19" s="567"/>
      <c r="P19" s="565"/>
    </row>
    <row r="20" spans="1:16" s="77" customFormat="1" ht="13.5" customHeight="1">
      <c r="A20" s="167"/>
      <c r="B20" s="45" t="s">
        <v>41</v>
      </c>
      <c r="C20" s="563"/>
      <c r="D20" s="563"/>
      <c r="E20" s="568">
        <v>278.8153</v>
      </c>
      <c r="F20" s="565"/>
      <c r="G20" s="568"/>
      <c r="H20" s="568">
        <v>317.411</v>
      </c>
      <c r="I20" s="565"/>
      <c r="J20" s="565"/>
      <c r="K20" s="566">
        <f t="shared" si="0"/>
        <v>38.59570000000002</v>
      </c>
      <c r="L20" s="566"/>
      <c r="M20" s="566"/>
      <c r="N20" s="567">
        <f t="shared" si="1"/>
        <v>13.842748227948762</v>
      </c>
      <c r="O20" s="567"/>
      <c r="P20" s="565"/>
    </row>
    <row r="21" spans="1:16" s="77" customFormat="1" ht="13.5" customHeight="1">
      <c r="A21" s="167"/>
      <c r="B21" s="45" t="s">
        <v>15</v>
      </c>
      <c r="C21" s="563"/>
      <c r="D21" s="563"/>
      <c r="E21" s="564">
        <v>234.3139</v>
      </c>
      <c r="F21" s="565"/>
      <c r="G21" s="564"/>
      <c r="H21" s="564">
        <v>316.6843</v>
      </c>
      <c r="I21" s="565"/>
      <c r="J21" s="565"/>
      <c r="K21" s="566">
        <f t="shared" si="0"/>
        <v>82.37040000000002</v>
      </c>
      <c r="L21" s="566"/>
      <c r="M21" s="566"/>
      <c r="N21" s="567">
        <f t="shared" si="1"/>
        <v>35.153868379127324</v>
      </c>
      <c r="O21" s="567"/>
      <c r="P21" s="565"/>
    </row>
    <row r="22" spans="1:16" s="77" customFormat="1" ht="13.5" customHeight="1">
      <c r="A22" s="167"/>
      <c r="B22" s="45" t="s">
        <v>37</v>
      </c>
      <c r="C22" s="563"/>
      <c r="D22" s="563"/>
      <c r="E22" s="564">
        <v>270.8401</v>
      </c>
      <c r="F22" s="565"/>
      <c r="G22" s="564"/>
      <c r="H22" s="564">
        <v>316.4554</v>
      </c>
      <c r="I22" s="565"/>
      <c r="J22" s="565"/>
      <c r="K22" s="566">
        <f t="shared" si="0"/>
        <v>45.61529999999999</v>
      </c>
      <c r="L22" s="566"/>
      <c r="M22" s="566"/>
      <c r="N22" s="567">
        <f t="shared" si="1"/>
        <v>16.842151513014503</v>
      </c>
      <c r="O22" s="567"/>
      <c r="P22" s="565"/>
    </row>
    <row r="23" spans="1:16" s="77" customFormat="1" ht="13.5" customHeight="1">
      <c r="A23" s="167"/>
      <c r="B23" s="45" t="s">
        <v>55</v>
      </c>
      <c r="C23" s="563"/>
      <c r="D23" s="563"/>
      <c r="E23" s="564">
        <v>329.667</v>
      </c>
      <c r="F23" s="565"/>
      <c r="G23" s="564"/>
      <c r="H23" s="564">
        <v>315.163</v>
      </c>
      <c r="I23" s="565"/>
      <c r="J23" s="565"/>
      <c r="K23" s="566">
        <f t="shared" si="0"/>
        <v>-14.503999999999962</v>
      </c>
      <c r="L23" s="566"/>
      <c r="M23" s="566"/>
      <c r="N23" s="567">
        <f t="shared" si="1"/>
        <v>-4.3995911025367915</v>
      </c>
      <c r="O23" s="567"/>
      <c r="P23" s="565"/>
    </row>
    <row r="24" spans="1:16" s="77" customFormat="1" ht="15" customHeight="1">
      <c r="A24" s="167"/>
      <c r="B24" s="45" t="s">
        <v>43</v>
      </c>
      <c r="C24" s="563"/>
      <c r="D24" s="563"/>
      <c r="E24" s="564">
        <v>271.7238</v>
      </c>
      <c r="F24" s="565"/>
      <c r="G24" s="564"/>
      <c r="H24" s="564">
        <v>303.9484</v>
      </c>
      <c r="I24" s="565"/>
      <c r="J24" s="565"/>
      <c r="K24" s="566">
        <f t="shared" si="0"/>
        <v>32.22460000000001</v>
      </c>
      <c r="L24" s="566"/>
      <c r="M24" s="566"/>
      <c r="N24" s="567">
        <f t="shared" si="1"/>
        <v>11.859321855501804</v>
      </c>
      <c r="O24" s="567"/>
      <c r="P24" s="565"/>
    </row>
    <row r="25" spans="1:16" s="77" customFormat="1" ht="13.5" customHeight="1">
      <c r="A25" s="167"/>
      <c r="B25" s="45" t="s">
        <v>34</v>
      </c>
      <c r="C25" s="563"/>
      <c r="D25" s="563"/>
      <c r="E25" s="564">
        <v>243.738</v>
      </c>
      <c r="F25" s="565"/>
      <c r="G25" s="564"/>
      <c r="H25" s="564">
        <v>278.0695</v>
      </c>
      <c r="I25" s="565"/>
      <c r="J25" s="565"/>
      <c r="K25" s="566">
        <f t="shared" si="0"/>
        <v>34.331500000000005</v>
      </c>
      <c r="L25" s="566"/>
      <c r="M25" s="566"/>
      <c r="N25" s="567">
        <f t="shared" si="1"/>
        <v>14.085411384355334</v>
      </c>
      <c r="O25" s="567"/>
      <c r="P25" s="565"/>
    </row>
    <row r="26" spans="1:16" s="77" customFormat="1" ht="15.75" customHeight="1">
      <c r="A26" s="167"/>
      <c r="B26" s="45" t="s">
        <v>28</v>
      </c>
      <c r="C26" s="563"/>
      <c r="D26" s="563"/>
      <c r="E26" s="564">
        <v>233.9722</v>
      </c>
      <c r="F26" s="565"/>
      <c r="G26" s="564"/>
      <c r="H26" s="564">
        <v>276.4369</v>
      </c>
      <c r="I26" s="565"/>
      <c r="J26" s="565"/>
      <c r="K26" s="566">
        <f t="shared" si="0"/>
        <v>42.46469999999999</v>
      </c>
      <c r="L26" s="566"/>
      <c r="M26" s="566"/>
      <c r="N26" s="567">
        <f t="shared" si="1"/>
        <v>18.149463910669727</v>
      </c>
      <c r="O26" s="567"/>
      <c r="P26" s="565"/>
    </row>
    <row r="27" spans="1:16" s="77" customFormat="1" ht="13.5" customHeight="1">
      <c r="A27" s="167"/>
      <c r="B27" s="45" t="s">
        <v>30</v>
      </c>
      <c r="C27" s="563"/>
      <c r="D27" s="563"/>
      <c r="E27" s="564">
        <v>209.6709</v>
      </c>
      <c r="F27" s="565"/>
      <c r="G27" s="564"/>
      <c r="H27" s="564">
        <v>274.4607</v>
      </c>
      <c r="I27" s="565"/>
      <c r="J27" s="565"/>
      <c r="K27" s="566">
        <f t="shared" si="0"/>
        <v>64.78979999999999</v>
      </c>
      <c r="L27" s="566"/>
      <c r="M27" s="566"/>
      <c r="N27" s="567">
        <f t="shared" si="1"/>
        <v>30.90071154366199</v>
      </c>
      <c r="O27" s="567"/>
      <c r="P27" s="565"/>
    </row>
    <row r="28" spans="1:16" s="77" customFormat="1" ht="13.5" customHeight="1">
      <c r="A28" s="167"/>
      <c r="B28" s="45" t="s">
        <v>46</v>
      </c>
      <c r="C28" s="563"/>
      <c r="D28" s="563"/>
      <c r="E28" s="564">
        <v>245.2741</v>
      </c>
      <c r="F28" s="565"/>
      <c r="G28" s="564"/>
      <c r="H28" s="564">
        <v>274.3215</v>
      </c>
      <c r="I28" s="565"/>
      <c r="J28" s="565"/>
      <c r="K28" s="566">
        <f t="shared" si="0"/>
        <v>29.04740000000001</v>
      </c>
      <c r="L28" s="566"/>
      <c r="M28" s="566"/>
      <c r="N28" s="567">
        <f t="shared" si="1"/>
        <v>11.842832162058697</v>
      </c>
      <c r="O28" s="567"/>
      <c r="P28" s="565"/>
    </row>
    <row r="29" spans="1:16" s="77" customFormat="1" ht="13.5" customHeight="1">
      <c r="A29" s="167"/>
      <c r="B29" s="45" t="s">
        <v>16</v>
      </c>
      <c r="C29" s="563"/>
      <c r="D29" s="563"/>
      <c r="E29" s="564">
        <v>233.6758</v>
      </c>
      <c r="F29" s="565"/>
      <c r="G29" s="564"/>
      <c r="H29" s="564">
        <v>273.6065</v>
      </c>
      <c r="I29" s="565"/>
      <c r="J29" s="565"/>
      <c r="K29" s="566">
        <f t="shared" si="0"/>
        <v>39.93069999999997</v>
      </c>
      <c r="L29" s="566"/>
      <c r="M29" s="566"/>
      <c r="N29" s="567">
        <f t="shared" si="1"/>
        <v>17.08807672852729</v>
      </c>
      <c r="O29" s="567"/>
      <c r="P29" s="565"/>
    </row>
    <row r="30" spans="1:16" s="77" customFormat="1" ht="13.5" customHeight="1">
      <c r="A30" s="167"/>
      <c r="B30" s="45" t="s">
        <v>29</v>
      </c>
      <c r="C30" s="563"/>
      <c r="D30" s="563"/>
      <c r="E30" s="564">
        <v>220.099</v>
      </c>
      <c r="F30" s="565"/>
      <c r="G30" s="564"/>
      <c r="H30" s="564">
        <v>273.4529</v>
      </c>
      <c r="I30" s="565"/>
      <c r="J30" s="565"/>
      <c r="K30" s="566">
        <f t="shared" si="0"/>
        <v>53.35390000000001</v>
      </c>
      <c r="L30" s="566"/>
      <c r="M30" s="566"/>
      <c r="N30" s="567">
        <f t="shared" si="1"/>
        <v>24.24086433832049</v>
      </c>
      <c r="O30" s="567"/>
      <c r="P30" s="565"/>
    </row>
    <row r="31" spans="1:16" s="77" customFormat="1" ht="15" customHeight="1">
      <c r="A31" s="167"/>
      <c r="B31" s="45" t="s">
        <v>51</v>
      </c>
      <c r="C31" s="563"/>
      <c r="D31" s="563"/>
      <c r="E31" s="564">
        <v>240.13</v>
      </c>
      <c r="F31" s="565"/>
      <c r="G31" s="564"/>
      <c r="H31" s="564">
        <v>267.1969</v>
      </c>
      <c r="I31" s="565"/>
      <c r="J31" s="565"/>
      <c r="K31" s="566">
        <f t="shared" si="0"/>
        <v>27.066900000000032</v>
      </c>
      <c r="L31" s="566"/>
      <c r="M31" s="566"/>
      <c r="N31" s="567">
        <f t="shared" si="1"/>
        <v>11.27176945821015</v>
      </c>
      <c r="O31" s="567"/>
      <c r="P31" s="565"/>
    </row>
    <row r="32" spans="1:16" s="77" customFormat="1" ht="13.5" customHeight="1">
      <c r="A32" s="167"/>
      <c r="B32" s="45" t="s">
        <v>61</v>
      </c>
      <c r="C32" s="563"/>
      <c r="D32" s="563"/>
      <c r="E32" s="564">
        <v>246.094</v>
      </c>
      <c r="F32" s="565"/>
      <c r="G32" s="564"/>
      <c r="H32" s="564">
        <v>266.8924</v>
      </c>
      <c r="I32" s="565"/>
      <c r="J32" s="565"/>
      <c r="K32" s="566">
        <f t="shared" si="0"/>
        <v>20.798400000000015</v>
      </c>
      <c r="L32" s="566"/>
      <c r="M32" s="566"/>
      <c r="N32" s="567">
        <f t="shared" si="1"/>
        <v>8.45140474777931</v>
      </c>
      <c r="O32" s="567"/>
      <c r="P32" s="565"/>
    </row>
    <row r="33" spans="1:16" s="77" customFormat="1" ht="13.5" customHeight="1">
      <c r="A33" s="167"/>
      <c r="B33" s="45" t="s">
        <v>52</v>
      </c>
      <c r="C33" s="563"/>
      <c r="D33" s="563"/>
      <c r="E33" s="564">
        <v>227.4821</v>
      </c>
      <c r="F33" s="565"/>
      <c r="G33" s="564"/>
      <c r="H33" s="564">
        <v>263.8608</v>
      </c>
      <c r="I33" s="565"/>
      <c r="J33" s="565"/>
      <c r="K33" s="566">
        <f t="shared" si="0"/>
        <v>36.37869999999998</v>
      </c>
      <c r="L33" s="566"/>
      <c r="M33" s="566"/>
      <c r="N33" s="567">
        <f t="shared" si="1"/>
        <v>15.991895626073427</v>
      </c>
      <c r="O33" s="567"/>
      <c r="P33" s="565"/>
    </row>
    <row r="34" spans="1:16" s="660" customFormat="1" ht="15" customHeight="1">
      <c r="A34" s="653"/>
      <c r="B34" s="654" t="s">
        <v>17</v>
      </c>
      <c r="C34" s="655"/>
      <c r="D34" s="655"/>
      <c r="E34" s="656">
        <v>227.25</v>
      </c>
      <c r="F34" s="657"/>
      <c r="G34" s="656"/>
      <c r="H34" s="656">
        <v>263.497</v>
      </c>
      <c r="I34" s="657"/>
      <c r="J34" s="657"/>
      <c r="K34" s="658">
        <f t="shared" si="0"/>
        <v>36.247000000000014</v>
      </c>
      <c r="L34" s="658"/>
      <c r="M34" s="658"/>
      <c r="N34" s="659">
        <f t="shared" si="1"/>
        <v>15.950275027502755</v>
      </c>
      <c r="O34" s="659"/>
      <c r="P34" s="657"/>
    </row>
    <row r="35" spans="1:16" s="77" customFormat="1" ht="13.5" customHeight="1">
      <c r="A35" s="167"/>
      <c r="B35" s="45" t="s">
        <v>19</v>
      </c>
      <c r="C35" s="563"/>
      <c r="D35" s="563"/>
      <c r="E35" s="564">
        <v>200.583</v>
      </c>
      <c r="F35" s="565"/>
      <c r="G35" s="564"/>
      <c r="H35" s="564">
        <v>261.663</v>
      </c>
      <c r="I35" s="565"/>
      <c r="J35" s="565"/>
      <c r="K35" s="566">
        <f t="shared" si="0"/>
        <v>61.08000000000001</v>
      </c>
      <c r="L35" s="566"/>
      <c r="M35" s="566"/>
      <c r="N35" s="567">
        <f t="shared" si="1"/>
        <v>30.451234650992365</v>
      </c>
      <c r="O35" s="567"/>
      <c r="P35" s="565"/>
    </row>
    <row r="36" spans="1:16" s="77" customFormat="1" ht="15" customHeight="1">
      <c r="A36" s="167"/>
      <c r="B36" s="45" t="s">
        <v>63</v>
      </c>
      <c r="C36" s="563"/>
      <c r="D36" s="563"/>
      <c r="E36" s="564">
        <v>230.1925</v>
      </c>
      <c r="F36" s="565"/>
      <c r="G36" s="564"/>
      <c r="H36" s="564">
        <v>261.0923</v>
      </c>
      <c r="I36" s="565"/>
      <c r="J36" s="565"/>
      <c r="K36" s="566">
        <f t="shared" si="0"/>
        <v>30.899800000000027</v>
      </c>
      <c r="L36" s="566"/>
      <c r="M36" s="566"/>
      <c r="N36" s="567">
        <f t="shared" si="1"/>
        <v>13.423460799113798</v>
      </c>
      <c r="O36" s="567"/>
      <c r="P36" s="565"/>
    </row>
    <row r="37" spans="1:16" s="77" customFormat="1" ht="15.75" customHeight="1">
      <c r="A37" s="167"/>
      <c r="B37" s="45" t="s">
        <v>40</v>
      </c>
      <c r="C37" s="563"/>
      <c r="D37" s="563"/>
      <c r="E37" s="564">
        <v>228.9088</v>
      </c>
      <c r="F37" s="565"/>
      <c r="G37" s="564"/>
      <c r="H37" s="564">
        <v>261.0885</v>
      </c>
      <c r="I37" s="565"/>
      <c r="J37" s="565"/>
      <c r="K37" s="566">
        <f t="shared" si="0"/>
        <v>32.1797</v>
      </c>
      <c r="L37" s="566"/>
      <c r="M37" s="566"/>
      <c r="N37" s="567">
        <f t="shared" si="1"/>
        <v>14.057869334861742</v>
      </c>
      <c r="O37" s="567"/>
      <c r="P37" s="565"/>
    </row>
    <row r="38" spans="1:16" s="77" customFormat="1" ht="15.75" customHeight="1">
      <c r="A38" s="167"/>
      <c r="B38" s="45" t="s">
        <v>50</v>
      </c>
      <c r="C38" s="563"/>
      <c r="D38" s="563"/>
      <c r="E38" s="564">
        <v>224.192</v>
      </c>
      <c r="F38" s="565"/>
      <c r="G38" s="564"/>
      <c r="H38" s="564">
        <v>257.8068</v>
      </c>
      <c r="I38" s="565"/>
      <c r="J38" s="565"/>
      <c r="K38" s="566">
        <f t="shared" si="0"/>
        <v>33.6148</v>
      </c>
      <c r="L38" s="566"/>
      <c r="M38" s="566"/>
      <c r="N38" s="567">
        <f t="shared" si="1"/>
        <v>14.993755352554953</v>
      </c>
      <c r="O38" s="567"/>
      <c r="P38" s="565"/>
    </row>
    <row r="39" spans="1:16" s="77" customFormat="1" ht="13.5" customHeight="1">
      <c r="A39" s="167"/>
      <c r="B39" s="45" t="s">
        <v>42</v>
      </c>
      <c r="C39" s="563"/>
      <c r="D39" s="563"/>
      <c r="E39" s="564">
        <v>238.0912</v>
      </c>
      <c r="F39" s="565"/>
      <c r="G39" s="564"/>
      <c r="H39" s="564">
        <v>256.2182</v>
      </c>
      <c r="I39" s="565"/>
      <c r="J39" s="565"/>
      <c r="K39" s="566">
        <f aca="true" t="shared" si="2" ref="K39:K57">H39-E39</f>
        <v>18.127000000000038</v>
      </c>
      <c r="L39" s="566"/>
      <c r="M39" s="566"/>
      <c r="N39" s="567">
        <f aca="true" t="shared" si="3" ref="N39:N57">(K39/E39)*100</f>
        <v>7.613469124436367</v>
      </c>
      <c r="O39" s="567"/>
      <c r="P39" s="565"/>
    </row>
    <row r="40" spans="1:16" s="77" customFormat="1" ht="13.5" customHeight="1">
      <c r="A40" s="167"/>
      <c r="B40" s="45" t="s">
        <v>44</v>
      </c>
      <c r="C40" s="563"/>
      <c r="D40" s="563"/>
      <c r="E40" s="564">
        <v>228.26</v>
      </c>
      <c r="F40" s="565"/>
      <c r="G40" s="564"/>
      <c r="H40" s="564">
        <v>251.565</v>
      </c>
      <c r="I40" s="565"/>
      <c r="J40" s="565"/>
      <c r="K40" s="566">
        <f t="shared" si="2"/>
        <v>23.305000000000007</v>
      </c>
      <c r="L40" s="566"/>
      <c r="M40" s="566"/>
      <c r="N40" s="567">
        <f t="shared" si="3"/>
        <v>10.20984841847017</v>
      </c>
      <c r="O40" s="567"/>
      <c r="P40" s="565"/>
    </row>
    <row r="41" spans="1:16" s="77" customFormat="1" ht="13.5" customHeight="1">
      <c r="A41" s="167"/>
      <c r="B41" s="45" t="s">
        <v>23</v>
      </c>
      <c r="C41" s="563"/>
      <c r="D41" s="563"/>
      <c r="E41" s="564">
        <v>212.6898</v>
      </c>
      <c r="F41" s="565"/>
      <c r="G41" s="564"/>
      <c r="H41" s="564">
        <v>251.4487</v>
      </c>
      <c r="I41" s="565"/>
      <c r="J41" s="565"/>
      <c r="K41" s="566">
        <f t="shared" si="2"/>
        <v>38.75890000000001</v>
      </c>
      <c r="L41" s="566"/>
      <c r="M41" s="566"/>
      <c r="N41" s="567">
        <f t="shared" si="3"/>
        <v>18.223205814289173</v>
      </c>
      <c r="O41" s="567"/>
      <c r="P41" s="565"/>
    </row>
    <row r="42" spans="1:16" s="660" customFormat="1" ht="15" customHeight="1">
      <c r="A42" s="653"/>
      <c r="B42" s="654" t="s">
        <v>53</v>
      </c>
      <c r="C42" s="655"/>
      <c r="D42" s="655"/>
      <c r="E42" s="656">
        <v>240.7996</v>
      </c>
      <c r="F42" s="657"/>
      <c r="G42" s="656"/>
      <c r="H42" s="656">
        <v>250.8619</v>
      </c>
      <c r="I42" s="657"/>
      <c r="J42" s="657"/>
      <c r="K42" s="658">
        <f t="shared" si="2"/>
        <v>10.062299999999993</v>
      </c>
      <c r="L42" s="658"/>
      <c r="M42" s="658"/>
      <c r="N42" s="659">
        <f t="shared" si="3"/>
        <v>4.178702954656068</v>
      </c>
      <c r="O42" s="659"/>
      <c r="P42" s="657"/>
    </row>
    <row r="43" spans="1:16" s="77" customFormat="1" ht="15.75" customHeight="1">
      <c r="A43" s="167"/>
      <c r="B43" s="45" t="s">
        <v>60</v>
      </c>
      <c r="C43" s="563"/>
      <c r="D43" s="563"/>
      <c r="E43" s="564">
        <v>187.2625</v>
      </c>
      <c r="F43" s="565"/>
      <c r="G43" s="564"/>
      <c r="H43" s="564">
        <v>248.5766</v>
      </c>
      <c r="I43" s="565"/>
      <c r="J43" s="565"/>
      <c r="K43" s="566">
        <f t="shared" si="2"/>
        <v>61.314100000000025</v>
      </c>
      <c r="L43" s="566"/>
      <c r="M43" s="566"/>
      <c r="N43" s="567">
        <f t="shared" si="3"/>
        <v>32.74232694746681</v>
      </c>
      <c r="O43" s="567"/>
      <c r="P43" s="565"/>
    </row>
    <row r="44" spans="1:17" s="77" customFormat="1" ht="13.5" customHeight="1">
      <c r="A44" s="167"/>
      <c r="B44" s="45" t="s">
        <v>59</v>
      </c>
      <c r="C44" s="563"/>
      <c r="D44" s="563"/>
      <c r="E44" s="564">
        <v>221.8386</v>
      </c>
      <c r="F44" s="565"/>
      <c r="G44" s="564"/>
      <c r="H44" s="564">
        <v>245.6534</v>
      </c>
      <c r="I44" s="565"/>
      <c r="J44" s="565"/>
      <c r="K44" s="566">
        <f t="shared" si="2"/>
        <v>23.81479999999999</v>
      </c>
      <c r="L44" s="566"/>
      <c r="M44" s="566"/>
      <c r="N44" s="567">
        <f t="shared" si="3"/>
        <v>10.735192162229652</v>
      </c>
      <c r="O44" s="567"/>
      <c r="P44" s="565"/>
      <c r="Q44" s="163"/>
    </row>
    <row r="45" spans="1:16" s="77" customFormat="1" ht="13.5" customHeight="1">
      <c r="A45" s="167"/>
      <c r="B45" s="45" t="s">
        <v>33</v>
      </c>
      <c r="C45" s="563"/>
      <c r="D45" s="563"/>
      <c r="E45" s="564">
        <v>198.7847</v>
      </c>
      <c r="F45" s="565"/>
      <c r="G45" s="564"/>
      <c r="H45" s="564">
        <v>234.979</v>
      </c>
      <c r="I45" s="565"/>
      <c r="J45" s="565"/>
      <c r="K45" s="566">
        <f t="shared" si="2"/>
        <v>36.19430000000003</v>
      </c>
      <c r="L45" s="566"/>
      <c r="M45" s="566"/>
      <c r="N45" s="567">
        <f t="shared" si="3"/>
        <v>18.207789633709247</v>
      </c>
      <c r="O45" s="567"/>
      <c r="P45" s="565"/>
    </row>
    <row r="46" spans="1:16" s="77" customFormat="1" ht="13.5" customHeight="1">
      <c r="A46" s="167"/>
      <c r="B46" s="45" t="s">
        <v>22</v>
      </c>
      <c r="C46" s="563"/>
      <c r="D46" s="563"/>
      <c r="E46" s="564">
        <v>199.686</v>
      </c>
      <c r="F46" s="565"/>
      <c r="G46" s="564"/>
      <c r="H46" s="564">
        <v>232.018</v>
      </c>
      <c r="I46" s="565"/>
      <c r="J46" s="565"/>
      <c r="K46" s="566">
        <f t="shared" si="2"/>
        <v>32.331999999999994</v>
      </c>
      <c r="L46" s="566"/>
      <c r="M46" s="566"/>
      <c r="N46" s="567">
        <f t="shared" si="3"/>
        <v>16.191420530232463</v>
      </c>
      <c r="O46" s="567"/>
      <c r="P46" s="565"/>
    </row>
    <row r="47" spans="1:16" s="77" customFormat="1" ht="13.5" customHeight="1">
      <c r="A47" s="167"/>
      <c r="B47" s="45" t="s">
        <v>62</v>
      </c>
      <c r="C47" s="563"/>
      <c r="D47" s="563"/>
      <c r="E47" s="564">
        <v>205.305</v>
      </c>
      <c r="F47" s="565"/>
      <c r="G47" s="564"/>
      <c r="H47" s="564">
        <v>231.9041</v>
      </c>
      <c r="I47" s="565"/>
      <c r="J47" s="565"/>
      <c r="K47" s="566">
        <f t="shared" si="2"/>
        <v>26.599099999999993</v>
      </c>
      <c r="L47" s="566"/>
      <c r="M47" s="566"/>
      <c r="N47" s="567">
        <f t="shared" si="3"/>
        <v>12.955894888093319</v>
      </c>
      <c r="O47" s="567"/>
      <c r="P47" s="565"/>
    </row>
    <row r="48" spans="1:16" s="77" customFormat="1" ht="13.5" customHeight="1">
      <c r="A48" s="167"/>
      <c r="B48" s="45" t="s">
        <v>56</v>
      </c>
      <c r="C48" s="563"/>
      <c r="D48" s="563"/>
      <c r="E48" s="564">
        <v>200.409</v>
      </c>
      <c r="F48" s="565"/>
      <c r="G48" s="564"/>
      <c r="H48" s="564">
        <v>230.833</v>
      </c>
      <c r="I48" s="565"/>
      <c r="J48" s="565"/>
      <c r="K48" s="566">
        <f t="shared" si="2"/>
        <v>30.424000000000007</v>
      </c>
      <c r="L48" s="566"/>
      <c r="M48" s="566"/>
      <c r="N48" s="567">
        <f t="shared" si="3"/>
        <v>15.180954947133115</v>
      </c>
      <c r="O48" s="567"/>
      <c r="P48" s="565"/>
    </row>
    <row r="49" spans="1:16" s="77" customFormat="1" ht="13.5" customHeight="1">
      <c r="A49" s="167"/>
      <c r="B49" s="45" t="s">
        <v>18</v>
      </c>
      <c r="C49" s="563"/>
      <c r="D49" s="563"/>
      <c r="E49" s="564">
        <v>187.24</v>
      </c>
      <c r="F49" s="565"/>
      <c r="G49" s="564"/>
      <c r="H49" s="564">
        <v>229.1776</v>
      </c>
      <c r="I49" s="565"/>
      <c r="J49" s="565"/>
      <c r="K49" s="566">
        <f t="shared" si="2"/>
        <v>41.9376</v>
      </c>
      <c r="L49" s="566"/>
      <c r="M49" s="566"/>
      <c r="N49" s="567">
        <f t="shared" si="3"/>
        <v>22.397778252510147</v>
      </c>
      <c r="O49" s="567"/>
      <c r="P49" s="565"/>
    </row>
    <row r="50" spans="1:16" s="77" customFormat="1" ht="13.5" customHeight="1">
      <c r="A50" s="167"/>
      <c r="B50" s="45" t="s">
        <v>58</v>
      </c>
      <c r="C50" s="563"/>
      <c r="D50" s="563"/>
      <c r="E50" s="564">
        <v>169.5075</v>
      </c>
      <c r="F50" s="565"/>
      <c r="G50" s="564"/>
      <c r="H50" s="564">
        <v>229.1414</v>
      </c>
      <c r="I50" s="565"/>
      <c r="J50" s="565"/>
      <c r="K50" s="566">
        <f t="shared" si="2"/>
        <v>59.63390000000001</v>
      </c>
      <c r="L50" s="566"/>
      <c r="M50" s="566"/>
      <c r="N50" s="567">
        <f t="shared" si="3"/>
        <v>35.180685220417985</v>
      </c>
      <c r="O50" s="567"/>
      <c r="P50" s="565"/>
    </row>
    <row r="51" spans="1:16" s="77" customFormat="1" ht="13.5" customHeight="1">
      <c r="A51" s="167"/>
      <c r="B51" s="45" t="s">
        <v>57</v>
      </c>
      <c r="C51" s="563"/>
      <c r="D51" s="563"/>
      <c r="E51" s="564">
        <v>187.6135</v>
      </c>
      <c r="F51" s="565"/>
      <c r="G51" s="564"/>
      <c r="H51" s="564">
        <v>224.615</v>
      </c>
      <c r="I51" s="565"/>
      <c r="J51" s="565"/>
      <c r="K51" s="566">
        <f t="shared" si="2"/>
        <v>37.00150000000002</v>
      </c>
      <c r="L51" s="566"/>
      <c r="M51" s="566"/>
      <c r="N51" s="567">
        <f t="shared" si="3"/>
        <v>19.72219483139541</v>
      </c>
      <c r="O51" s="567"/>
      <c r="P51" s="565"/>
    </row>
    <row r="52" spans="1:16" s="77" customFormat="1" ht="15" customHeight="1">
      <c r="A52" s="167"/>
      <c r="B52" s="45" t="s">
        <v>39</v>
      </c>
      <c r="C52" s="563"/>
      <c r="D52" s="563"/>
      <c r="E52" s="564">
        <v>189.8585</v>
      </c>
      <c r="F52" s="565"/>
      <c r="G52" s="564"/>
      <c r="H52" s="564">
        <v>224.2694</v>
      </c>
      <c r="I52" s="565"/>
      <c r="J52" s="565"/>
      <c r="K52" s="566">
        <f t="shared" si="2"/>
        <v>34.4109</v>
      </c>
      <c r="L52" s="566"/>
      <c r="M52" s="566"/>
      <c r="N52" s="567">
        <f t="shared" si="3"/>
        <v>18.124497981391404</v>
      </c>
      <c r="O52" s="567"/>
      <c r="P52" s="565"/>
    </row>
    <row r="53" spans="1:16" s="77" customFormat="1" ht="13.5" customHeight="1">
      <c r="A53" s="167"/>
      <c r="B53" s="45" t="s">
        <v>45</v>
      </c>
      <c r="C53" s="563"/>
      <c r="D53" s="569"/>
      <c r="E53" s="564">
        <v>179.254</v>
      </c>
      <c r="F53" s="565"/>
      <c r="G53" s="564"/>
      <c r="H53" s="564">
        <v>207.3504</v>
      </c>
      <c r="I53" s="565"/>
      <c r="J53" s="565"/>
      <c r="K53" s="566">
        <f t="shared" si="2"/>
        <v>28.096400000000017</v>
      </c>
      <c r="L53" s="566"/>
      <c r="M53" s="566"/>
      <c r="N53" s="567">
        <f t="shared" si="3"/>
        <v>15.674071429368391</v>
      </c>
      <c r="O53" s="567"/>
      <c r="P53" s="565"/>
    </row>
    <row r="54" spans="1:16" s="77" customFormat="1" ht="15.75" customHeight="1">
      <c r="A54" s="167"/>
      <c r="B54" s="45" t="s">
        <v>77</v>
      </c>
      <c r="C54" s="563"/>
      <c r="D54" s="563"/>
      <c r="E54" s="564">
        <v>166.7325</v>
      </c>
      <c r="F54" s="565"/>
      <c r="G54" s="564"/>
      <c r="H54" s="564">
        <v>200.4817</v>
      </c>
      <c r="I54" s="565"/>
      <c r="J54" s="565"/>
      <c r="K54" s="566">
        <f t="shared" si="2"/>
        <v>33.7492</v>
      </c>
      <c r="L54" s="566"/>
      <c r="M54" s="566"/>
      <c r="N54" s="567">
        <f t="shared" si="3"/>
        <v>20.24152459778388</v>
      </c>
      <c r="O54" s="567"/>
      <c r="P54" s="565"/>
    </row>
    <row r="55" spans="1:16" s="77" customFormat="1" ht="13.5" customHeight="1">
      <c r="A55" s="167"/>
      <c r="B55" s="45" t="s">
        <v>31</v>
      </c>
      <c r="C55" s="563"/>
      <c r="D55" s="563"/>
      <c r="E55" s="564">
        <v>152.5391</v>
      </c>
      <c r="F55" s="565"/>
      <c r="G55" s="564"/>
      <c r="H55" s="564">
        <v>189.7183</v>
      </c>
      <c r="I55" s="565"/>
      <c r="J55" s="565"/>
      <c r="K55" s="566">
        <f t="shared" si="2"/>
        <v>37.17920000000001</v>
      </c>
      <c r="L55" s="566"/>
      <c r="M55" s="566"/>
      <c r="N55" s="567">
        <f t="shared" si="3"/>
        <v>24.373554059254324</v>
      </c>
      <c r="O55" s="567"/>
      <c r="P55" s="565"/>
    </row>
    <row r="56" spans="1:16" s="77" customFormat="1" ht="13.5" customHeight="1">
      <c r="A56" s="167"/>
      <c r="B56" s="45" t="s">
        <v>32</v>
      </c>
      <c r="C56" s="563"/>
      <c r="D56" s="563"/>
      <c r="E56" s="564">
        <v>125.7291</v>
      </c>
      <c r="F56" s="565"/>
      <c r="G56" s="564"/>
      <c r="H56" s="564">
        <v>166.8682</v>
      </c>
      <c r="I56" s="565"/>
      <c r="J56" s="565"/>
      <c r="K56" s="566">
        <f t="shared" si="2"/>
        <v>41.1391</v>
      </c>
      <c r="L56" s="566"/>
      <c r="M56" s="566"/>
      <c r="N56" s="567">
        <f t="shared" si="3"/>
        <v>32.72042828589404</v>
      </c>
      <c r="O56" s="567"/>
      <c r="P56" s="565"/>
    </row>
    <row r="57" spans="1:16" s="78" customFormat="1" ht="18.75" customHeight="1">
      <c r="A57" s="570"/>
      <c r="B57" s="571" t="s">
        <v>9</v>
      </c>
      <c r="C57" s="572"/>
      <c r="D57" s="572"/>
      <c r="E57" s="573">
        <f>SUM(E7:E56)</f>
        <v>11894.479000000003</v>
      </c>
      <c r="F57" s="574"/>
      <c r="G57" s="573"/>
      <c r="H57" s="573">
        <f>SUM(H7:H56)</f>
        <v>14099.875900000001</v>
      </c>
      <c r="I57" s="574"/>
      <c r="J57" s="574"/>
      <c r="K57" s="575">
        <f t="shared" si="2"/>
        <v>2205.396899999998</v>
      </c>
      <c r="L57" s="575"/>
      <c r="M57" s="575"/>
      <c r="N57" s="576">
        <f t="shared" si="3"/>
        <v>18.54134931004542</v>
      </c>
      <c r="O57" s="577"/>
      <c r="P57" s="574"/>
    </row>
    <row r="58" spans="1:16" ht="18.75" customHeight="1">
      <c r="A58" s="560" t="s">
        <v>138</v>
      </c>
      <c r="B58" s="103"/>
      <c r="C58" s="578"/>
      <c r="D58" s="578"/>
      <c r="E58" s="578"/>
      <c r="F58" s="578"/>
      <c r="G58" s="578"/>
      <c r="H58" s="578"/>
      <c r="I58" s="578"/>
      <c r="J58" s="578"/>
      <c r="K58" s="578"/>
      <c r="L58" s="578"/>
      <c r="M58" s="578"/>
      <c r="N58" s="578"/>
      <c r="O58" s="578"/>
      <c r="P58" s="579"/>
    </row>
  </sheetData>
  <sheetProtection/>
  <mergeCells count="10">
    <mergeCell ref="A1:P1"/>
    <mergeCell ref="A2:P2"/>
    <mergeCell ref="K4:O4"/>
    <mergeCell ref="E5:F5"/>
    <mergeCell ref="E4:F4"/>
    <mergeCell ref="B4:B5"/>
    <mergeCell ref="H4:I4"/>
    <mergeCell ref="H5:I5"/>
    <mergeCell ref="K5:L5"/>
    <mergeCell ref="N5:O5"/>
  </mergeCells>
  <printOptions horizontalCentered="1"/>
  <pageMargins left="0.8" right="0.8" top="1.2" bottom="1.2" header="0.5" footer="0.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showGridLines="0" view="pageBreakPreview" zoomScale="60" zoomScaleNormal="120" workbookViewId="0" topLeftCell="A1">
      <selection activeCell="A1" sqref="A1:IV1"/>
    </sheetView>
  </sheetViews>
  <sheetFormatPr defaultColWidth="11.00390625" defaultRowHeight="21.75"/>
  <cols>
    <col min="1" max="1" width="3.28125" style="27" customWidth="1"/>
    <col min="2" max="2" width="25.140625" style="27" customWidth="1"/>
    <col min="3" max="14" width="10.7109375" style="27" customWidth="1"/>
    <col min="15" max="16384" width="11.00390625" style="27" customWidth="1"/>
  </cols>
  <sheetData>
    <row r="1" spans="1:14" s="33" customFormat="1" ht="24" customHeight="1">
      <c r="A1" s="738" t="s">
        <v>219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</row>
    <row r="2" spans="1:14" s="33" customFormat="1" ht="24" customHeight="1">
      <c r="A2" s="738" t="s">
        <v>184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</row>
    <row r="3" spans="1:14" s="33" customFormat="1" ht="15" customHeight="1">
      <c r="A3" s="774" t="s">
        <v>4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</row>
    <row r="4" spans="1:14" ht="21.75" customHeight="1">
      <c r="A4" s="763" t="s">
        <v>75</v>
      </c>
      <c r="B4" s="764"/>
      <c r="C4" s="759" t="s">
        <v>174</v>
      </c>
      <c r="D4" s="760"/>
      <c r="E4" s="773" t="s">
        <v>594</v>
      </c>
      <c r="F4" s="760"/>
      <c r="G4" s="759" t="s">
        <v>179</v>
      </c>
      <c r="H4" s="760"/>
      <c r="I4" s="759" t="s">
        <v>178</v>
      </c>
      <c r="J4" s="760"/>
      <c r="K4" s="759" t="s">
        <v>180</v>
      </c>
      <c r="L4" s="760"/>
      <c r="M4" s="763" t="s">
        <v>9</v>
      </c>
      <c r="N4" s="764"/>
    </row>
    <row r="5" spans="1:14" s="14" customFormat="1" ht="17.25" customHeight="1">
      <c r="A5" s="765"/>
      <c r="B5" s="766"/>
      <c r="C5" s="761"/>
      <c r="D5" s="762"/>
      <c r="E5" s="771" t="s">
        <v>595</v>
      </c>
      <c r="F5" s="772"/>
      <c r="G5" s="761" t="s">
        <v>105</v>
      </c>
      <c r="H5" s="762"/>
      <c r="I5" s="761" t="s">
        <v>140</v>
      </c>
      <c r="J5" s="762"/>
      <c r="K5" s="761" t="s">
        <v>141</v>
      </c>
      <c r="L5" s="762"/>
      <c r="M5" s="767"/>
      <c r="N5" s="768"/>
    </row>
    <row r="6" spans="1:14" s="16" customFormat="1" ht="30" customHeight="1">
      <c r="A6" s="767"/>
      <c r="B6" s="768"/>
      <c r="C6" s="208" t="s">
        <v>10</v>
      </c>
      <c r="D6" s="208" t="s">
        <v>11</v>
      </c>
      <c r="E6" s="208" t="s">
        <v>10</v>
      </c>
      <c r="F6" s="179" t="s">
        <v>11</v>
      </c>
      <c r="G6" s="208" t="s">
        <v>10</v>
      </c>
      <c r="H6" s="179" t="s">
        <v>11</v>
      </c>
      <c r="I6" s="208" t="s">
        <v>10</v>
      </c>
      <c r="J6" s="179" t="s">
        <v>11</v>
      </c>
      <c r="K6" s="208" t="s">
        <v>10</v>
      </c>
      <c r="L6" s="208" t="s">
        <v>11</v>
      </c>
      <c r="M6" s="208" t="s">
        <v>10</v>
      </c>
      <c r="N6" s="208" t="s">
        <v>11</v>
      </c>
    </row>
    <row r="7" spans="1:14" ht="6" customHeight="1">
      <c r="A7" s="139"/>
      <c r="B7" s="72"/>
      <c r="C7" s="213"/>
      <c r="D7" s="213"/>
      <c r="E7" s="213"/>
      <c r="F7" s="72"/>
      <c r="G7" s="213"/>
      <c r="H7" s="72"/>
      <c r="I7" s="209"/>
      <c r="J7" s="117"/>
      <c r="K7" s="209"/>
      <c r="L7" s="209"/>
      <c r="M7" s="213"/>
      <c r="N7" s="209"/>
    </row>
    <row r="8" spans="1:14" ht="15.75" customHeight="1">
      <c r="A8" s="629">
        <v>1</v>
      </c>
      <c r="B8" s="140" t="s">
        <v>66</v>
      </c>
      <c r="C8" s="214">
        <v>0</v>
      </c>
      <c r="D8" s="214">
        <v>0</v>
      </c>
      <c r="E8" s="214">
        <v>0</v>
      </c>
      <c r="F8" s="135">
        <v>0</v>
      </c>
      <c r="G8" s="210">
        <v>125</v>
      </c>
      <c r="H8" s="135">
        <v>0</v>
      </c>
      <c r="I8" s="214">
        <v>1</v>
      </c>
      <c r="J8" s="135">
        <v>0</v>
      </c>
      <c r="K8" s="214">
        <v>0</v>
      </c>
      <c r="L8" s="214">
        <v>0</v>
      </c>
      <c r="M8" s="210">
        <f>SUM(I8,G8,E8,K8,C8)</f>
        <v>126</v>
      </c>
      <c r="N8" s="210">
        <f>SUM(J8,H8,F8,L8,D8)</f>
        <v>0</v>
      </c>
    </row>
    <row r="9" spans="1:14" ht="15.75" customHeight="1">
      <c r="A9" s="629">
        <v>2</v>
      </c>
      <c r="B9" s="140" t="s">
        <v>68</v>
      </c>
      <c r="C9" s="214">
        <v>0</v>
      </c>
      <c r="D9" s="214">
        <v>0</v>
      </c>
      <c r="E9" s="214">
        <v>0</v>
      </c>
      <c r="F9" s="135">
        <v>0</v>
      </c>
      <c r="G9" s="214">
        <v>59.47</v>
      </c>
      <c r="H9" s="135">
        <v>0</v>
      </c>
      <c r="I9" s="214">
        <v>0</v>
      </c>
      <c r="J9" s="135">
        <v>0</v>
      </c>
      <c r="K9" s="214">
        <v>0</v>
      </c>
      <c r="L9" s="214">
        <v>0</v>
      </c>
      <c r="M9" s="210">
        <f aca="true" t="shared" si="0" ref="M9:M29">SUM(I9,G9,E9,K9,C9)</f>
        <v>59.47</v>
      </c>
      <c r="N9" s="210">
        <f aca="true" t="shared" si="1" ref="N9:N29">SUM(J9,H9,F9,L9,D9)</f>
        <v>0</v>
      </c>
    </row>
    <row r="10" spans="1:14" ht="15.75" customHeight="1">
      <c r="A10" s="629">
        <v>3</v>
      </c>
      <c r="B10" s="140" t="s">
        <v>72</v>
      </c>
      <c r="C10" s="214">
        <v>0</v>
      </c>
      <c r="D10" s="214">
        <v>0</v>
      </c>
      <c r="E10" s="214">
        <v>0</v>
      </c>
      <c r="F10" s="135">
        <v>0</v>
      </c>
      <c r="G10" s="214">
        <v>0</v>
      </c>
      <c r="H10" s="135">
        <v>103.099</v>
      </c>
      <c r="I10" s="214">
        <v>0</v>
      </c>
      <c r="J10" s="135">
        <v>0</v>
      </c>
      <c r="K10" s="214">
        <v>0</v>
      </c>
      <c r="L10" s="214">
        <v>0</v>
      </c>
      <c r="M10" s="210">
        <f t="shared" si="0"/>
        <v>0</v>
      </c>
      <c r="N10" s="210">
        <f t="shared" si="1"/>
        <v>103.099</v>
      </c>
    </row>
    <row r="11" spans="1:14" ht="15.75" customHeight="1">
      <c r="A11" s="629">
        <v>4</v>
      </c>
      <c r="B11" s="140" t="s">
        <v>64</v>
      </c>
      <c r="C11" s="214">
        <v>0</v>
      </c>
      <c r="D11" s="214">
        <v>0</v>
      </c>
      <c r="E11" s="214">
        <v>24</v>
      </c>
      <c r="F11" s="135">
        <v>0</v>
      </c>
      <c r="G11" s="214">
        <v>0</v>
      </c>
      <c r="H11" s="135">
        <v>0</v>
      </c>
      <c r="I11" s="214">
        <v>410.369</v>
      </c>
      <c r="J11" s="135">
        <v>0</v>
      </c>
      <c r="K11" s="214">
        <v>0</v>
      </c>
      <c r="L11" s="214">
        <v>0</v>
      </c>
      <c r="M11" s="210">
        <f t="shared" si="0"/>
        <v>434.369</v>
      </c>
      <c r="N11" s="210">
        <f t="shared" si="1"/>
        <v>0</v>
      </c>
    </row>
    <row r="12" spans="1:14" ht="15.75" customHeight="1">
      <c r="A12" s="629">
        <v>5</v>
      </c>
      <c r="B12" s="140" t="s">
        <v>67</v>
      </c>
      <c r="C12" s="214">
        <v>593.5753</v>
      </c>
      <c r="D12" s="214">
        <v>164</v>
      </c>
      <c r="E12" s="214">
        <v>0</v>
      </c>
      <c r="F12" s="135">
        <v>0</v>
      </c>
      <c r="G12" s="214">
        <v>0</v>
      </c>
      <c r="H12" s="135">
        <v>0</v>
      </c>
      <c r="I12" s="214">
        <v>0</v>
      </c>
      <c r="J12" s="135">
        <v>0</v>
      </c>
      <c r="K12" s="214">
        <v>0</v>
      </c>
      <c r="L12" s="214">
        <v>0</v>
      </c>
      <c r="M12" s="210">
        <f t="shared" si="0"/>
        <v>593.5753</v>
      </c>
      <c r="N12" s="210">
        <f t="shared" si="1"/>
        <v>164</v>
      </c>
    </row>
    <row r="13" spans="1:14" ht="15.75" customHeight="1">
      <c r="A13" s="629">
        <v>6</v>
      </c>
      <c r="B13" s="140" t="s">
        <v>70</v>
      </c>
      <c r="C13" s="214">
        <v>0</v>
      </c>
      <c r="D13" s="214">
        <v>0</v>
      </c>
      <c r="E13" s="214">
        <v>0</v>
      </c>
      <c r="F13" s="135">
        <v>0</v>
      </c>
      <c r="G13" s="214">
        <v>0</v>
      </c>
      <c r="H13" s="135">
        <v>0</v>
      </c>
      <c r="I13" s="214">
        <v>13.002</v>
      </c>
      <c r="J13" s="135">
        <v>19.9076</v>
      </c>
      <c r="K13" s="214">
        <v>0</v>
      </c>
      <c r="L13" s="214">
        <v>0</v>
      </c>
      <c r="M13" s="210">
        <f t="shared" si="0"/>
        <v>13.002</v>
      </c>
      <c r="N13" s="210">
        <f t="shared" si="1"/>
        <v>19.9076</v>
      </c>
    </row>
    <row r="14" spans="1:14" ht="15.75" customHeight="1">
      <c r="A14" s="629">
        <v>7</v>
      </c>
      <c r="B14" s="140" t="s">
        <v>69</v>
      </c>
      <c r="C14" s="214">
        <v>0</v>
      </c>
      <c r="D14" s="214">
        <v>0</v>
      </c>
      <c r="E14" s="214">
        <v>1429.31</v>
      </c>
      <c r="F14" s="135">
        <v>1</v>
      </c>
      <c r="G14" s="214">
        <v>0</v>
      </c>
      <c r="H14" s="135">
        <v>0</v>
      </c>
      <c r="I14" s="214">
        <v>0</v>
      </c>
      <c r="J14" s="135">
        <v>0</v>
      </c>
      <c r="K14" s="214">
        <v>0</v>
      </c>
      <c r="L14" s="214">
        <v>115</v>
      </c>
      <c r="M14" s="210">
        <f t="shared" si="0"/>
        <v>1429.31</v>
      </c>
      <c r="N14" s="210">
        <f t="shared" si="1"/>
        <v>116</v>
      </c>
    </row>
    <row r="15" spans="1:14" ht="15.75" customHeight="1">
      <c r="A15" s="629">
        <v>8</v>
      </c>
      <c r="B15" s="140" t="s">
        <v>73</v>
      </c>
      <c r="C15" s="214">
        <v>0</v>
      </c>
      <c r="D15" s="214">
        <v>0</v>
      </c>
      <c r="E15" s="214">
        <v>0</v>
      </c>
      <c r="F15" s="135">
        <v>0</v>
      </c>
      <c r="G15" s="214">
        <v>0</v>
      </c>
      <c r="H15" s="135">
        <v>0</v>
      </c>
      <c r="I15" s="214">
        <v>0</v>
      </c>
      <c r="J15" s="135">
        <v>55</v>
      </c>
      <c r="K15" s="214">
        <v>0</v>
      </c>
      <c r="L15" s="214">
        <v>61.58</v>
      </c>
      <c r="M15" s="210">
        <f t="shared" si="0"/>
        <v>0</v>
      </c>
      <c r="N15" s="210">
        <f t="shared" si="1"/>
        <v>116.58</v>
      </c>
    </row>
    <row r="16" spans="1:14" ht="15.75" customHeight="1">
      <c r="A16" s="629">
        <v>9</v>
      </c>
      <c r="B16" s="140" t="s">
        <v>133</v>
      </c>
      <c r="C16" s="214">
        <v>0</v>
      </c>
      <c r="D16" s="214">
        <v>0</v>
      </c>
      <c r="E16" s="214">
        <v>0</v>
      </c>
      <c r="F16" s="135">
        <v>0</v>
      </c>
      <c r="G16" s="214">
        <v>670.5233</v>
      </c>
      <c r="H16" s="135">
        <v>0</v>
      </c>
      <c r="I16" s="214">
        <v>0</v>
      </c>
      <c r="J16" s="135">
        <v>0</v>
      </c>
      <c r="K16" s="214">
        <v>0</v>
      </c>
      <c r="L16" s="214">
        <v>0</v>
      </c>
      <c r="M16" s="210">
        <f t="shared" si="0"/>
        <v>670.5233</v>
      </c>
      <c r="N16" s="210">
        <f t="shared" si="1"/>
        <v>0</v>
      </c>
    </row>
    <row r="17" spans="1:14" ht="15.75" customHeight="1">
      <c r="A17" s="629">
        <v>10</v>
      </c>
      <c r="B17" s="140" t="s">
        <v>142</v>
      </c>
      <c r="C17" s="214">
        <v>104.9457</v>
      </c>
      <c r="D17" s="214">
        <v>1612.8648</v>
      </c>
      <c r="E17" s="214">
        <v>0</v>
      </c>
      <c r="F17" s="135">
        <v>0</v>
      </c>
      <c r="G17" s="214">
        <v>199.8198</v>
      </c>
      <c r="H17" s="135">
        <v>51.181</v>
      </c>
      <c r="I17" s="214">
        <v>0</v>
      </c>
      <c r="J17" s="135">
        <v>0</v>
      </c>
      <c r="K17" s="214">
        <v>0</v>
      </c>
      <c r="L17" s="214">
        <v>0</v>
      </c>
      <c r="M17" s="210">
        <f t="shared" si="0"/>
        <v>304.7655</v>
      </c>
      <c r="N17" s="210">
        <f t="shared" si="1"/>
        <v>1664.0458</v>
      </c>
    </row>
    <row r="18" spans="1:14" ht="15.75" customHeight="1">
      <c r="A18" s="629">
        <v>11</v>
      </c>
      <c r="B18" s="140" t="s">
        <v>213</v>
      </c>
      <c r="C18" s="214">
        <v>0</v>
      </c>
      <c r="D18" s="214">
        <v>0</v>
      </c>
      <c r="E18" s="214">
        <v>0</v>
      </c>
      <c r="F18" s="135">
        <v>0</v>
      </c>
      <c r="G18" s="214">
        <v>5</v>
      </c>
      <c r="H18" s="135">
        <v>0</v>
      </c>
      <c r="I18" s="214">
        <v>0</v>
      </c>
      <c r="J18" s="135">
        <v>0</v>
      </c>
      <c r="K18" s="214">
        <v>0</v>
      </c>
      <c r="L18" s="214">
        <v>0</v>
      </c>
      <c r="M18" s="210">
        <f t="shared" si="0"/>
        <v>5</v>
      </c>
      <c r="N18" s="210">
        <f t="shared" si="1"/>
        <v>0</v>
      </c>
    </row>
    <row r="19" spans="1:14" ht="15.75" customHeight="1">
      <c r="A19" s="629">
        <v>12</v>
      </c>
      <c r="B19" s="140" t="s">
        <v>143</v>
      </c>
      <c r="C19" s="214">
        <v>0</v>
      </c>
      <c r="D19" s="214">
        <v>0</v>
      </c>
      <c r="E19" s="214">
        <v>0</v>
      </c>
      <c r="F19" s="135">
        <v>0</v>
      </c>
      <c r="G19" s="214">
        <v>5</v>
      </c>
      <c r="H19" s="135">
        <v>0</v>
      </c>
      <c r="I19" s="214">
        <v>0</v>
      </c>
      <c r="J19" s="135">
        <v>0</v>
      </c>
      <c r="K19" s="214">
        <v>0</v>
      </c>
      <c r="L19" s="214">
        <v>0</v>
      </c>
      <c r="M19" s="210">
        <f t="shared" si="0"/>
        <v>5</v>
      </c>
      <c r="N19" s="210">
        <f t="shared" si="1"/>
        <v>0</v>
      </c>
    </row>
    <row r="20" spans="1:14" ht="15.75" customHeight="1">
      <c r="A20" s="629">
        <v>13</v>
      </c>
      <c r="B20" s="140" t="s">
        <v>196</v>
      </c>
      <c r="C20" s="214">
        <v>0</v>
      </c>
      <c r="D20" s="214">
        <v>0</v>
      </c>
      <c r="E20" s="214">
        <v>0</v>
      </c>
      <c r="F20" s="135">
        <v>0</v>
      </c>
      <c r="G20" s="214">
        <v>0</v>
      </c>
      <c r="H20" s="135">
        <v>0</v>
      </c>
      <c r="I20" s="214">
        <v>8</v>
      </c>
      <c r="J20" s="135">
        <v>0</v>
      </c>
      <c r="K20" s="214">
        <v>0</v>
      </c>
      <c r="L20" s="214">
        <v>0</v>
      </c>
      <c r="M20" s="210">
        <f t="shared" si="0"/>
        <v>8</v>
      </c>
      <c r="N20" s="210">
        <f t="shared" si="1"/>
        <v>0</v>
      </c>
    </row>
    <row r="21" spans="1:14" ht="15.75" customHeight="1">
      <c r="A21" s="629">
        <v>14</v>
      </c>
      <c r="B21" s="140" t="s">
        <v>150</v>
      </c>
      <c r="C21" s="214">
        <v>3.98</v>
      </c>
      <c r="D21" s="214">
        <v>0</v>
      </c>
      <c r="E21" s="214">
        <v>0</v>
      </c>
      <c r="F21" s="135">
        <v>0</v>
      </c>
      <c r="G21" s="214">
        <v>0</v>
      </c>
      <c r="H21" s="135">
        <v>0</v>
      </c>
      <c r="I21" s="214">
        <v>0</v>
      </c>
      <c r="J21" s="135">
        <v>0</v>
      </c>
      <c r="K21" s="214">
        <v>0</v>
      </c>
      <c r="L21" s="214">
        <v>0</v>
      </c>
      <c r="M21" s="210">
        <f t="shared" si="0"/>
        <v>3.98</v>
      </c>
      <c r="N21" s="210">
        <f t="shared" si="1"/>
        <v>0</v>
      </c>
    </row>
    <row r="22" spans="1:14" ht="15.75" customHeight="1">
      <c r="A22" s="629">
        <v>15</v>
      </c>
      <c r="B22" s="140" t="s">
        <v>136</v>
      </c>
      <c r="C22" s="214">
        <v>0</v>
      </c>
      <c r="D22" s="214">
        <v>0</v>
      </c>
      <c r="E22" s="214">
        <v>9.5</v>
      </c>
      <c r="F22" s="135">
        <v>0</v>
      </c>
      <c r="G22" s="214">
        <v>0</v>
      </c>
      <c r="H22" s="135">
        <v>0</v>
      </c>
      <c r="I22" s="214">
        <v>0</v>
      </c>
      <c r="J22" s="135">
        <v>0</v>
      </c>
      <c r="K22" s="214">
        <v>0</v>
      </c>
      <c r="L22" s="214">
        <v>0</v>
      </c>
      <c r="M22" s="210">
        <f t="shared" si="0"/>
        <v>9.5</v>
      </c>
      <c r="N22" s="210">
        <f t="shared" si="1"/>
        <v>0</v>
      </c>
    </row>
    <row r="23" spans="1:14" ht="15.75" customHeight="1">
      <c r="A23" s="629">
        <v>16</v>
      </c>
      <c r="B23" s="140" t="s">
        <v>214</v>
      </c>
      <c r="C23" s="214">
        <v>0</v>
      </c>
      <c r="D23" s="214">
        <v>0</v>
      </c>
      <c r="E23" s="214">
        <v>0</v>
      </c>
      <c r="F23" s="135">
        <v>0</v>
      </c>
      <c r="G23" s="214">
        <v>0</v>
      </c>
      <c r="H23" s="135">
        <v>0</v>
      </c>
      <c r="I23" s="214">
        <v>38</v>
      </c>
      <c r="J23" s="135">
        <v>0</v>
      </c>
      <c r="K23" s="214">
        <v>0</v>
      </c>
      <c r="L23" s="214">
        <v>0</v>
      </c>
      <c r="M23" s="210">
        <f t="shared" si="0"/>
        <v>38</v>
      </c>
      <c r="N23" s="210">
        <f t="shared" si="1"/>
        <v>0</v>
      </c>
    </row>
    <row r="24" spans="1:14" ht="15.75" customHeight="1">
      <c r="A24" s="629">
        <v>17</v>
      </c>
      <c r="B24" s="140" t="s">
        <v>215</v>
      </c>
      <c r="C24" s="214">
        <v>0</v>
      </c>
      <c r="D24" s="214">
        <v>0</v>
      </c>
      <c r="E24" s="214">
        <v>35.3</v>
      </c>
      <c r="F24" s="135">
        <v>0</v>
      </c>
      <c r="G24" s="214">
        <v>0</v>
      </c>
      <c r="H24" s="135">
        <v>0</v>
      </c>
      <c r="I24" s="214">
        <v>0</v>
      </c>
      <c r="J24" s="135">
        <v>0</v>
      </c>
      <c r="K24" s="214">
        <v>0</v>
      </c>
      <c r="L24" s="214">
        <v>0</v>
      </c>
      <c r="M24" s="210">
        <f t="shared" si="0"/>
        <v>35.3</v>
      </c>
      <c r="N24" s="210">
        <f t="shared" si="1"/>
        <v>0</v>
      </c>
    </row>
    <row r="25" spans="1:14" ht="15.75" customHeight="1">
      <c r="A25" s="629">
        <v>18</v>
      </c>
      <c r="B25" s="140" t="s">
        <v>216</v>
      </c>
      <c r="C25" s="214">
        <v>0</v>
      </c>
      <c r="D25" s="214">
        <v>0</v>
      </c>
      <c r="E25" s="214">
        <v>0</v>
      </c>
      <c r="F25" s="135">
        <v>0</v>
      </c>
      <c r="G25" s="214">
        <v>0</v>
      </c>
      <c r="H25" s="135">
        <v>0</v>
      </c>
      <c r="I25" s="214">
        <v>13.7</v>
      </c>
      <c r="J25" s="135">
        <v>0</v>
      </c>
      <c r="K25" s="214">
        <v>0</v>
      </c>
      <c r="L25" s="214">
        <v>0</v>
      </c>
      <c r="M25" s="210">
        <f t="shared" si="0"/>
        <v>13.7</v>
      </c>
      <c r="N25" s="210">
        <f t="shared" si="1"/>
        <v>0</v>
      </c>
    </row>
    <row r="26" spans="1:14" ht="15.75" customHeight="1">
      <c r="A26" s="629">
        <v>19</v>
      </c>
      <c r="B26" s="140" t="s">
        <v>217</v>
      </c>
      <c r="C26" s="214">
        <v>0</v>
      </c>
      <c r="D26" s="214">
        <v>0</v>
      </c>
      <c r="E26" s="214">
        <v>1</v>
      </c>
      <c r="F26" s="135">
        <v>0</v>
      </c>
      <c r="G26" s="214">
        <v>0</v>
      </c>
      <c r="H26" s="135">
        <v>0</v>
      </c>
      <c r="I26" s="214">
        <v>0</v>
      </c>
      <c r="J26" s="135">
        <v>0</v>
      </c>
      <c r="K26" s="214">
        <v>0</v>
      </c>
      <c r="L26" s="214">
        <v>0</v>
      </c>
      <c r="M26" s="210">
        <f t="shared" si="0"/>
        <v>1</v>
      </c>
      <c r="N26" s="210">
        <f t="shared" si="1"/>
        <v>0</v>
      </c>
    </row>
    <row r="27" spans="1:14" ht="15.75" customHeight="1">
      <c r="A27" s="630" t="s">
        <v>560</v>
      </c>
      <c r="B27" s="164" t="s">
        <v>218</v>
      </c>
      <c r="C27" s="214">
        <v>0</v>
      </c>
      <c r="D27" s="214">
        <v>0</v>
      </c>
      <c r="E27" s="214">
        <v>10</v>
      </c>
      <c r="F27" s="135">
        <v>0</v>
      </c>
      <c r="G27" s="214">
        <v>0</v>
      </c>
      <c r="H27" s="135">
        <v>0</v>
      </c>
      <c r="I27" s="214">
        <v>0</v>
      </c>
      <c r="J27" s="135">
        <v>0</v>
      </c>
      <c r="K27" s="214">
        <v>0</v>
      </c>
      <c r="L27" s="214">
        <v>0</v>
      </c>
      <c r="M27" s="210">
        <f t="shared" si="0"/>
        <v>10</v>
      </c>
      <c r="N27" s="210">
        <f t="shared" si="1"/>
        <v>0</v>
      </c>
    </row>
    <row r="28" spans="1:14" ht="5.25" customHeight="1">
      <c r="A28" s="206"/>
      <c r="B28" s="207"/>
      <c r="C28" s="211"/>
      <c r="D28" s="215"/>
      <c r="E28" s="211"/>
      <c r="F28" s="137"/>
      <c r="G28" s="214"/>
      <c r="H28" s="135"/>
      <c r="I28" s="214"/>
      <c r="J28" s="135"/>
      <c r="K28" s="214"/>
      <c r="L28" s="214"/>
      <c r="M28" s="210"/>
      <c r="N28" s="210"/>
    </row>
    <row r="29" spans="1:14" s="633" customFormat="1" ht="23.25" customHeight="1">
      <c r="A29" s="769" t="s">
        <v>9</v>
      </c>
      <c r="B29" s="770"/>
      <c r="C29" s="212">
        <f aca="true" t="shared" si="2" ref="C29:L29">SUM(C8:C27)</f>
        <v>702.501</v>
      </c>
      <c r="D29" s="212">
        <f t="shared" si="2"/>
        <v>1776.8648</v>
      </c>
      <c r="E29" s="212">
        <f t="shared" si="2"/>
        <v>1509.11</v>
      </c>
      <c r="F29" s="138">
        <f t="shared" si="2"/>
        <v>1</v>
      </c>
      <c r="G29" s="212">
        <f t="shared" si="2"/>
        <v>1064.8130999999998</v>
      </c>
      <c r="H29" s="138">
        <f t="shared" si="2"/>
        <v>154.28</v>
      </c>
      <c r="I29" s="212">
        <f t="shared" si="2"/>
        <v>484.071</v>
      </c>
      <c r="J29" s="138">
        <f t="shared" si="2"/>
        <v>74.9076</v>
      </c>
      <c r="K29" s="212">
        <f t="shared" si="2"/>
        <v>0</v>
      </c>
      <c r="L29" s="212">
        <f t="shared" si="2"/>
        <v>176.57999999999998</v>
      </c>
      <c r="M29" s="661">
        <f t="shared" si="0"/>
        <v>3760.4951</v>
      </c>
      <c r="N29" s="661">
        <f t="shared" si="1"/>
        <v>2183.6324</v>
      </c>
    </row>
    <row r="30" spans="2:14" ht="3.75" customHeight="1">
      <c r="B30" s="26"/>
      <c r="C30" s="74"/>
      <c r="D30" s="74"/>
      <c r="E30" s="73"/>
      <c r="F30" s="73"/>
      <c r="G30" s="73"/>
      <c r="H30" s="73"/>
      <c r="I30" s="26"/>
      <c r="J30" s="26"/>
      <c r="K30" s="26"/>
      <c r="L30" s="26"/>
      <c r="M30" s="26"/>
      <c r="N30" s="26"/>
    </row>
    <row r="31" spans="1:14" s="75" customFormat="1" ht="18" customHeight="1">
      <c r="A31" s="757" t="s">
        <v>138</v>
      </c>
      <c r="B31" s="758"/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</row>
  </sheetData>
  <sheetProtection/>
  <mergeCells count="16">
    <mergeCell ref="A1:N1"/>
    <mergeCell ref="A2:N2"/>
    <mergeCell ref="C4:D5"/>
    <mergeCell ref="M4:N5"/>
    <mergeCell ref="G4:H4"/>
    <mergeCell ref="G5:H5"/>
    <mergeCell ref="E5:F5"/>
    <mergeCell ref="E4:F4"/>
    <mergeCell ref="A3:N3"/>
    <mergeCell ref="A31:N31"/>
    <mergeCell ref="I4:J4"/>
    <mergeCell ref="I5:J5"/>
    <mergeCell ref="A4:B6"/>
    <mergeCell ref="A29:B29"/>
    <mergeCell ref="K4:L4"/>
    <mergeCell ref="K5:L5"/>
  </mergeCells>
  <printOptions horizontalCentered="1"/>
  <pageMargins left="0.8661417322834646" right="0.8661417322834646" top="0.984251968503937" bottom="0.984251968503937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showGridLines="0" view="pageBreakPreview" zoomScale="70" zoomScaleSheetLayoutView="70" workbookViewId="0" topLeftCell="A1">
      <selection activeCell="A1" sqref="A1:IV1"/>
    </sheetView>
  </sheetViews>
  <sheetFormatPr defaultColWidth="14.421875" defaultRowHeight="21.75"/>
  <cols>
    <col min="1" max="1" width="31.00390625" style="2" customWidth="1"/>
    <col min="2" max="2" width="0.9921875" style="2" customWidth="1"/>
    <col min="3" max="3" width="15.140625" style="2" customWidth="1"/>
    <col min="4" max="4" width="2.00390625" style="2" customWidth="1"/>
    <col min="5" max="5" width="15.28125" style="2" customWidth="1"/>
    <col min="6" max="6" width="2.00390625" style="2" customWidth="1"/>
    <col min="7" max="7" width="15.28125" style="2" customWidth="1"/>
    <col min="8" max="8" width="1.1484375" style="2" customWidth="1"/>
    <col min="9" max="9" width="11.00390625" style="2" customWidth="1"/>
    <col min="10" max="10" width="3.8515625" style="2" customWidth="1"/>
    <col min="11" max="16384" width="14.421875" style="32" customWidth="1"/>
  </cols>
  <sheetData>
    <row r="1" spans="1:10" s="104" customFormat="1" ht="21.75" customHeight="1">
      <c r="A1" s="738" t="s">
        <v>561</v>
      </c>
      <c r="B1" s="738"/>
      <c r="C1" s="738"/>
      <c r="D1" s="738"/>
      <c r="E1" s="738"/>
      <c r="F1" s="738"/>
      <c r="G1" s="738"/>
      <c r="H1" s="738"/>
      <c r="I1" s="738"/>
      <c r="J1" s="738"/>
    </row>
    <row r="2" spans="1:10" s="104" customFormat="1" ht="21.75" customHeight="1">
      <c r="A2" s="738" t="s">
        <v>575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7.5" customHeight="1">
      <c r="A3" s="25"/>
      <c r="B3" s="25"/>
      <c r="C3" s="25"/>
      <c r="D3" s="25"/>
      <c r="E3" s="25"/>
      <c r="F3" s="25"/>
      <c r="G3" s="25"/>
      <c r="H3" s="25"/>
      <c r="I3" s="25"/>
      <c r="J3" s="59"/>
    </row>
    <row r="4" spans="1:10" s="51" customFormat="1" ht="24" customHeight="1">
      <c r="A4" s="39"/>
      <c r="B4" s="80"/>
      <c r="C4" s="739" t="s">
        <v>130</v>
      </c>
      <c r="D4" s="775"/>
      <c r="E4" s="775"/>
      <c r="F4" s="775"/>
      <c r="G4" s="775"/>
      <c r="H4" s="775"/>
      <c r="I4" s="775"/>
      <c r="J4" s="775"/>
    </row>
    <row r="5" spans="1:10" s="51" customFormat="1" ht="24" customHeight="1">
      <c r="A5" s="80" t="s">
        <v>168</v>
      </c>
      <c r="B5" s="80"/>
      <c r="C5" s="740" t="s">
        <v>10</v>
      </c>
      <c r="D5" s="740"/>
      <c r="E5" s="740" t="s">
        <v>11</v>
      </c>
      <c r="F5" s="740"/>
      <c r="G5" s="740" t="s">
        <v>9</v>
      </c>
      <c r="H5" s="740"/>
      <c r="I5" s="740" t="s">
        <v>12</v>
      </c>
      <c r="J5" s="740"/>
    </row>
    <row r="6" spans="1:10" s="51" customFormat="1" ht="15" customHeight="1">
      <c r="A6" s="13"/>
      <c r="B6" s="18"/>
      <c r="C6" s="742" t="s">
        <v>114</v>
      </c>
      <c r="D6" s="742"/>
      <c r="E6" s="742" t="s">
        <v>114</v>
      </c>
      <c r="F6" s="742"/>
      <c r="G6" s="742" t="s">
        <v>114</v>
      </c>
      <c r="H6" s="742"/>
      <c r="I6" s="742"/>
      <c r="J6" s="742"/>
    </row>
    <row r="7" spans="1:10" ht="3.75" customHeight="1">
      <c r="A7" s="580"/>
      <c r="B7" s="580"/>
      <c r="C7" s="581"/>
      <c r="D7" s="580"/>
      <c r="E7" s="580"/>
      <c r="F7" s="580"/>
      <c r="G7" s="580"/>
      <c r="H7" s="580"/>
      <c r="I7" s="580"/>
      <c r="J7" s="63"/>
    </row>
    <row r="8" spans="1:10" ht="15.75" customHeight="1">
      <c r="A8" s="45" t="s">
        <v>169</v>
      </c>
      <c r="B8" s="45"/>
      <c r="C8" s="582"/>
      <c r="D8" s="27"/>
      <c r="E8" s="27"/>
      <c r="F8" s="27"/>
      <c r="G8" s="27"/>
      <c r="H8" s="27"/>
      <c r="I8" s="27"/>
      <c r="J8" s="27"/>
    </row>
    <row r="9" spans="1:10" ht="15.75" customHeight="1">
      <c r="A9" s="45" t="s">
        <v>174</v>
      </c>
      <c r="B9" s="45"/>
      <c r="C9" s="583">
        <v>702501000</v>
      </c>
      <c r="D9" s="583"/>
      <c r="E9" s="584">
        <v>1776864800</v>
      </c>
      <c r="F9" s="584"/>
      <c r="G9" s="126">
        <f>SUM(C9:F9)</f>
        <v>2479365800</v>
      </c>
      <c r="H9" s="126"/>
      <c r="I9" s="131">
        <f>G9*100/$G$27</f>
        <v>41.711181329808284</v>
      </c>
      <c r="J9" s="27"/>
    </row>
    <row r="10" spans="1:10" ht="5.25" customHeight="1">
      <c r="A10" s="59"/>
      <c r="B10" s="59"/>
      <c r="C10" s="585"/>
      <c r="D10" s="585"/>
      <c r="E10" s="585"/>
      <c r="F10" s="585"/>
      <c r="G10" s="127"/>
      <c r="H10" s="127"/>
      <c r="I10" s="132"/>
      <c r="J10" s="59"/>
    </row>
    <row r="11" spans="1:10" ht="3.75" customHeight="1">
      <c r="A11" s="27"/>
      <c r="B11" s="45"/>
      <c r="C11" s="586"/>
      <c r="D11" s="586"/>
      <c r="E11" s="586"/>
      <c r="F11" s="586"/>
      <c r="G11" s="128"/>
      <c r="H11" s="128"/>
      <c r="I11" s="133"/>
      <c r="J11" s="27"/>
    </row>
    <row r="12" spans="1:10" ht="15.75" customHeight="1">
      <c r="A12" s="45" t="s">
        <v>170</v>
      </c>
      <c r="B12" s="45"/>
      <c r="C12" s="583"/>
      <c r="D12" s="583"/>
      <c r="E12" s="587"/>
      <c r="F12" s="587"/>
      <c r="G12" s="126"/>
      <c r="H12" s="126"/>
      <c r="I12" s="131"/>
      <c r="J12" s="27"/>
    </row>
    <row r="13" spans="1:10" ht="15.75" customHeight="1">
      <c r="A13" s="45" t="s">
        <v>220</v>
      </c>
      <c r="B13" s="62"/>
      <c r="C13" s="584">
        <v>1509110000</v>
      </c>
      <c r="D13" s="584"/>
      <c r="E13" s="584">
        <v>1000000</v>
      </c>
      <c r="F13" s="584"/>
      <c r="G13" s="126">
        <f>SUM(C13:F13)</f>
        <v>1510110000</v>
      </c>
      <c r="H13" s="126">
        <f>SUM(D13:G13)</f>
        <v>1511110000</v>
      </c>
      <c r="I13" s="131">
        <f>G13*100/G27</f>
        <v>25.405074167739503</v>
      </c>
      <c r="J13" s="27"/>
    </row>
    <row r="14" spans="1:10" ht="6" customHeight="1">
      <c r="A14" s="588"/>
      <c r="B14" s="588"/>
      <c r="C14" s="585"/>
      <c r="D14" s="585"/>
      <c r="E14" s="585"/>
      <c r="F14" s="585"/>
      <c r="G14" s="127"/>
      <c r="H14" s="127"/>
      <c r="I14" s="132"/>
      <c r="J14" s="59"/>
    </row>
    <row r="15" spans="1:10" ht="3.75" customHeight="1">
      <c r="A15" s="27"/>
      <c r="B15" s="45"/>
      <c r="C15" s="586"/>
      <c r="D15" s="586"/>
      <c r="E15" s="586"/>
      <c r="F15" s="586"/>
      <c r="G15" s="128"/>
      <c r="H15" s="128"/>
      <c r="I15" s="133"/>
      <c r="J15" s="27"/>
    </row>
    <row r="16" spans="1:10" ht="15.75" customHeight="1">
      <c r="A16" s="45" t="s">
        <v>171</v>
      </c>
      <c r="B16" s="45"/>
      <c r="C16" s="583"/>
      <c r="D16" s="583"/>
      <c r="E16" s="587"/>
      <c r="F16" s="587"/>
      <c r="G16" s="126"/>
      <c r="H16" s="126"/>
      <c r="I16" s="131"/>
      <c r="J16" s="27"/>
    </row>
    <row r="17" spans="1:10" ht="15.75" customHeight="1">
      <c r="A17" s="45" t="s">
        <v>175</v>
      </c>
      <c r="B17" s="62"/>
      <c r="C17" s="583">
        <v>1064813100</v>
      </c>
      <c r="D17" s="583"/>
      <c r="E17" s="583">
        <v>154280000</v>
      </c>
      <c r="F17" s="583"/>
      <c r="G17" s="126">
        <f>SUM(C17:F17)</f>
        <v>1219093100</v>
      </c>
      <c r="H17" s="126"/>
      <c r="I17" s="131">
        <f>G17*100/$G$27</f>
        <v>20.509201728933306</v>
      </c>
      <c r="J17" s="27"/>
    </row>
    <row r="18" spans="1:10" ht="6" customHeight="1">
      <c r="A18" s="588"/>
      <c r="B18" s="588"/>
      <c r="C18" s="585"/>
      <c r="D18" s="585"/>
      <c r="E18" s="585"/>
      <c r="F18" s="585"/>
      <c r="G18" s="127"/>
      <c r="H18" s="127"/>
      <c r="I18" s="132"/>
      <c r="J18" s="59"/>
    </row>
    <row r="19" spans="1:10" ht="4.5" customHeight="1">
      <c r="A19" s="589"/>
      <c r="B19" s="589"/>
      <c r="C19" s="590"/>
      <c r="D19" s="590"/>
      <c r="E19" s="590"/>
      <c r="F19" s="590"/>
      <c r="G19" s="129"/>
      <c r="H19" s="129"/>
      <c r="I19" s="134"/>
      <c r="J19" s="58"/>
    </row>
    <row r="20" spans="1:10" ht="15.75" customHeight="1">
      <c r="A20" s="45" t="s">
        <v>172</v>
      </c>
      <c r="B20" s="45"/>
      <c r="C20" s="586"/>
      <c r="D20" s="586"/>
      <c r="E20" s="586"/>
      <c r="F20" s="586"/>
      <c r="G20" s="128"/>
      <c r="H20" s="128"/>
      <c r="I20" s="133"/>
      <c r="J20" s="27"/>
    </row>
    <row r="21" spans="1:10" ht="15.75" customHeight="1">
      <c r="A21" s="45" t="s">
        <v>176</v>
      </c>
      <c r="B21" s="45"/>
      <c r="C21" s="583">
        <v>484071000</v>
      </c>
      <c r="D21" s="583"/>
      <c r="E21" s="584">
        <v>74907600</v>
      </c>
      <c r="F21" s="584"/>
      <c r="G21" s="126">
        <f>SUM(C21:F21)</f>
        <v>558978600</v>
      </c>
      <c r="H21" s="126"/>
      <c r="I21" s="131">
        <f>G21*100/$G$27</f>
        <v>9.403879711530413</v>
      </c>
      <c r="J21" s="27"/>
    </row>
    <row r="22" spans="1:10" ht="6" customHeight="1">
      <c r="A22" s="107"/>
      <c r="B22" s="107"/>
      <c r="C22" s="585"/>
      <c r="D22" s="585"/>
      <c r="E22" s="585"/>
      <c r="F22" s="585"/>
      <c r="G22" s="127"/>
      <c r="H22" s="127"/>
      <c r="I22" s="132"/>
      <c r="J22" s="59"/>
    </row>
    <row r="23" spans="1:10" ht="3.75" customHeight="1">
      <c r="A23" s="62"/>
      <c r="B23" s="62"/>
      <c r="C23" s="590"/>
      <c r="D23" s="590"/>
      <c r="E23" s="590"/>
      <c r="F23" s="590"/>
      <c r="G23" s="129"/>
      <c r="H23" s="129"/>
      <c r="I23" s="134" t="s">
        <v>6</v>
      </c>
      <c r="J23" s="58"/>
    </row>
    <row r="24" spans="1:10" ht="15.75" customHeight="1">
      <c r="A24" s="45" t="s">
        <v>173</v>
      </c>
      <c r="B24" s="45"/>
      <c r="C24" s="586"/>
      <c r="D24" s="586"/>
      <c r="E24" s="586"/>
      <c r="F24" s="586"/>
      <c r="G24" s="128"/>
      <c r="H24" s="128"/>
      <c r="I24" s="133"/>
      <c r="J24" s="27"/>
    </row>
    <row r="25" spans="1:10" ht="15.75" customHeight="1">
      <c r="A25" s="45" t="s">
        <v>177</v>
      </c>
      <c r="B25" s="45"/>
      <c r="C25" s="591" t="s">
        <v>108</v>
      </c>
      <c r="D25" s="584"/>
      <c r="E25" s="584">
        <v>176580000</v>
      </c>
      <c r="F25" s="584"/>
      <c r="G25" s="126">
        <f>SUM(C25:F25)</f>
        <v>176580000</v>
      </c>
      <c r="H25" s="126">
        <f>SUM(D25:G25)</f>
        <v>353160000</v>
      </c>
      <c r="I25" s="131">
        <f>G25*100/$G$27</f>
        <v>2.970663061988492</v>
      </c>
      <c r="J25" s="27"/>
    </row>
    <row r="26" spans="1:10" s="105" customFormat="1" ht="6" customHeight="1">
      <c r="A26" s="70"/>
      <c r="B26" s="70"/>
      <c r="C26" s="590"/>
      <c r="D26" s="590"/>
      <c r="E26" s="590"/>
      <c r="F26" s="590"/>
      <c r="G26" s="129"/>
      <c r="H26" s="129"/>
      <c r="I26" s="134"/>
      <c r="J26" s="58"/>
    </row>
    <row r="27" spans="1:10" s="36" customFormat="1" ht="26.25" customHeight="1">
      <c r="A27" s="592" t="s">
        <v>13</v>
      </c>
      <c r="B27" s="15"/>
      <c r="C27" s="593">
        <f>SUM(C9:D26)</f>
        <v>3760495100</v>
      </c>
      <c r="D27" s="593"/>
      <c r="E27" s="130">
        <f>SUM(E9:F26)</f>
        <v>2183632400</v>
      </c>
      <c r="F27" s="594"/>
      <c r="G27" s="593">
        <f>SUM(G9:G26)</f>
        <v>5944127500</v>
      </c>
      <c r="H27" s="593"/>
      <c r="I27" s="155">
        <f>G27*100/$G$27</f>
        <v>100</v>
      </c>
      <c r="J27" s="52"/>
    </row>
    <row r="28" spans="1:10" s="36" customFormat="1" ht="3" customHeight="1">
      <c r="A28" s="595"/>
      <c r="B28" s="595"/>
      <c r="C28" s="596"/>
      <c r="D28" s="596"/>
      <c r="E28" s="106"/>
      <c r="F28" s="597"/>
      <c r="G28" s="596"/>
      <c r="H28" s="596"/>
      <c r="I28" s="598"/>
      <c r="J28" s="599"/>
    </row>
    <row r="29" spans="1:10" ht="18.75" customHeight="1">
      <c r="A29" s="560" t="s">
        <v>138</v>
      </c>
      <c r="B29" s="45"/>
      <c r="C29" s="600"/>
      <c r="D29" s="600"/>
      <c r="E29" s="600"/>
      <c r="F29" s="600"/>
      <c r="G29" s="600"/>
      <c r="H29" s="600"/>
      <c r="I29" s="600"/>
      <c r="J29" s="27"/>
    </row>
    <row r="30" spans="1:10" ht="18.75" customHeight="1">
      <c r="A30" s="560"/>
      <c r="B30" s="35"/>
      <c r="C30" s="35"/>
      <c r="D30" s="35"/>
      <c r="E30" s="35"/>
      <c r="F30" s="35"/>
      <c r="G30" s="35"/>
      <c r="H30" s="35"/>
      <c r="I30" s="35"/>
      <c r="J30" s="35"/>
    </row>
  </sheetData>
  <sheetProtection/>
  <mergeCells count="10">
    <mergeCell ref="G5:H5"/>
    <mergeCell ref="E5:F5"/>
    <mergeCell ref="E6:F6"/>
    <mergeCell ref="A1:J1"/>
    <mergeCell ref="A2:J2"/>
    <mergeCell ref="C4:J4"/>
    <mergeCell ref="I5:J6"/>
    <mergeCell ref="C5:D5"/>
    <mergeCell ref="C6:D6"/>
    <mergeCell ref="G6:H6"/>
  </mergeCells>
  <printOptions horizontalCentered="1"/>
  <pageMargins left="0.8" right="0.8" top="1.2" bottom="1.2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ลัดดา  แก้วมรกต</dc:creator>
  <cp:keywords/>
  <dc:description/>
  <cp:lastModifiedBy>PP</cp:lastModifiedBy>
  <cp:lastPrinted>2008-07-04T07:32:20Z</cp:lastPrinted>
  <dcterms:created xsi:type="dcterms:W3CDTF">2001-01-10T08:31:53Z</dcterms:created>
  <dcterms:modified xsi:type="dcterms:W3CDTF">2015-10-26T03:30:03Z</dcterms:modified>
  <cp:category/>
  <cp:version/>
  <cp:contentType/>
  <cp:contentStatus/>
</cp:coreProperties>
</file>