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3770" windowHeight="12720" tabRatio="805" activeTab="0"/>
  </bookViews>
  <sheets>
    <sheet name="สินค้า" sheetId="1" r:id="rId1"/>
    <sheet name="Sheet1" sheetId="2" r:id="rId2"/>
  </sheets>
  <definedNames>
    <definedName name="_xlnm.Print_Area" localSheetId="0">'สินค้า'!$A$1:$I$38</definedName>
  </definedNames>
  <calcPr fullCalcOnLoad="1"/>
</workbook>
</file>

<file path=xl/sharedStrings.xml><?xml version="1.0" encoding="utf-8"?>
<sst xmlns="http://schemas.openxmlformats.org/spreadsheetml/2006/main" count="90" uniqueCount="59">
  <si>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</si>
  <si>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</si>
  <si>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</si>
  <si>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</si>
  <si>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</si>
  <si>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</si>
  <si>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2711 (ก๊าซปิโตรเลียมและก๊าซไฮโดรคาร์บอนอื่นๆ (เช่น ก๊าซธรรมชาติ โพรเพนและบิวเทน เป็นต้น))</t>
  </si>
  <si>
    <t>0302 (ปลาสดหรือแช่เย็น ไม่รวมถึงเนื้อปลาแบบฟิลเล และเนื้อปลาแบบอื่นตามประเภทที่ 03.04)</t>
  </si>
  <si>
    <t>4408 (แผ่นไม้สำหรับทำไม้วีเนียร์  (รวมถึงแผ่นไม้ที่ได้จากการฝานลามิเนเต็ดวูด)  แผ่นไม้สำหรับทำไม้อัดพลายวูด  หรือแผ่นไม้สำหรับทำลามิเนเต็ดวูดที่คล้ายกันอื่น ๆ  และ  ไม้อื่น ๆ ที่เลื่อยตามยาว ฝานหรือลอก จะไส ขัด ต่อริมหรือต่อปลายหรือไม่ก็ตาม  ที่มีความหนา</t>
  </si>
  <si>
    <t>4402 (ถ่านไม้ (รวมถึงถ่านที่ทำจากเปลือกแข็งหรือนัต) จะเกาะหรือติดรวมกันหรือไม่ก็ตาม)</t>
  </si>
  <si>
    <t>4403 (ไม้ที่ยังไม่แปรรูป จะถากเปลือกหรือกระพี้ออกแล้ว  หรือทำเป็นสี่เหลี่ยมอย่างหยาบ ๆ หรือไม่ก็ตาม)</t>
  </si>
  <si>
    <t>0713 (พืชผักตระกูลถั่ว แห้งและเอาเปลือกออก จะลอกเยื่อหรือทำให้แยกจากกันหรือไม่ก็ตาม)</t>
  </si>
  <si>
    <t>4409 (ไม้ (รวมถึงแถบไม้และไม้ลวดลายสำหรับปูพื้นแบบปาเก้ต์ยังไม่ประกอบเข้าด้วยกัน) ที่มีขอบหรือหน้าไม้ทำเป็นรูปทรงอย่างต่อเนื่อง (ทำเป็นลิ้น ร่อง บังใบ มุมเฉลียง ข้อต่อรูปตัววี คิ้ว กรอบ ทำให้มนหรือลักษณะที่คล้ายกัน ) จะไส ขัดหรือต่อปลายหรือไม่ก็ตาม)</t>
  </si>
  <si>
    <t>4418 (เครื่องประกอบอาคารทำด้วยไม้ และเครื่องไม้ที่ใช้ในการก่อสร้าง รวมถึงแผงไม้เซลลูลาร์ แผงไม้ปาร์เกต์ที่ประกอบแล้ว กระเบื้องไม้แบบซิงเกิลและแบบเชก)</t>
  </si>
  <si>
    <t>0307 (สัตว์น้ำจำพวกโมลลุสก์ จะเอาเปลือกออกหรือไม่ก็ตาม มีชีวิต สด แช่เย็น แช่แข็ง แห้ง ใส่เกลือหรือแช่น้ำเกลือ และสัตว์น้ำที่ไม่มีกระดูกสันหลังนอกจากสัตว์น้ำจำพวก ครัสตาเซียและโมลลุสก์ มีชีวิต สด แช่เย็น แช่แข็ง แห้ง ใส่เกลือหรือแช่น้ำเกลือ รวมทั้งสัตว์น</t>
  </si>
  <si>
    <t>0703 (หอมหัวใหญ่ หอมหัวเล็ก กระเทียม ลีก และพืชผักจำพวกหอมกระเทียมอื่นๆ สด  หรือแช่เย็น)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</si>
  <si>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</si>
  <si>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</si>
  <si>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</si>
  <si>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</si>
  <si>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</si>
  <si>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</si>
  <si>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</si>
  <si>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</si>
  <si>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</si>
  <si>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</si>
  <si>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</si>
  <si>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</si>
  <si>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</si>
  <si>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</si>
  <si>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</si>
  <si>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</si>
  <si>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</si>
  <si>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</si>
  <si>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</si>
  <si>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</si>
  <si>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</si>
  <si>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</si>
  <si>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</si>
  <si>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</si>
  <si>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ผลิตภัณฑ์ไม้อื่น ๆ</t>
  </si>
  <si>
    <t>% YoY</t>
  </si>
  <si>
    <t>น้ำมันสำเร็จรูปอื่น ๆ</t>
  </si>
  <si>
    <t>พืชน้ำมันและผลิตภัณฑ์</t>
  </si>
  <si>
    <t>ปูนซิเมนต์</t>
  </si>
  <si>
    <t>เคมีภัณฑ์อนินทรีย์</t>
  </si>
  <si>
    <t>ปลาหมึกสด แช่เย็น แช่แข็ง</t>
  </si>
  <si>
    <t>เหล็ก</t>
  </si>
  <si>
    <t>หมายเหตุ       1.   % YoY : หมายถึง อัตราการเปลี่ยนแปลงเมื่อเทียบกับช่วงเดียวกันของปีก่อน</t>
  </si>
  <si>
    <t xml:space="preserve">   2.  กรมศุลกากร  ได้มีการปรับปรุงข้อมูลย้อนหลังตั้งแต่เดือน มกราคม-ตุลาคม 2560</t>
  </si>
  <si>
    <t>สินแร่ โลหะอื่น ๆ เศษโลหะอื่น ๆ และผลิตภัณฑ์</t>
  </si>
  <si>
    <t>เครื่องดื่มที่ไม่มีแอลกอฮอส์</t>
  </si>
  <si>
    <t>ผลิคภัณฑ์อื่น ๆ จากสัตว์</t>
  </si>
  <si>
    <t>สินค้าอุตสาหกรรมอื่น ๆ</t>
  </si>
  <si>
    <t>เครื่องดื่มที่มีแอลกอฮอส์</t>
  </si>
  <si>
    <t>กลุ่มความร่วมมือฯ  2</t>
  </si>
  <si>
    <t>ปี 2559-2561 (มกราคม-เมษายน)</t>
  </si>
  <si>
    <t>(มกราคม-เมษายน)</t>
  </si>
  <si>
    <t>เครื่องโทรสาร โทรพิมพ์ โทรศัทพ์อุปกรณ์และส่วนประกอบ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</si>
</sst>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#,##0.0000_ ;[Red]\-#,##0.0000\ "/>
    <numFmt numFmtId="183" formatCode="#,##0_ ;[Red]\-#,##0\ "/>
    <numFmt numFmtId="184" formatCode="#,##0.0_ ;[Red]\-#,##0.0\ "/>
    <numFmt numFmtId="185" formatCode="#,##0.0000000000_ ;[Red]\-#,##0.0000000000\ "/>
    <numFmt numFmtId="186" formatCode="_(* #,##0.0_);_(* \(#,##0.0\);_(* &quot;-&quot;??_);_(@_)"/>
    <numFmt numFmtId="187" formatCode="_-* #,##0.0_-;\-* #,##0.0_-;_-* &quot;-&quot;??_-;_-@_-"/>
    <numFmt numFmtId="188" formatCode="#,##0.0;\-#,##0.0"/>
    <numFmt numFmtId="189" formatCode="#,##0.00_ ;[Red]\-#,##0.00\ "/>
    <numFmt numFmtId="190" formatCode="#,##0.00_ ;\-#,##0.00\ "/>
    <numFmt numFmtId="191" formatCode="_-* #,##0.000_-;\-* #,##0.000_-;_-* &quot;-&quot;??_-;_-@_-"/>
    <numFmt numFmtId="192" formatCode="#,##0.0_ ;\-#,##0.0\ "/>
    <numFmt numFmtId="193" formatCode="#,##0.000"/>
    <numFmt numFmtId="194" formatCode="#,##0.0000"/>
    <numFmt numFmtId="195" formatCode="#,##0.000;\-#,##0.000"/>
    <numFmt numFmtId="196" formatCode="_-* #,##0.0_-;\-* #,##0.0_-;_-* &quot;-&quot;?_-;_-@_-"/>
    <numFmt numFmtId="197" formatCode="_-* #,##0.0000_-;\-* #,##0.0000_-;_-* &quot;-&quot;??_-;_-@_-"/>
    <numFmt numFmtId="198" formatCode="_-* #,##0.00000_-;\-* #,##0.0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sz val="12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name val="Angsana New"/>
      <family val="1"/>
    </font>
    <font>
      <b/>
      <u val="single"/>
      <sz val="18"/>
      <name val="AngsanaUPC"/>
      <family val="1"/>
    </font>
    <font>
      <sz val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ngsana New"/>
      <family val="1"/>
    </font>
    <font>
      <sz val="12"/>
      <color indexed="8"/>
      <name val="AngsanaUPC"/>
      <family val="1"/>
    </font>
    <font>
      <sz val="14"/>
      <color indexed="63"/>
      <name val="AngsanaUPC"/>
      <family val="1"/>
    </font>
    <font>
      <b/>
      <sz val="14"/>
      <color indexed="6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ngsana New"/>
      <family val="1"/>
    </font>
    <font>
      <sz val="12"/>
      <color theme="1"/>
      <name val="AngsanaUPC"/>
      <family val="1"/>
    </font>
    <font>
      <sz val="14"/>
      <color rgb="FF201F35"/>
      <name val="AngsanaUPC"/>
      <family val="1"/>
    </font>
    <font>
      <b/>
      <sz val="14"/>
      <color rgb="FFC0000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808080"/>
      </left>
      <right/>
      <top>
        <color indexed="63"/>
      </top>
      <bottom style="thin">
        <color rgb="FF808080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12" fillId="32" borderId="7" applyNumberFormat="0" applyFont="0" applyAlignment="0" applyProtection="0"/>
    <xf numFmtId="0" fontId="50" fillId="27" borderId="8" applyNumberFormat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3" fontId="3" fillId="0" borderId="0" xfId="42" applyFont="1" applyAlignment="1">
      <alignment/>
    </xf>
    <xf numFmtId="187" fontId="3" fillId="0" borderId="0" xfId="42" applyNumberFormat="1" applyFont="1" applyAlignment="1">
      <alignment/>
    </xf>
    <xf numFmtId="49" fontId="7" fillId="0" borderId="0" xfId="58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Alignment="1">
      <alignment vertical="justify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54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" fillId="0" borderId="10" xfId="42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9" fontId="55" fillId="34" borderId="0" xfId="58" applyFont="1" applyFill="1" applyBorder="1" applyAlignment="1">
      <alignment vertical="center"/>
    </xf>
    <xf numFmtId="180" fontId="5" fillId="13" borderId="12" xfId="0" applyNumberFormat="1" applyFont="1" applyFill="1" applyBorder="1" applyAlignment="1">
      <alignment horizontal="right" vertical="center"/>
    </xf>
    <xf numFmtId="180" fontId="4" fillId="13" borderId="13" xfId="0" applyNumberFormat="1" applyFont="1" applyFill="1" applyBorder="1" applyAlignment="1">
      <alignment horizontal="left" vertical="center"/>
    </xf>
    <xf numFmtId="4" fontId="4" fillId="13" borderId="10" xfId="42" applyNumberFormat="1" applyFont="1" applyFill="1" applyBorder="1" applyAlignment="1">
      <alignment horizontal="right" vertical="center"/>
    </xf>
    <xf numFmtId="180" fontId="5" fillId="13" borderId="14" xfId="0" applyNumberFormat="1" applyFont="1" applyFill="1" applyBorder="1" applyAlignment="1">
      <alignment horizontal="right" vertical="center"/>
    </xf>
    <xf numFmtId="180" fontId="4" fillId="13" borderId="15" xfId="0" applyNumberFormat="1" applyFont="1" applyFill="1" applyBorder="1" applyAlignment="1">
      <alignment horizontal="left" vertical="center"/>
    </xf>
    <xf numFmtId="180" fontId="5" fillId="13" borderId="16" xfId="0" applyNumberFormat="1" applyFont="1" applyFill="1" applyBorder="1" applyAlignment="1">
      <alignment horizontal="right" vertical="center"/>
    </xf>
    <xf numFmtId="180" fontId="4" fillId="13" borderId="17" xfId="0" applyNumberFormat="1" applyFont="1" applyFill="1" applyBorder="1" applyAlignment="1">
      <alignment horizontal="left" vertical="center"/>
    </xf>
    <xf numFmtId="180" fontId="4" fillId="13" borderId="18" xfId="0" applyNumberFormat="1" applyFont="1" applyFill="1" applyBorder="1" applyAlignment="1">
      <alignment horizontal="left" vertical="center"/>
    </xf>
    <xf numFmtId="180" fontId="5" fillId="13" borderId="14" xfId="58" applyNumberFormat="1" applyFont="1" applyFill="1" applyBorder="1" applyAlignment="1">
      <alignment vertical="center"/>
    </xf>
    <xf numFmtId="180" fontId="4" fillId="13" borderId="0" xfId="0" applyNumberFormat="1" applyFont="1" applyFill="1" applyBorder="1" applyAlignment="1">
      <alignment horizontal="left" vertical="center"/>
    </xf>
    <xf numFmtId="180" fontId="5" fillId="13" borderId="16" xfId="58" applyNumberFormat="1" applyFont="1" applyFill="1" applyBorder="1" applyAlignment="1">
      <alignment vertical="center"/>
    </xf>
    <xf numFmtId="180" fontId="4" fillId="13" borderId="19" xfId="0" applyNumberFormat="1" applyFont="1" applyFill="1" applyBorder="1" applyAlignment="1">
      <alignment horizontal="left" vertical="center"/>
    </xf>
    <xf numFmtId="180" fontId="5" fillId="0" borderId="1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horizontal="left" vertical="center"/>
    </xf>
    <xf numFmtId="4" fontId="4" fillId="1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8" fillId="35" borderId="0" xfId="0" applyFont="1" applyFill="1" applyAlignment="1">
      <alignment horizontal="right"/>
    </xf>
    <xf numFmtId="0" fontId="4" fillId="7" borderId="10" xfId="0" applyFont="1" applyFill="1" applyBorder="1" applyAlignment="1">
      <alignment horizontal="center" vertical="center"/>
    </xf>
    <xf numFmtId="4" fontId="10" fillId="13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49" fontId="56" fillId="36" borderId="21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/>
    </xf>
    <xf numFmtId="0" fontId="14" fillId="33" borderId="19" xfId="0" applyFont="1" applyFill="1" applyBorder="1" applyAlignment="1">
      <alignment horizontal="right"/>
    </xf>
    <xf numFmtId="4" fontId="5" fillId="37" borderId="10" xfId="55" applyNumberFormat="1" applyFont="1" applyFill="1" applyBorder="1" applyAlignment="1">
      <alignment horizontal="right" vertical="center" wrapText="1" shrinkToFit="1"/>
      <protection/>
    </xf>
    <xf numFmtId="180" fontId="7" fillId="0" borderId="20" xfId="0" applyNumberFormat="1" applyFont="1" applyBorder="1" applyAlignment="1">
      <alignment horizontal="left" vertical="center"/>
    </xf>
    <xf numFmtId="0" fontId="57" fillId="33" borderId="22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56" fillId="36" borderId="24" xfId="0" applyNumberFormat="1" applyFont="1" applyFill="1" applyBorder="1" applyAlignment="1">
      <alignment vertical="center"/>
    </xf>
    <xf numFmtId="49" fontId="56" fillId="36" borderId="10" xfId="0" applyNumberFormat="1" applyFont="1" applyFill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16" fillId="0" borderId="11" xfId="0" applyNumberFormat="1" applyFont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1" xfId="0" applyFont="1" applyFill="1" applyBorder="1" applyAlignment="1" quotePrefix="1">
      <alignment horizontal="center" vertical="center" wrapText="1"/>
    </xf>
    <xf numFmtId="0" fontId="4" fillId="7" borderId="23" xfId="0" applyFont="1" applyFill="1" applyBorder="1" applyAlignment="1" quotePrefix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9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zoomScale="120" zoomScaleNormal="96" zoomScalePageLayoutView="120" workbookViewId="0" topLeftCell="A1">
      <selection activeCell="E6" sqref="E6"/>
    </sheetView>
  </sheetViews>
  <sheetFormatPr defaultColWidth="9.140625" defaultRowHeight="15"/>
  <cols>
    <col min="1" max="1" width="6.421875" style="3" customWidth="1"/>
    <col min="2" max="2" width="28.57421875" style="3" customWidth="1"/>
    <col min="3" max="3" width="10.57421875" style="3" hidden="1" customWidth="1"/>
    <col min="4" max="4" width="10.421875" style="3" hidden="1" customWidth="1"/>
    <col min="5" max="6" width="10.421875" style="3" customWidth="1"/>
    <col min="7" max="7" width="10.57421875" style="3" customWidth="1"/>
    <col min="8" max="8" width="10.8515625" style="3" customWidth="1"/>
    <col min="9" max="9" width="10.57421875" style="3" customWidth="1"/>
    <col min="10" max="13" width="0" style="3" hidden="1" customWidth="1"/>
    <col min="14" max="16384" width="9.140625" style="3" customWidth="1"/>
  </cols>
  <sheetData>
    <row r="1" spans="1:9" ht="24" customHeight="1">
      <c r="A1" s="68" t="s">
        <v>38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8" t="s">
        <v>56</v>
      </c>
      <c r="B2" s="68"/>
      <c r="C2" s="68"/>
      <c r="D2" s="68"/>
      <c r="E2" s="68"/>
      <c r="F2" s="68"/>
      <c r="G2" s="68"/>
      <c r="H2" s="68"/>
      <c r="I2" s="68"/>
    </row>
    <row r="3" spans="1:9" ht="22.5" customHeight="1">
      <c r="A3" s="69" t="s">
        <v>37</v>
      </c>
      <c r="B3" s="69"/>
      <c r="C3" s="48"/>
      <c r="D3" s="48"/>
      <c r="E3" s="48"/>
      <c r="F3" s="48"/>
      <c r="G3" s="48"/>
      <c r="H3" s="48"/>
      <c r="I3" s="49" t="s">
        <v>21</v>
      </c>
    </row>
    <row r="4" spans="1:9" ht="20.25" customHeight="1">
      <c r="A4" s="64" t="s">
        <v>3</v>
      </c>
      <c r="B4" s="64" t="s">
        <v>30</v>
      </c>
      <c r="C4" s="64">
        <v>2557</v>
      </c>
      <c r="D4" s="64">
        <v>2558</v>
      </c>
      <c r="E4" s="60">
        <v>2559</v>
      </c>
      <c r="F4" s="60">
        <v>2560</v>
      </c>
      <c r="G4" s="44">
        <v>2560</v>
      </c>
      <c r="H4" s="44">
        <v>2561</v>
      </c>
      <c r="I4" s="62" t="s">
        <v>41</v>
      </c>
    </row>
    <row r="5" spans="1:9" ht="17.25" customHeight="1">
      <c r="A5" s="65"/>
      <c r="B5" s="65"/>
      <c r="C5" s="65"/>
      <c r="D5" s="65"/>
      <c r="E5" s="61"/>
      <c r="F5" s="61"/>
      <c r="G5" s="66" t="s">
        <v>57</v>
      </c>
      <c r="H5" s="67"/>
      <c r="I5" s="63"/>
    </row>
    <row r="6" spans="1:14" ht="18.75" customHeight="1">
      <c r="A6" s="15">
        <v>1</v>
      </c>
      <c r="B6" s="39" t="s">
        <v>16</v>
      </c>
      <c r="C6" s="24">
        <v>6874.37</v>
      </c>
      <c r="D6" s="24">
        <v>6048.73</v>
      </c>
      <c r="E6" s="52">
        <v>3819.24</v>
      </c>
      <c r="F6" s="52">
        <v>5807.78</v>
      </c>
      <c r="G6" s="52">
        <v>2198.87</v>
      </c>
      <c r="H6" s="52">
        <v>2620.22</v>
      </c>
      <c r="I6" s="42">
        <f>(H6-G6)*100/G6</f>
        <v>19.162115086385278</v>
      </c>
      <c r="J6" s="42">
        <f aca="true" t="shared" si="0" ref="J6:M7">(I6-H6)*100/H6</f>
        <v>-99.26868296988859</v>
      </c>
      <c r="K6" s="42">
        <f t="shared" si="0"/>
        <v>-618.0465857885342</v>
      </c>
      <c r="L6" s="42">
        <f t="shared" si="0"/>
        <v>522.5997638913049</v>
      </c>
      <c r="M6" s="42">
        <f t="shared" si="0"/>
        <v>-184.55669457740737</v>
      </c>
      <c r="N6" s="10"/>
    </row>
    <row r="7" spans="1:14" ht="18.75" customHeight="1">
      <c r="A7" s="15" t="s">
        <v>26</v>
      </c>
      <c r="B7" s="46" t="s">
        <v>51</v>
      </c>
      <c r="C7" s="24">
        <v>4073.7</v>
      </c>
      <c r="D7" s="24">
        <v>1178.79</v>
      </c>
      <c r="E7" s="52">
        <v>6456.09</v>
      </c>
      <c r="F7" s="52">
        <v>6644.03</v>
      </c>
      <c r="G7" s="52">
        <v>2539.18</v>
      </c>
      <c r="H7" s="52">
        <v>2186.64</v>
      </c>
      <c r="I7" s="42">
        <f aca="true" t="shared" si="1" ref="I7:I18">(H7-G7)*100/G7</f>
        <v>-13.884009798438868</v>
      </c>
      <c r="J7" s="42">
        <f t="shared" si="0"/>
        <v>-100.63494721574831</v>
      </c>
      <c r="K7" s="42">
        <f t="shared" si="0"/>
        <v>624.826247436557</v>
      </c>
      <c r="L7" s="42">
        <f t="shared" si="0"/>
        <v>-720.8839620067672</v>
      </c>
      <c r="M7" s="42">
        <f t="shared" si="0"/>
        <v>-215.37350822957603</v>
      </c>
      <c r="N7" s="10"/>
    </row>
    <row r="8" spans="1:14" ht="18.75" customHeight="1">
      <c r="A8" s="15" t="s">
        <v>19</v>
      </c>
      <c r="B8" s="46" t="s">
        <v>42</v>
      </c>
      <c r="C8" s="24">
        <v>4073.7</v>
      </c>
      <c r="D8" s="24">
        <v>1178.79</v>
      </c>
      <c r="E8" s="52">
        <v>1522.29</v>
      </c>
      <c r="F8" s="52">
        <v>4833.48</v>
      </c>
      <c r="G8" s="52">
        <v>1424.09</v>
      </c>
      <c r="H8" s="52">
        <v>1974.8</v>
      </c>
      <c r="I8" s="42">
        <f t="shared" si="1"/>
        <v>38.67101096138587</v>
      </c>
      <c r="J8" s="42">
        <f aca="true" t="shared" si="2" ref="J8:M15">(I8-H8)*100/H8</f>
        <v>-98.04177582735538</v>
      </c>
      <c r="K8" s="42">
        <f t="shared" si="2"/>
        <v>-353.5278323218727</v>
      </c>
      <c r="L8" s="42">
        <f t="shared" si="2"/>
        <v>260.58897275015727</v>
      </c>
      <c r="M8" s="42">
        <f t="shared" si="2"/>
        <v>-173.71102044178</v>
      </c>
      <c r="N8" s="10"/>
    </row>
    <row r="9" spans="1:14" ht="18.75" customHeight="1">
      <c r="A9" s="15" t="s">
        <v>20</v>
      </c>
      <c r="B9" s="46" t="s">
        <v>17</v>
      </c>
      <c r="C9" s="24">
        <v>4073.7</v>
      </c>
      <c r="D9" s="24">
        <v>4715.05</v>
      </c>
      <c r="E9" s="52">
        <v>4855.32</v>
      </c>
      <c r="F9" s="52">
        <v>4918.7</v>
      </c>
      <c r="G9" s="52">
        <v>1511.48</v>
      </c>
      <c r="H9" s="52">
        <v>1628.47</v>
      </c>
      <c r="I9" s="42">
        <f t="shared" si="1"/>
        <v>7.740095800142906</v>
      </c>
      <c r="J9" s="42">
        <f t="shared" si="2"/>
        <v>-99.52470135770737</v>
      </c>
      <c r="K9" s="42">
        <f t="shared" si="2"/>
        <v>-1385.8329396371275</v>
      </c>
      <c r="L9" s="42">
        <f t="shared" si="2"/>
        <v>1292.4512414824808</v>
      </c>
      <c r="M9" s="42">
        <f t="shared" si="2"/>
        <v>-193.26169154421328</v>
      </c>
      <c r="N9" s="10"/>
    </row>
    <row r="10" spans="1:14" ht="18.75" customHeight="1">
      <c r="A10" s="15" t="s">
        <v>25</v>
      </c>
      <c r="B10" s="39" t="s">
        <v>32</v>
      </c>
      <c r="C10" s="24">
        <v>8011.68</v>
      </c>
      <c r="D10" s="24">
        <v>1872.83</v>
      </c>
      <c r="E10" s="52">
        <v>3406.97</v>
      </c>
      <c r="F10" s="52">
        <v>4959.32</v>
      </c>
      <c r="G10" s="52">
        <v>2055.16</v>
      </c>
      <c r="H10" s="52">
        <v>1263.76</v>
      </c>
      <c r="I10" s="42">
        <f>(H10-G10)*100/G10</f>
        <v>-38.507950719165414</v>
      </c>
      <c r="J10" s="42">
        <f t="shared" si="2"/>
        <v>-103.04709365062713</v>
      </c>
      <c r="K10" s="42">
        <f t="shared" si="2"/>
        <v>167.59952613978126</v>
      </c>
      <c r="L10" s="42">
        <f t="shared" si="2"/>
        <v>-262.64362264113333</v>
      </c>
      <c r="M10" s="42">
        <f t="shared" si="2"/>
        <v>-256.7090484623945</v>
      </c>
      <c r="N10" s="10"/>
    </row>
    <row r="11" spans="1:14" ht="18.75" customHeight="1">
      <c r="A11" s="15" t="s">
        <v>22</v>
      </c>
      <c r="B11" s="39" t="s">
        <v>53</v>
      </c>
      <c r="C11" s="24">
        <v>8011.68</v>
      </c>
      <c r="D11" s="24">
        <v>1872.83</v>
      </c>
      <c r="E11" s="52">
        <v>2268.7</v>
      </c>
      <c r="F11" s="52">
        <v>3639.89</v>
      </c>
      <c r="G11" s="52">
        <v>1473.6</v>
      </c>
      <c r="H11" s="52">
        <v>1199.85</v>
      </c>
      <c r="I11" s="42">
        <f t="shared" si="1"/>
        <v>-18.57695439739414</v>
      </c>
      <c r="J11" s="42">
        <f t="shared" si="2"/>
        <v>-101.54827306724958</v>
      </c>
      <c r="K11" s="42">
        <f t="shared" si="2"/>
        <v>446.6357449932381</v>
      </c>
      <c r="L11" s="42">
        <f t="shared" si="2"/>
        <v>-539.8260369208416</v>
      </c>
      <c r="M11" s="42">
        <f t="shared" si="2"/>
        <v>-220.86494262321398</v>
      </c>
      <c r="N11" s="10"/>
    </row>
    <row r="12" spans="1:14" ht="18.75" customHeight="1">
      <c r="A12" s="15" t="s">
        <v>23</v>
      </c>
      <c r="B12" s="59" t="s">
        <v>58</v>
      </c>
      <c r="C12" s="24">
        <v>8011.68</v>
      </c>
      <c r="D12" s="24">
        <v>1872.83</v>
      </c>
      <c r="E12" s="52">
        <v>4773.11</v>
      </c>
      <c r="F12" s="52">
        <v>2029.23</v>
      </c>
      <c r="G12" s="52">
        <v>1168.19</v>
      </c>
      <c r="H12" s="52">
        <v>1096.7</v>
      </c>
      <c r="I12" s="42">
        <f t="shared" si="1"/>
        <v>-6.119723675087101</v>
      </c>
      <c r="J12" s="42">
        <f t="shared" si="2"/>
        <v>-100.55801255357773</v>
      </c>
      <c r="K12" s="42">
        <f t="shared" si="2"/>
        <v>1543.1789716738558</v>
      </c>
      <c r="L12" s="42">
        <f t="shared" si="2"/>
        <v>-1634.615623843643</v>
      </c>
      <c r="M12" s="42">
        <f t="shared" si="2"/>
        <v>-205.9252137210377</v>
      </c>
      <c r="N12" s="10"/>
    </row>
    <row r="13" spans="1:14" ht="18.75" customHeight="1">
      <c r="A13" s="15" t="s">
        <v>24</v>
      </c>
      <c r="B13" s="39" t="s">
        <v>39</v>
      </c>
      <c r="C13" s="24">
        <v>8011.68</v>
      </c>
      <c r="D13" s="24">
        <v>1872.83</v>
      </c>
      <c r="E13" s="52">
        <v>3280.39</v>
      </c>
      <c r="F13" s="52">
        <v>4026.93</v>
      </c>
      <c r="G13" s="52">
        <v>1196.73</v>
      </c>
      <c r="H13" s="52">
        <v>1016.69</v>
      </c>
      <c r="I13" s="42">
        <f t="shared" si="1"/>
        <v>-15.04432913021316</v>
      </c>
      <c r="J13" s="42">
        <f t="shared" si="2"/>
        <v>-101.47973611722483</v>
      </c>
      <c r="K13" s="42">
        <f t="shared" si="2"/>
        <v>574.5381282135442</v>
      </c>
      <c r="L13" s="42">
        <f t="shared" si="2"/>
        <v>-666.1604475891262</v>
      </c>
      <c r="M13" s="42">
        <f t="shared" si="2"/>
        <v>-215.94712602633882</v>
      </c>
      <c r="N13" s="10"/>
    </row>
    <row r="14" spans="1:14" ht="18.75" customHeight="1">
      <c r="A14" s="15" t="s">
        <v>27</v>
      </c>
      <c r="B14" s="58" t="s">
        <v>44</v>
      </c>
      <c r="C14" s="24">
        <v>3541.01</v>
      </c>
      <c r="D14" s="24">
        <v>2563.95</v>
      </c>
      <c r="E14" s="52">
        <v>2595.05</v>
      </c>
      <c r="F14" s="52">
        <v>2551.38</v>
      </c>
      <c r="G14" s="52">
        <v>1073.64</v>
      </c>
      <c r="H14" s="52">
        <v>1006.52</v>
      </c>
      <c r="I14" s="42">
        <f t="shared" si="1"/>
        <v>-6.251629969077168</v>
      </c>
      <c r="J14" s="42">
        <f t="shared" si="2"/>
        <v>-100.62111333794432</v>
      </c>
      <c r="K14" s="42">
        <f t="shared" si="2"/>
        <v>1509.518059060643</v>
      </c>
      <c r="L14" s="42">
        <f t="shared" si="2"/>
        <v>-1600.2001160440373</v>
      </c>
      <c r="M14" s="42">
        <f t="shared" si="2"/>
        <v>-206.0073515807969</v>
      </c>
      <c r="N14" s="10"/>
    </row>
    <row r="15" spans="1:14" ht="18.75" customHeight="1">
      <c r="A15" s="15" t="s">
        <v>28</v>
      </c>
      <c r="B15" s="58" t="s">
        <v>54</v>
      </c>
      <c r="C15" s="24">
        <v>3541.01</v>
      </c>
      <c r="D15" s="24">
        <v>2563.95</v>
      </c>
      <c r="E15" s="52">
        <v>5682.94</v>
      </c>
      <c r="F15" s="52">
        <v>4133.99</v>
      </c>
      <c r="G15" s="52">
        <v>1994.79</v>
      </c>
      <c r="H15" s="52">
        <v>972.05</v>
      </c>
      <c r="I15" s="42">
        <f t="shared" si="1"/>
        <v>-51.270559808300625</v>
      </c>
      <c r="J15" s="42">
        <f t="shared" si="2"/>
        <v>-105.27447763060549</v>
      </c>
      <c r="K15" s="42">
        <f t="shared" si="2"/>
        <v>105.33124277211756</v>
      </c>
      <c r="L15" s="42">
        <f t="shared" si="2"/>
        <v>-200.0539210858982</v>
      </c>
      <c r="M15" s="42">
        <f t="shared" si="2"/>
        <v>-289.92837815339516</v>
      </c>
      <c r="N15" s="10"/>
    </row>
    <row r="16" spans="1:14" ht="18.75" customHeight="1">
      <c r="A16" s="27"/>
      <c r="B16" s="28" t="s">
        <v>4</v>
      </c>
      <c r="C16" s="29">
        <f>SUM(C6:C15)</f>
        <v>58224.21000000001</v>
      </c>
      <c r="D16" s="29">
        <f>SUM(D6:D15)+0.01</f>
        <v>25740.59</v>
      </c>
      <c r="E16" s="29">
        <f>SUM(E6:E15)</f>
        <v>38660.100000000006</v>
      </c>
      <c r="F16" s="29">
        <f>SUM(F6:F15)</f>
        <v>43544.729999999996</v>
      </c>
      <c r="G16" s="29">
        <f>SUM(G6:G15)</f>
        <v>16635.73</v>
      </c>
      <c r="H16" s="29">
        <f>SUM(H6:H15)</f>
        <v>14965.7</v>
      </c>
      <c r="I16" s="45">
        <f t="shared" si="1"/>
        <v>-10.038814046633354</v>
      </c>
      <c r="J16" s="45">
        <f aca="true" t="shared" si="3" ref="J16:M18">(I16-H16)*100/H16</f>
        <v>-100.06707881386527</v>
      </c>
      <c r="K16" s="45">
        <f t="shared" si="3"/>
        <v>896.8017969953738</v>
      </c>
      <c r="L16" s="45">
        <f t="shared" si="3"/>
        <v>-996.2006362387319</v>
      </c>
      <c r="M16" s="45">
        <f t="shared" si="3"/>
        <v>-211.08370205951664</v>
      </c>
      <c r="N16" s="10"/>
    </row>
    <row r="17" spans="1:14" ht="20.25" customHeight="1">
      <c r="A17" s="30"/>
      <c r="B17" s="31" t="s">
        <v>0</v>
      </c>
      <c r="C17" s="29">
        <f aca="true" t="shared" si="4" ref="C17:H17">C18-C16</f>
        <v>35782.45999999999</v>
      </c>
      <c r="D17" s="29">
        <f t="shared" si="4"/>
        <v>75078.71</v>
      </c>
      <c r="E17" s="29">
        <f t="shared" si="4"/>
        <v>70679.73999999999</v>
      </c>
      <c r="F17" s="29">
        <f t="shared" si="4"/>
        <v>64136.28</v>
      </c>
      <c r="G17" s="29">
        <f t="shared" si="4"/>
        <v>22850.8</v>
      </c>
      <c r="H17" s="29">
        <f t="shared" si="4"/>
        <v>20511.289999999997</v>
      </c>
      <c r="I17" s="45">
        <f t="shared" si="1"/>
        <v>-10.238197349764569</v>
      </c>
      <c r="J17" s="45">
        <f t="shared" si="3"/>
        <v>-100.04991493635829</v>
      </c>
      <c r="K17" s="45">
        <f t="shared" si="3"/>
        <v>877.2219807685087</v>
      </c>
      <c r="L17" s="45">
        <f t="shared" si="3"/>
        <v>-976.7843344259805</v>
      </c>
      <c r="M17" s="45">
        <f t="shared" si="3"/>
        <v>-211.34973311661068</v>
      </c>
      <c r="N17" s="10"/>
    </row>
    <row r="18" spans="1:13" s="14" customFormat="1" ht="24.75" customHeight="1">
      <c r="A18" s="32"/>
      <c r="B18" s="33" t="s">
        <v>2</v>
      </c>
      <c r="C18" s="29">
        <v>94006.67</v>
      </c>
      <c r="D18" s="29">
        <v>100819.3</v>
      </c>
      <c r="E18" s="29">
        <v>109339.84</v>
      </c>
      <c r="F18" s="29">
        <v>107681.01</v>
      </c>
      <c r="G18" s="29">
        <v>39486.53</v>
      </c>
      <c r="H18" s="29">
        <v>35476.99</v>
      </c>
      <c r="I18" s="45">
        <f t="shared" si="1"/>
        <v>-10.15419688688776</v>
      </c>
      <c r="J18" s="45">
        <f t="shared" si="3"/>
        <v>-100.02862192335618</v>
      </c>
      <c r="K18" s="45">
        <f t="shared" si="3"/>
        <v>885.096340337111</v>
      </c>
      <c r="L18" s="45">
        <f t="shared" si="3"/>
        <v>-984.8430812285792</v>
      </c>
      <c r="M18" s="45">
        <f t="shared" si="3"/>
        <v>-211.26959138182374</v>
      </c>
    </row>
    <row r="19" spans="1:10" ht="46.5" customHeight="1">
      <c r="A19" s="69" t="s">
        <v>29</v>
      </c>
      <c r="B19" s="69"/>
      <c r="C19" s="50"/>
      <c r="D19" s="50"/>
      <c r="E19" s="50"/>
      <c r="F19" s="54"/>
      <c r="G19" s="50"/>
      <c r="H19" s="54"/>
      <c r="I19" s="51" t="s">
        <v>21</v>
      </c>
      <c r="J19"/>
    </row>
    <row r="20" spans="1:10" ht="18" customHeight="1">
      <c r="A20" s="64" t="s">
        <v>3</v>
      </c>
      <c r="B20" s="64" t="s">
        <v>31</v>
      </c>
      <c r="C20" s="64">
        <v>2557</v>
      </c>
      <c r="D20" s="64">
        <v>2558</v>
      </c>
      <c r="E20" s="60">
        <v>2559</v>
      </c>
      <c r="F20" s="60">
        <v>2560</v>
      </c>
      <c r="G20" s="44">
        <v>2560</v>
      </c>
      <c r="H20" s="44">
        <v>2561</v>
      </c>
      <c r="I20" s="62" t="s">
        <v>41</v>
      </c>
      <c r="J20"/>
    </row>
    <row r="21" spans="1:14" ht="18.75" customHeight="1">
      <c r="A21" s="65"/>
      <c r="B21" s="65"/>
      <c r="C21" s="65"/>
      <c r="D21" s="65"/>
      <c r="E21" s="61"/>
      <c r="F21" s="61"/>
      <c r="G21" s="66" t="s">
        <v>57</v>
      </c>
      <c r="H21" s="67"/>
      <c r="I21" s="63"/>
      <c r="J21" t="s">
        <v>6</v>
      </c>
      <c r="K21" t="s">
        <v>6</v>
      </c>
      <c r="L21" t="s">
        <v>6</v>
      </c>
      <c r="M21" s="9" t="e">
        <f>+(#REF!-#REF!)/#REF!*100</f>
        <v>#REF!</v>
      </c>
      <c r="N21" s="9"/>
    </row>
    <row r="22" spans="1:14" ht="18.75" customHeight="1">
      <c r="A22" s="15">
        <v>1</v>
      </c>
      <c r="B22" s="40" t="s">
        <v>35</v>
      </c>
      <c r="C22" s="25">
        <v>115003.52</v>
      </c>
      <c r="D22" s="25">
        <v>111203.76</v>
      </c>
      <c r="E22" s="25">
        <v>69285.8</v>
      </c>
      <c r="F22" s="25">
        <v>63570.69</v>
      </c>
      <c r="G22" s="25">
        <v>14397.59</v>
      </c>
      <c r="H22" s="25">
        <v>22019.13</v>
      </c>
      <c r="I22" s="42">
        <f aca="true" t="shared" si="5" ref="I22:I34">(H22-G22)*100/G22</f>
        <v>52.93622057580471</v>
      </c>
      <c r="J22" t="s">
        <v>7</v>
      </c>
      <c r="K22" t="s">
        <v>7</v>
      </c>
      <c r="L22" t="s">
        <v>7</v>
      </c>
      <c r="M22" s="9" t="e">
        <f>+(#REF!-#REF!)/#REF!*100</f>
        <v>#REF!</v>
      </c>
      <c r="N22" s="9"/>
    </row>
    <row r="23" spans="1:14" ht="18.75" customHeight="1">
      <c r="A23" s="15">
        <v>2</v>
      </c>
      <c r="B23" s="40" t="s">
        <v>18</v>
      </c>
      <c r="C23" s="25">
        <v>640.9</v>
      </c>
      <c r="D23" s="25">
        <v>478.36</v>
      </c>
      <c r="E23" s="25">
        <v>2309.99</v>
      </c>
      <c r="F23" s="25">
        <v>3345.7</v>
      </c>
      <c r="G23" s="25">
        <v>1460.45</v>
      </c>
      <c r="H23" s="25">
        <v>1421.1</v>
      </c>
      <c r="I23" s="42">
        <f t="shared" si="5"/>
        <v>-2.6943750213975237</v>
      </c>
      <c r="J23" t="s">
        <v>8</v>
      </c>
      <c r="K23" t="s">
        <v>8</v>
      </c>
      <c r="L23" t="s">
        <v>8</v>
      </c>
      <c r="M23" s="9" t="e">
        <f>+(#REF!-#REF!)/#REF!*100</f>
        <v>#REF!</v>
      </c>
      <c r="N23" s="9"/>
    </row>
    <row r="24" spans="1:14" ht="18.75" customHeight="1">
      <c r="A24" s="15">
        <v>3</v>
      </c>
      <c r="B24" s="47" t="s">
        <v>36</v>
      </c>
      <c r="C24" s="25">
        <v>2119.25</v>
      </c>
      <c r="D24" s="25">
        <v>2118.8</v>
      </c>
      <c r="E24" s="25">
        <v>1832.7</v>
      </c>
      <c r="F24" s="25">
        <v>2072</v>
      </c>
      <c r="G24" s="25">
        <v>610.34</v>
      </c>
      <c r="H24" s="25">
        <v>906.86</v>
      </c>
      <c r="I24" s="42">
        <f t="shared" si="5"/>
        <v>48.58275715175148</v>
      </c>
      <c r="J24"/>
      <c r="K24" t="s">
        <v>10</v>
      </c>
      <c r="L24" t="s">
        <v>10</v>
      </c>
      <c r="M24" s="9" t="e">
        <f>+(#REF!-#REF!)/#REF!*100</f>
        <v>#REF!</v>
      </c>
      <c r="N24" s="9"/>
    </row>
    <row r="25" spans="1:14" ht="18.75" customHeight="1">
      <c r="A25" s="15" t="s">
        <v>20</v>
      </c>
      <c r="B25" s="40" t="s">
        <v>52</v>
      </c>
      <c r="C25" s="25">
        <v>531.98</v>
      </c>
      <c r="D25" s="25">
        <v>474.39</v>
      </c>
      <c r="E25" s="25">
        <v>973.58</v>
      </c>
      <c r="F25" s="25">
        <v>1021.89</v>
      </c>
      <c r="G25" s="25">
        <v>497.35</v>
      </c>
      <c r="H25" s="25">
        <v>519.11</v>
      </c>
      <c r="I25" s="42">
        <f t="shared" si="5"/>
        <v>4.375188499044937</v>
      </c>
      <c r="J25" t="s">
        <v>9</v>
      </c>
      <c r="K25" t="s">
        <v>9</v>
      </c>
      <c r="L25" t="s">
        <v>9</v>
      </c>
      <c r="M25" s="9" t="e">
        <f>+(#REF!-#REF!)/#REF!*100</f>
        <v>#REF!</v>
      </c>
      <c r="N25" s="9"/>
    </row>
    <row r="26" spans="1:14" ht="18.75" customHeight="1">
      <c r="A26" s="16" t="s">
        <v>25</v>
      </c>
      <c r="B26" s="40" t="s">
        <v>43</v>
      </c>
      <c r="C26" s="25">
        <v>531.98</v>
      </c>
      <c r="D26" s="25">
        <v>474.39</v>
      </c>
      <c r="E26" s="25">
        <v>915.44</v>
      </c>
      <c r="F26" s="25">
        <v>1187.56</v>
      </c>
      <c r="G26" s="25">
        <v>462.16</v>
      </c>
      <c r="H26" s="25">
        <v>347.29</v>
      </c>
      <c r="I26" s="42">
        <f t="shared" si="5"/>
        <v>-24.85502856153713</v>
      </c>
      <c r="J26" t="s">
        <v>10</v>
      </c>
      <c r="K26" t="s">
        <v>11</v>
      </c>
      <c r="L26" t="s">
        <v>11</v>
      </c>
      <c r="M26" s="9" t="e">
        <f>+(#REF!-#REF!)/#REF!*100</f>
        <v>#REF!</v>
      </c>
      <c r="N26" s="9"/>
    </row>
    <row r="27" spans="1:14" ht="18.75" customHeight="1">
      <c r="A27" s="15" t="s">
        <v>22</v>
      </c>
      <c r="B27" s="57" t="s">
        <v>47</v>
      </c>
      <c r="C27" s="25">
        <v>8.14</v>
      </c>
      <c r="D27" s="25">
        <v>88.77</v>
      </c>
      <c r="E27" s="25">
        <v>13.6</v>
      </c>
      <c r="F27" s="25">
        <v>355.7</v>
      </c>
      <c r="G27" s="25">
        <v>9.14</v>
      </c>
      <c r="H27" s="25">
        <v>293.73</v>
      </c>
      <c r="I27" s="42">
        <f t="shared" si="5"/>
        <v>3113.676148796499</v>
      </c>
      <c r="J27"/>
      <c r="K27"/>
      <c r="L27" t="s">
        <v>14</v>
      </c>
      <c r="M27" s="9" t="e">
        <f>+(#REF!-#REF!)/#REF!*100</f>
        <v>#REF!</v>
      </c>
      <c r="N27" s="9"/>
    </row>
    <row r="28" spans="1:14" ht="18.75" customHeight="1">
      <c r="A28" s="55" t="s">
        <v>23</v>
      </c>
      <c r="B28" s="56" t="s">
        <v>46</v>
      </c>
      <c r="C28" s="25">
        <v>8.14</v>
      </c>
      <c r="D28" s="25">
        <v>88.77</v>
      </c>
      <c r="E28" s="25">
        <v>393.95</v>
      </c>
      <c r="F28" s="25">
        <v>541.72</v>
      </c>
      <c r="G28" s="25">
        <v>196.92</v>
      </c>
      <c r="H28" s="25">
        <v>260.54</v>
      </c>
      <c r="I28" s="42">
        <f t="shared" si="5"/>
        <v>32.307536055250885</v>
      </c>
      <c r="J28" t="s">
        <v>11</v>
      </c>
      <c r="K28" t="s">
        <v>12</v>
      </c>
      <c r="L28" t="s">
        <v>12</v>
      </c>
      <c r="M28" s="9" t="e">
        <f>+(#REF!-#REF!)/#REF!*100</f>
        <v>#REF!</v>
      </c>
      <c r="N28" s="9"/>
    </row>
    <row r="29" spans="1:14" ht="18.75" customHeight="1">
      <c r="A29" s="15" t="s">
        <v>24</v>
      </c>
      <c r="B29" s="53" t="s">
        <v>50</v>
      </c>
      <c r="C29" s="25">
        <v>133.7</v>
      </c>
      <c r="D29" s="25">
        <v>338</v>
      </c>
      <c r="E29" s="25">
        <v>222.6</v>
      </c>
      <c r="F29" s="25">
        <v>261.69</v>
      </c>
      <c r="G29" s="25">
        <v>118.09</v>
      </c>
      <c r="H29" s="25">
        <v>153.09</v>
      </c>
      <c r="I29" s="42">
        <f t="shared" si="5"/>
        <v>29.638411381149968</v>
      </c>
      <c r="J29" t="s">
        <v>14</v>
      </c>
      <c r="K29" t="s">
        <v>14</v>
      </c>
      <c r="L29" t="s">
        <v>15</v>
      </c>
      <c r="M29" s="9" t="e">
        <f>+(#REF!-#REF!)/#REF!*100</f>
        <v>#REF!</v>
      </c>
      <c r="N29" s="9"/>
    </row>
    <row r="30" spans="1:14" ht="18.75" customHeight="1">
      <c r="A30" s="15" t="s">
        <v>27</v>
      </c>
      <c r="B30" s="40" t="s">
        <v>45</v>
      </c>
      <c r="C30" s="25">
        <v>133.7</v>
      </c>
      <c r="D30" s="25">
        <v>338</v>
      </c>
      <c r="E30" s="25">
        <v>432.21</v>
      </c>
      <c r="F30" s="25">
        <v>373.2</v>
      </c>
      <c r="G30" s="25">
        <v>117.49</v>
      </c>
      <c r="H30" s="25">
        <v>143.34</v>
      </c>
      <c r="I30" s="42">
        <f t="shared" si="5"/>
        <v>22.001872499787225</v>
      </c>
      <c r="J30" t="s">
        <v>12</v>
      </c>
      <c r="K30" t="s">
        <v>13</v>
      </c>
      <c r="L30" t="s">
        <v>13</v>
      </c>
      <c r="M30" s="9" t="e">
        <f>+(#REF!-#REF!)/#REF!*100</f>
        <v>#REF!</v>
      </c>
      <c r="N30" s="9"/>
    </row>
    <row r="31" spans="1:14" s="4" customFormat="1" ht="17.25" customHeight="1">
      <c r="A31" s="15" t="s">
        <v>28</v>
      </c>
      <c r="B31" s="40" t="s">
        <v>40</v>
      </c>
      <c r="C31" s="25">
        <v>133.7</v>
      </c>
      <c r="D31" s="25">
        <v>338</v>
      </c>
      <c r="E31" s="25">
        <v>368.38</v>
      </c>
      <c r="F31" s="25">
        <v>413.63</v>
      </c>
      <c r="G31" s="25">
        <v>182.46</v>
      </c>
      <c r="H31" s="25">
        <v>140.24</v>
      </c>
      <c r="I31" s="42">
        <f t="shared" si="5"/>
        <v>-23.13931820673024</v>
      </c>
      <c r="M31" s="9" t="e">
        <f>+(#REF!-#REF!)/#REF!*100</f>
        <v>#REF!</v>
      </c>
      <c r="N31" s="9"/>
    </row>
    <row r="32" spans="1:14" s="5" customFormat="1" ht="17.25" customHeight="1">
      <c r="A32" s="27"/>
      <c r="B32" s="34" t="s">
        <v>4</v>
      </c>
      <c r="C32" s="41">
        <f>SUM(C22:C31)</f>
        <v>119245.00999999998</v>
      </c>
      <c r="D32" s="41">
        <f>SUM(D22:D31)-0.01</f>
        <v>115941.23000000001</v>
      </c>
      <c r="E32" s="41">
        <f>SUM(E22:E31)</f>
        <v>76748.25000000003</v>
      </c>
      <c r="F32" s="41">
        <f>SUM(F22:F31)</f>
        <v>73143.78</v>
      </c>
      <c r="G32" s="41">
        <f>SUM(G22:G31)</f>
        <v>18051.989999999998</v>
      </c>
      <c r="H32" s="41">
        <f>SUM(H22:H31)</f>
        <v>26204.430000000004</v>
      </c>
      <c r="I32" s="45">
        <f t="shared" si="5"/>
        <v>45.16089361893069</v>
      </c>
      <c r="M32" s="9" t="e">
        <f>+(#REF!-#REF!)/#REF!*100</f>
        <v>#REF!</v>
      </c>
      <c r="N32" s="9"/>
    </row>
    <row r="33" spans="1:14" ht="18" customHeight="1">
      <c r="A33" s="35"/>
      <c r="B33" s="36" t="s">
        <v>0</v>
      </c>
      <c r="C33" s="41">
        <f aca="true" t="shared" si="6" ref="C33:H33">C34-C32</f>
        <v>2457.670000000013</v>
      </c>
      <c r="D33" s="41">
        <f t="shared" si="6"/>
        <v>1204.109999999986</v>
      </c>
      <c r="E33" s="41">
        <f t="shared" si="6"/>
        <v>1876.4399999999732</v>
      </c>
      <c r="F33" s="41">
        <f t="shared" si="6"/>
        <v>2212.75</v>
      </c>
      <c r="G33" s="41">
        <f t="shared" si="6"/>
        <v>961.2100000000028</v>
      </c>
      <c r="H33" s="41">
        <f t="shared" si="6"/>
        <v>789.6699999999946</v>
      </c>
      <c r="I33" s="45">
        <f t="shared" si="5"/>
        <v>-17.846256281146434</v>
      </c>
      <c r="M33" s="9" t="e">
        <f>+(#REF!-#REF!)/#REF!*100</f>
        <v>#REF!</v>
      </c>
      <c r="N33" s="9"/>
    </row>
    <row r="34" spans="1:9" s="14" customFormat="1" ht="24.75" customHeight="1">
      <c r="A34" s="37" t="s">
        <v>5</v>
      </c>
      <c r="B34" s="38" t="s">
        <v>2</v>
      </c>
      <c r="C34" s="41">
        <v>121702.68</v>
      </c>
      <c r="D34" s="41">
        <v>117145.34</v>
      </c>
      <c r="E34" s="41">
        <v>78624.69</v>
      </c>
      <c r="F34" s="41">
        <v>75356.53</v>
      </c>
      <c r="G34" s="41">
        <v>19013.2</v>
      </c>
      <c r="H34" s="41">
        <v>26994.1</v>
      </c>
      <c r="I34" s="45">
        <f t="shared" si="5"/>
        <v>41.97557486377883</v>
      </c>
    </row>
    <row r="35" spans="1:9" s="2" customFormat="1" ht="19.5" customHeight="1">
      <c r="A35" s="11" t="s">
        <v>34</v>
      </c>
      <c r="B35" s="12"/>
      <c r="C35" s="13"/>
      <c r="D35" s="13"/>
      <c r="E35" s="13"/>
      <c r="F35" s="13"/>
      <c r="G35" s="13"/>
      <c r="H35" s="13"/>
      <c r="I35" s="7" t="s">
        <v>55</v>
      </c>
    </row>
    <row r="36" spans="1:14" s="2" customFormat="1" ht="15.75" customHeight="1">
      <c r="A36" s="26" t="s">
        <v>48</v>
      </c>
      <c r="B36" s="6"/>
      <c r="C36" s="6"/>
      <c r="D36" s="6"/>
      <c r="E36" s="6"/>
      <c r="F36" s="6"/>
      <c r="G36" s="6"/>
      <c r="H36" s="6"/>
      <c r="I36" s="7" t="s">
        <v>33</v>
      </c>
      <c r="J36" s="18"/>
      <c r="K36" s="19"/>
      <c r="L36" s="19"/>
      <c r="M36" s="19"/>
      <c r="N36" s="19"/>
    </row>
    <row r="37" spans="1:14" s="2" customFormat="1" ht="15.75" customHeight="1">
      <c r="A37" s="20"/>
      <c r="B37" s="21" t="s">
        <v>49</v>
      </c>
      <c r="C37" s="1"/>
      <c r="D37" s="1"/>
      <c r="E37" s="1"/>
      <c r="F37" s="1"/>
      <c r="G37" s="1"/>
      <c r="H37" s="1"/>
      <c r="I37" s="43" t="s">
        <v>1</v>
      </c>
      <c r="J37" s="18"/>
      <c r="K37" s="19"/>
      <c r="L37" s="19"/>
      <c r="M37" s="19"/>
      <c r="N37" s="19"/>
    </row>
    <row r="38" spans="1:14" ht="15.75" customHeight="1">
      <c r="A38" s="23"/>
      <c r="B38" s="22"/>
      <c r="C38" s="1"/>
      <c r="D38" s="1"/>
      <c r="E38" s="1"/>
      <c r="F38" s="1"/>
      <c r="G38" s="1"/>
      <c r="H38" s="1"/>
      <c r="I38" s="1"/>
      <c r="J38" s="1"/>
      <c r="K38" s="8"/>
      <c r="L38" s="8"/>
      <c r="M38" s="8"/>
      <c r="N38" s="8"/>
    </row>
    <row r="39" spans="1:14" ht="15" customHeight="1">
      <c r="A39" s="20"/>
      <c r="B39" s="21"/>
      <c r="C39" s="1"/>
      <c r="D39" s="1"/>
      <c r="E39" s="1"/>
      <c r="F39" s="1"/>
      <c r="G39" s="1"/>
      <c r="H39" s="1"/>
      <c r="I39" s="1"/>
      <c r="J39" s="17"/>
      <c r="K39" s="17"/>
      <c r="L39" s="17"/>
      <c r="M39" s="17"/>
      <c r="N39" s="17"/>
    </row>
  </sheetData>
  <sheetProtection/>
  <mergeCells count="20">
    <mergeCell ref="G5:H5"/>
    <mergeCell ref="G21:H21"/>
    <mergeCell ref="A2:I2"/>
    <mergeCell ref="A3:B3"/>
    <mergeCell ref="A19:B19"/>
    <mergeCell ref="A1:I1"/>
    <mergeCell ref="A4:A5"/>
    <mergeCell ref="B4:B5"/>
    <mergeCell ref="D4:D5"/>
    <mergeCell ref="E4:E5"/>
    <mergeCell ref="F4:F5"/>
    <mergeCell ref="I20:I21"/>
    <mergeCell ref="I4:I5"/>
    <mergeCell ref="A20:A21"/>
    <mergeCell ref="B20:B21"/>
    <mergeCell ref="C4:C5"/>
    <mergeCell ref="C20:C21"/>
    <mergeCell ref="D20:D21"/>
    <mergeCell ref="E20:E21"/>
    <mergeCell ref="F20:F21"/>
  </mergeCells>
  <printOptions/>
  <pageMargins left="0.77" right="0.16" top="0.44" bottom="0.18" header="0.19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2018-06-01T06:53:08Z</cp:lastPrinted>
  <dcterms:created xsi:type="dcterms:W3CDTF">2010-02-25T05:00:19Z</dcterms:created>
  <dcterms:modified xsi:type="dcterms:W3CDTF">2018-07-13T10:19:50Z</dcterms:modified>
  <cp:category/>
  <cp:version/>
  <cp:contentType/>
  <cp:contentStatus/>
</cp:coreProperties>
</file>