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145" windowHeight="9465" activeTab="0"/>
  </bookViews>
  <sheets>
    <sheet name="ผลการใช้จ่าย 08-64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<sst xmlns="http://schemas.openxmlformats.org/spreadsheetml/2006/main" count="90" uniqueCount="23">
  <si>
    <t>รายการ</t>
  </si>
  <si>
    <t>ภาพรวม</t>
  </si>
  <si>
    <t>งบลงทุน</t>
  </si>
  <si>
    <t>งบประจำ</t>
  </si>
  <si>
    <t>จำนวนเงิน(ล้านบาท)</t>
  </si>
  <si>
    <t>ร้อยละ</t>
  </si>
  <si>
    <t>เงินประจำงวด</t>
  </si>
  <si>
    <t>ใช้จ่าย (เบิกจ่าย+ก่อหนี้ผูกพัน)</t>
  </si>
  <si>
    <t>สูง/ต่ำกว่าเป้าหมายการใช้จ่าย</t>
  </si>
  <si>
    <t>สถานะการเบิกจ่ายเงิน</t>
  </si>
  <si>
    <t>ลำดับที่ของประเทศ</t>
  </si>
  <si>
    <t>สรุปผลการใช้จ่ายเงินงบประมาณรายจ่ายของส่วนราชการ ประจำปีงบประมาณ พ.ศ. 2564</t>
  </si>
  <si>
    <t xml:space="preserve">สรุปผลการใช้จ่ายเงินตาม พ.ร.ก. ให้อำนาจกระทรวงการคลังกู้เงินเพื่อแก้ไขปัญหา เยียวยา และฟื้นฟูเศรษฐกิจและสังคม </t>
  </si>
  <si>
    <t>ที่ได้รับผลกระทบจากการระบาดของโรคติดเชื้อไวรัสโคโรนา 2019 พ.ศ. 2563</t>
  </si>
  <si>
    <t>(งบพัฒนาจังหวัด)</t>
  </si>
  <si>
    <t>ข้อมูลตั้งแต่วันที่ 1 ตุลาคม 2563  ถึงวันที่ 31 สิงหาคม 2564</t>
  </si>
  <si>
    <t>ผลการเบิกจ่าย</t>
  </si>
  <si>
    <t>เป้าหมายการใช้จ่ายเดือน ส.ค. 64</t>
  </si>
  <si>
    <r>
      <t>สรุปผลการใช้จ่ายเงินงบประมาณ</t>
    </r>
    <r>
      <rPr>
        <b/>
        <sz val="16"/>
        <color indexed="30"/>
        <rFont val="TH SarabunPSK"/>
        <family val="2"/>
      </rPr>
      <t>งบพัฒนาจังหวัด</t>
    </r>
    <r>
      <rPr>
        <b/>
        <sz val="16"/>
        <color indexed="8"/>
        <rFont val="TH SarabunPSK"/>
        <family val="2"/>
      </rPr>
      <t xml:space="preserve"> ประจำปีงบประมาณ พ.ศ. 2564</t>
    </r>
  </si>
  <si>
    <r>
      <t>สรุปผลการใช้จ่ายเงินงบประมาณ</t>
    </r>
    <r>
      <rPr>
        <b/>
        <sz val="16"/>
        <color indexed="30"/>
        <rFont val="TH SarabunPSK"/>
        <family val="2"/>
      </rPr>
      <t xml:space="preserve">งบกลุ่มจังหวัด </t>
    </r>
    <r>
      <rPr>
        <b/>
        <sz val="16"/>
        <color indexed="8"/>
        <rFont val="TH SarabunPSK"/>
        <family val="2"/>
      </rPr>
      <t>ประจำปีงบประมาณ พ.ศ. 2564</t>
    </r>
  </si>
  <si>
    <t>เป้าหมายการใช้จ่ายไตรมาส 4</t>
  </si>
  <si>
    <t>ที่มา : ระบบบริหารการเงินการคลังภาครัฐแบบอิเล็กทรอนิกส์ (GFMIS)</t>
  </si>
  <si>
    <t>ข้อมูล ณ 31 สิงหาคม 2564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</si>
</sst>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.00,,"/>
    <numFmt numFmtId="177" formatCode="&quot;ใช่&quot;;&quot;ใช่&quot;;&quot;ไม่ใช่&quot;"/>
    <numFmt numFmtId="178" formatCode="&quot;จริง&quot;;&quot;จริง&quot;;&quot;เท็จ&quot;"/>
    <numFmt numFmtId="179" formatCode="&quot;เปิด&quot;;&quot;เปิด&quot;;&quot;ปิด&quot;"/>
    <numFmt numFmtId="180" formatCode="[$€-2]\ #,##0.00_);[Red]\([$€-2]\ #,##0.00\)"/>
    <numFmt numFmtId="181" formatCode="\฿#,##0;\-\฿#,##0"/>
    <numFmt numFmtId="182" formatCode="#,##0.000,,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b/>
      <sz val="16"/>
      <color indexed="3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b/>
      <sz val="16"/>
      <color indexed="10"/>
      <name val="TH SarabunPSK"/>
      <family val="2"/>
    </font>
    <font>
      <b/>
      <sz val="18"/>
      <color indexed="8"/>
      <name val="TH SarabunPSK"/>
      <family val="2"/>
    </font>
    <font>
      <b/>
      <sz val="15"/>
      <color indexed="8"/>
      <name val="TH SarabunPSK"/>
      <family val="2"/>
    </font>
    <font>
      <sz val="16"/>
      <color indexed="10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6"/>
      <color rgb="FFFF0000"/>
      <name val="TH SarabunPSK"/>
      <family val="2"/>
    </font>
    <font>
      <b/>
      <sz val="15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0" fontId="34" fillId="21" borderId="0" applyNumberFormat="0" applyBorder="0" applyAlignment="0" applyProtection="0"/>
    <xf numFmtId="0" fontId="35" fillId="22" borderId="3" applyNumberFormat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1" fillId="24" borderId="4" applyNumberFormat="0" applyAlignment="0" applyProtection="0"/>
    <xf numFmtId="0" fontId="42" fillId="25" borderId="0" applyNumberFormat="0" applyBorder="0" applyAlignment="0" applyProtection="0"/>
    <xf numFmtId="0" fontId="43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171" fontId="47" fillId="0" borderId="0" xfId="43" applyFont="1" applyAlignment="1">
      <alignment/>
    </xf>
    <xf numFmtId="0" fontId="48" fillId="0" borderId="10" xfId="0" applyFont="1" applyFill="1" applyBorder="1" applyAlignment="1">
      <alignment horizontal="left"/>
    </xf>
    <xf numFmtId="0" fontId="48" fillId="0" borderId="10" xfId="0" applyFont="1" applyBorder="1" applyAlignment="1">
      <alignment horizontal="left"/>
    </xf>
    <xf numFmtId="4" fontId="48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/>
    </xf>
    <xf numFmtId="4" fontId="49" fillId="0" borderId="1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2" fontId="2" fillId="34" borderId="10" xfId="43" applyNumberFormat="1" applyFont="1" applyFill="1" applyBorder="1" applyAlignment="1">
      <alignment horizontal="center"/>
    </xf>
    <xf numFmtId="2" fontId="49" fillId="34" borderId="10" xfId="43" applyNumberFormat="1" applyFont="1" applyFill="1" applyBorder="1" applyAlignment="1">
      <alignment horizontal="center"/>
    </xf>
    <xf numFmtId="2" fontId="48" fillId="0" borderId="10" xfId="43" applyNumberFormat="1" applyFont="1" applyBorder="1" applyAlignment="1">
      <alignment horizontal="center"/>
    </xf>
    <xf numFmtId="2" fontId="49" fillId="0" borderId="10" xfId="43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applyNumberFormat="1" applyFont="1" applyAlignment="1">
      <alignment/>
    </xf>
    <xf numFmtId="171" fontId="48" fillId="0" borderId="10" xfId="43" applyFont="1" applyFill="1" applyBorder="1" applyAlignment="1">
      <alignment horizontal="center"/>
    </xf>
    <xf numFmtId="0" fontId="48" fillId="0" borderId="0" xfId="0" applyNumberFormat="1" applyFont="1" applyAlignment="1">
      <alignment horizontal="left"/>
    </xf>
    <xf numFmtId="171" fontId="48" fillId="0" borderId="0" xfId="43" applyFont="1" applyAlignment="1">
      <alignment horizontal="right"/>
    </xf>
    <xf numFmtId="0" fontId="50" fillId="0" borderId="0" xfId="0" applyNumberFormat="1" applyFont="1" applyAlignment="1">
      <alignment horizontal="left"/>
    </xf>
    <xf numFmtId="171" fontId="2" fillId="0" borderId="10" xfId="43" applyFont="1" applyFill="1" applyBorder="1" applyAlignment="1">
      <alignment horizontal="center" vertical="center"/>
    </xf>
    <xf numFmtId="2" fontId="2" fillId="0" borderId="10" xfId="43" applyNumberFormat="1" applyFont="1" applyFill="1" applyBorder="1" applyAlignment="1">
      <alignment horizontal="center"/>
    </xf>
    <xf numFmtId="4" fontId="49" fillId="0" borderId="10" xfId="43" applyNumberFormat="1" applyFont="1" applyFill="1" applyBorder="1" applyAlignment="1">
      <alignment horizontal="center"/>
    </xf>
    <xf numFmtId="2" fontId="49" fillId="0" borderId="10" xfId="43" applyNumberFormat="1" applyFont="1" applyFill="1" applyBorder="1" applyAlignment="1">
      <alignment horizontal="center"/>
    </xf>
    <xf numFmtId="0" fontId="48" fillId="0" borderId="0" xfId="0" applyFont="1" applyAlignment="1">
      <alignment horizontal="right"/>
    </xf>
    <xf numFmtId="0" fontId="48" fillId="0" borderId="10" xfId="0" applyFont="1" applyFill="1" applyBorder="1" applyAlignment="1">
      <alignment horizontal="left" vertical="center"/>
    </xf>
    <xf numFmtId="0" fontId="48" fillId="0" borderId="0" xfId="0" applyNumberFormat="1" applyFont="1" applyAlignment="1">
      <alignment horizontal="left" vertical="center"/>
    </xf>
    <xf numFmtId="0" fontId="48" fillId="0" borderId="0" xfId="0" applyFont="1" applyAlignment="1">
      <alignment horizontal="right" vertical="center"/>
    </xf>
    <xf numFmtId="0" fontId="47" fillId="0" borderId="0" xfId="0" applyFont="1" applyAlignment="1">
      <alignment vertical="center"/>
    </xf>
    <xf numFmtId="171" fontId="51" fillId="0" borderId="0" xfId="0" applyNumberFormat="1" applyFont="1" applyAlignment="1">
      <alignment/>
    </xf>
    <xf numFmtId="171" fontId="47" fillId="0" borderId="0" xfId="0" applyNumberFormat="1" applyFont="1" applyAlignment="1">
      <alignment/>
    </xf>
    <xf numFmtId="0" fontId="48" fillId="0" borderId="10" xfId="0" applyFont="1" applyBorder="1" applyAlignment="1">
      <alignment horizontal="left" vertical="center"/>
    </xf>
    <xf numFmtId="4" fontId="47" fillId="0" borderId="0" xfId="0" applyNumberFormat="1" applyFont="1" applyAlignment="1">
      <alignment vertical="center"/>
    </xf>
    <xf numFmtId="4" fontId="48" fillId="0" borderId="10" xfId="0" applyNumberFormat="1" applyFont="1" applyBorder="1" applyAlignment="1">
      <alignment horizontal="center" vertical="center"/>
    </xf>
    <xf numFmtId="171" fontId="47" fillId="0" borderId="0" xfId="43" applyFont="1" applyAlignment="1">
      <alignment vertical="center"/>
    </xf>
    <xf numFmtId="4" fontId="48" fillId="0" borderId="10" xfId="0" applyNumberFormat="1" applyFont="1" applyFill="1" applyBorder="1" applyAlignment="1">
      <alignment horizontal="center" vertical="center"/>
    </xf>
    <xf numFmtId="4" fontId="49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4" fontId="48" fillId="0" borderId="11" xfId="43" applyNumberFormat="1" applyFont="1" applyBorder="1" applyAlignment="1">
      <alignment horizontal="center"/>
    </xf>
    <xf numFmtId="4" fontId="48" fillId="0" borderId="12" xfId="43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2" fontId="48" fillId="0" borderId="11" xfId="43" applyNumberFormat="1" applyFont="1" applyBorder="1" applyAlignment="1">
      <alignment horizontal="center" vertical="center"/>
    </xf>
    <xf numFmtId="2" fontId="48" fillId="0" borderId="12" xfId="43" applyNumberFormat="1" applyFont="1" applyBorder="1" applyAlignment="1">
      <alignment horizontal="center" vertical="center"/>
    </xf>
    <xf numFmtId="2" fontId="48" fillId="0" borderId="11" xfId="43" applyNumberFormat="1" applyFont="1" applyBorder="1" applyAlignment="1">
      <alignment horizontal="center"/>
    </xf>
    <xf numFmtId="2" fontId="48" fillId="0" borderId="12" xfId="43" applyNumberFormat="1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2" fontId="2" fillId="34" borderId="11" xfId="43" applyNumberFormat="1" applyFont="1" applyFill="1" applyBorder="1" applyAlignment="1">
      <alignment horizontal="center" vertical="center"/>
    </xf>
    <xf numFmtId="2" fontId="2" fillId="34" borderId="12" xfId="43" applyNumberFormat="1" applyFont="1" applyFill="1" applyBorder="1" applyAlignment="1">
      <alignment horizontal="center" vertical="center"/>
    </xf>
    <xf numFmtId="2" fontId="2" fillId="34" borderId="11" xfId="43" applyNumberFormat="1" applyFont="1" applyFill="1" applyBorder="1" applyAlignment="1">
      <alignment horizontal="center"/>
    </xf>
    <xf numFmtId="2" fontId="2" fillId="34" borderId="12" xfId="43" applyNumberFormat="1" applyFont="1" applyFill="1" applyBorder="1" applyAlignment="1">
      <alignment horizontal="center"/>
    </xf>
    <xf numFmtId="0" fontId="52" fillId="0" borderId="15" xfId="0" applyFont="1" applyBorder="1" applyAlignment="1">
      <alignment horizontal="center"/>
    </xf>
    <xf numFmtId="4" fontId="48" fillId="0" borderId="11" xfId="43" applyNumberFormat="1" applyFont="1" applyBorder="1" applyAlignment="1">
      <alignment horizontal="center" vertical="center"/>
    </xf>
    <xf numFmtId="4" fontId="48" fillId="0" borderId="12" xfId="43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2" fillId="0" borderId="11" xfId="43" applyNumberFormat="1" applyFont="1" applyFill="1" applyBorder="1" applyAlignment="1">
      <alignment horizontal="center" vertical="center"/>
    </xf>
    <xf numFmtId="0" fontId="2" fillId="0" borderId="12" xfId="43" applyNumberFormat="1" applyFont="1" applyFill="1" applyBorder="1" applyAlignment="1">
      <alignment horizontal="center" vertical="center"/>
    </xf>
    <xf numFmtId="4" fontId="48" fillId="0" borderId="11" xfId="43" applyNumberFormat="1" applyFont="1" applyFill="1" applyBorder="1" applyAlignment="1">
      <alignment horizontal="center" vertical="center"/>
    </xf>
    <xf numFmtId="0" fontId="48" fillId="0" borderId="12" xfId="43" applyNumberFormat="1" applyFont="1" applyFill="1" applyBorder="1" applyAlignment="1">
      <alignment horizontal="center" vertical="center"/>
    </xf>
    <xf numFmtId="171" fontId="48" fillId="0" borderId="11" xfId="43" applyFont="1" applyFill="1" applyBorder="1" applyAlignment="1">
      <alignment horizontal="center"/>
    </xf>
    <xf numFmtId="171" fontId="48" fillId="0" borderId="12" xfId="43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38">
      <selection activeCell="D61" sqref="D61"/>
    </sheetView>
  </sheetViews>
  <sheetFormatPr defaultColWidth="9.00390625" defaultRowHeight="15"/>
  <cols>
    <col min="1" max="1" width="31.7109375" style="1" customWidth="1"/>
    <col min="2" max="2" width="11.28125" style="1" customWidth="1"/>
    <col min="3" max="3" width="9.421875" style="1" bestFit="1" customWidth="1"/>
    <col min="4" max="4" width="11.28125" style="1" customWidth="1"/>
    <col min="5" max="5" width="9.421875" style="1" bestFit="1" customWidth="1"/>
    <col min="6" max="6" width="10.7109375" style="1" customWidth="1"/>
    <col min="7" max="7" width="12.421875" style="1" customWidth="1"/>
    <col min="8" max="8" width="10.421875" style="1" bestFit="1" customWidth="1"/>
    <col min="9" max="9" width="11.00390625" style="1" bestFit="1" customWidth="1"/>
    <col min="10" max="16384" width="9.00390625" style="1" customWidth="1"/>
  </cols>
  <sheetData>
    <row r="1" spans="1:7" ht="24">
      <c r="A1" s="49" t="s">
        <v>11</v>
      </c>
      <c r="B1" s="49"/>
      <c r="C1" s="49"/>
      <c r="D1" s="49"/>
      <c r="E1" s="49"/>
      <c r="F1" s="49"/>
      <c r="G1" s="49"/>
    </row>
    <row r="2" spans="1:7" ht="24">
      <c r="A2" s="53" t="s">
        <v>15</v>
      </c>
      <c r="B2" s="53"/>
      <c r="C2" s="53"/>
      <c r="D2" s="53"/>
      <c r="E2" s="53"/>
      <c r="F2" s="53"/>
      <c r="G2" s="53"/>
    </row>
    <row r="3" spans="1:7" ht="24">
      <c r="A3" s="50" t="s">
        <v>0</v>
      </c>
      <c r="B3" s="52" t="s">
        <v>3</v>
      </c>
      <c r="C3" s="52"/>
      <c r="D3" s="52" t="s">
        <v>2</v>
      </c>
      <c r="E3" s="52"/>
      <c r="F3" s="52" t="s">
        <v>1</v>
      </c>
      <c r="G3" s="52"/>
    </row>
    <row r="4" spans="1:7" ht="48">
      <c r="A4" s="51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2" t="s">
        <v>5</v>
      </c>
    </row>
    <row r="5" spans="1:9" ht="24">
      <c r="A5" s="5" t="s">
        <v>6</v>
      </c>
      <c r="B5" s="72">
        <v>4984.86</v>
      </c>
      <c r="C5" s="73"/>
      <c r="D5" s="72">
        <v>3911.32</v>
      </c>
      <c r="E5" s="73"/>
      <c r="F5" s="72">
        <f>B5+D5</f>
        <v>8896.18</v>
      </c>
      <c r="G5" s="73"/>
      <c r="H5" s="19"/>
      <c r="I5" s="3"/>
    </row>
    <row r="6" spans="1:10" ht="24">
      <c r="A6" s="5" t="s">
        <v>16</v>
      </c>
      <c r="B6" s="20">
        <v>4592.86</v>
      </c>
      <c r="C6" s="20">
        <f>B6*100/B5</f>
        <v>92.13618837840981</v>
      </c>
      <c r="D6" s="20">
        <v>2597.36</v>
      </c>
      <c r="E6" s="20">
        <f>D6*100/D5</f>
        <v>66.4062260311097</v>
      </c>
      <c r="F6" s="20">
        <f>B6+D6</f>
        <v>7190.219999999999</v>
      </c>
      <c r="G6" s="20">
        <f>F6*100/F5</f>
        <v>80.82367937699101</v>
      </c>
      <c r="H6" s="21"/>
      <c r="I6" s="22"/>
      <c r="J6" s="4"/>
    </row>
    <row r="7" spans="1:10" ht="27.75">
      <c r="A7" s="5" t="s">
        <v>7</v>
      </c>
      <c r="B7" s="20">
        <f>B6+25.82</f>
        <v>4618.679999999999</v>
      </c>
      <c r="C7" s="20">
        <f>B7*100/B5</f>
        <v>92.65415678675028</v>
      </c>
      <c r="D7" s="20">
        <f>D6+550.04</f>
        <v>3147.4</v>
      </c>
      <c r="E7" s="20">
        <f>D7*100/D5</f>
        <v>80.46899767853307</v>
      </c>
      <c r="F7" s="20">
        <f>B7+D7</f>
        <v>7766.08</v>
      </c>
      <c r="G7" s="20">
        <f>F7*100/F5</f>
        <v>87.29679480406196</v>
      </c>
      <c r="H7" s="23"/>
      <c r="I7" s="22"/>
      <c r="J7" s="4"/>
    </row>
    <row r="8" spans="1:10" ht="24">
      <c r="A8" s="5" t="s">
        <v>17</v>
      </c>
      <c r="B8" s="24">
        <f>B5*91.67/100</f>
        <v>4569.6211619999995</v>
      </c>
      <c r="C8" s="24">
        <v>91.67</v>
      </c>
      <c r="D8" s="24">
        <f>D5*91.67/100</f>
        <v>3585.5070440000004</v>
      </c>
      <c r="E8" s="24">
        <v>91.67</v>
      </c>
      <c r="F8" s="24">
        <f>F5*91.67/100</f>
        <v>8155.128206000001</v>
      </c>
      <c r="G8" s="24">
        <v>91.67</v>
      </c>
      <c r="H8" s="21"/>
      <c r="I8" s="22"/>
      <c r="J8" s="4"/>
    </row>
    <row r="9" spans="1:10" ht="24">
      <c r="A9" s="5" t="s">
        <v>8</v>
      </c>
      <c r="B9" s="25">
        <f aca="true" t="shared" si="0" ref="B9:G9">B7-B8</f>
        <v>49.05883799999992</v>
      </c>
      <c r="C9" s="25">
        <f t="shared" si="0"/>
        <v>0.9841567867502761</v>
      </c>
      <c r="D9" s="26">
        <f t="shared" si="0"/>
        <v>-438.1070440000003</v>
      </c>
      <c r="E9" s="27">
        <f t="shared" si="0"/>
        <v>-11.20100232146693</v>
      </c>
      <c r="F9" s="26">
        <f t="shared" si="0"/>
        <v>-389.0482060000013</v>
      </c>
      <c r="G9" s="27">
        <f t="shared" si="0"/>
        <v>-4.373205195938041</v>
      </c>
      <c r="H9" s="21"/>
      <c r="I9" s="28"/>
      <c r="J9" s="4"/>
    </row>
    <row r="10" spans="1:10" ht="24" hidden="1">
      <c r="A10" s="5" t="s">
        <v>9</v>
      </c>
      <c r="B10" s="74"/>
      <c r="C10" s="75"/>
      <c r="D10" s="74"/>
      <c r="E10" s="75"/>
      <c r="F10" s="74"/>
      <c r="G10" s="75"/>
      <c r="H10" s="21"/>
      <c r="I10" s="28"/>
      <c r="J10" s="4"/>
    </row>
    <row r="11" spans="1:10" s="32" customFormat="1" ht="26.25" customHeight="1">
      <c r="A11" s="29" t="s">
        <v>10</v>
      </c>
      <c r="B11" s="70">
        <v>6</v>
      </c>
      <c r="C11" s="71"/>
      <c r="D11" s="70">
        <v>73</v>
      </c>
      <c r="E11" s="71"/>
      <c r="F11" s="70">
        <v>64</v>
      </c>
      <c r="G11" s="71"/>
      <c r="H11" s="30"/>
      <c r="I11" s="31"/>
      <c r="J11" s="4"/>
    </row>
    <row r="12" spans="2:7" ht="17.25" customHeight="1">
      <c r="B12" s="33"/>
      <c r="C12" s="33"/>
      <c r="D12" s="33"/>
      <c r="E12" s="33"/>
      <c r="F12" s="33"/>
      <c r="G12" s="33"/>
    </row>
    <row r="13" spans="1:10" ht="24">
      <c r="A13" s="49" t="s">
        <v>18</v>
      </c>
      <c r="B13" s="49"/>
      <c r="C13" s="49"/>
      <c r="D13" s="49"/>
      <c r="E13" s="49"/>
      <c r="F13" s="49"/>
      <c r="G13" s="49"/>
      <c r="J13" s="34"/>
    </row>
    <row r="14" spans="1:7" ht="24">
      <c r="A14" s="50" t="s">
        <v>0</v>
      </c>
      <c r="B14" s="52" t="s">
        <v>3</v>
      </c>
      <c r="C14" s="52"/>
      <c r="D14" s="52" t="s">
        <v>2</v>
      </c>
      <c r="E14" s="52"/>
      <c r="F14" s="52" t="s">
        <v>1</v>
      </c>
      <c r="G14" s="52"/>
    </row>
    <row r="15" spans="1:7" ht="45" customHeight="1">
      <c r="A15" s="51"/>
      <c r="B15" s="2" t="s">
        <v>4</v>
      </c>
      <c r="C15" s="2" t="s">
        <v>5</v>
      </c>
      <c r="D15" s="2" t="s">
        <v>4</v>
      </c>
      <c r="E15" s="2" t="s">
        <v>5</v>
      </c>
      <c r="F15" s="2" t="s">
        <v>4</v>
      </c>
      <c r="G15" s="2" t="s">
        <v>5</v>
      </c>
    </row>
    <row r="16" spans="1:7" ht="24">
      <c r="A16" s="6" t="s">
        <v>6</v>
      </c>
      <c r="B16" s="47">
        <v>27.98</v>
      </c>
      <c r="C16" s="48"/>
      <c r="D16" s="47">
        <v>207.78</v>
      </c>
      <c r="E16" s="48"/>
      <c r="F16" s="47">
        <f>B16+D16</f>
        <v>235.76</v>
      </c>
      <c r="G16" s="48"/>
    </row>
    <row r="17" spans="1:7" ht="24">
      <c r="A17" s="5" t="s">
        <v>16</v>
      </c>
      <c r="B17" s="16">
        <v>16.81</v>
      </c>
      <c r="C17" s="7">
        <f>B17*100/B16</f>
        <v>60.07862759113652</v>
      </c>
      <c r="D17" s="7">
        <v>138.91</v>
      </c>
      <c r="E17" s="7">
        <f>D17*100/D16</f>
        <v>66.85436519395515</v>
      </c>
      <c r="F17" s="7">
        <v>155.72</v>
      </c>
      <c r="G17" s="7">
        <f>F17*100/F16</f>
        <v>66.0502205632847</v>
      </c>
    </row>
    <row r="18" spans="1:7" ht="24">
      <c r="A18" s="5" t="s">
        <v>7</v>
      </c>
      <c r="B18" s="7">
        <f>B17+5.31</f>
        <v>22.119999999999997</v>
      </c>
      <c r="C18" s="7">
        <v>79.06</v>
      </c>
      <c r="D18" s="7">
        <f>D17+66.37</f>
        <v>205.28</v>
      </c>
      <c r="E18" s="7">
        <f>D18*100/D16</f>
        <v>98.79680431225334</v>
      </c>
      <c r="F18" s="7">
        <f>B18+D18</f>
        <v>227.4</v>
      </c>
      <c r="G18" s="7">
        <v>96.45</v>
      </c>
    </row>
    <row r="19" spans="1:7" ht="24">
      <c r="A19" s="5" t="s">
        <v>17</v>
      </c>
      <c r="B19" s="8">
        <f>B16*91.67/100</f>
        <v>25.649266</v>
      </c>
      <c r="C19" s="8">
        <v>91.67</v>
      </c>
      <c r="D19" s="8">
        <f>D16*91.67/100</f>
        <v>190.47192600000002</v>
      </c>
      <c r="E19" s="8">
        <v>91.67</v>
      </c>
      <c r="F19" s="8">
        <f>F16*91.67/100</f>
        <v>216.121192</v>
      </c>
      <c r="G19" s="8">
        <v>91.67</v>
      </c>
    </row>
    <row r="20" spans="1:7" ht="24">
      <c r="A20" s="5" t="s">
        <v>8</v>
      </c>
      <c r="B20" s="9">
        <f aca="true" t="shared" si="1" ref="B20:G20">B18-B19</f>
        <v>-3.5292660000000033</v>
      </c>
      <c r="C20" s="9">
        <f t="shared" si="1"/>
        <v>-12.61</v>
      </c>
      <c r="D20" s="12">
        <f t="shared" si="1"/>
        <v>14.808073999999976</v>
      </c>
      <c r="E20" s="12">
        <f t="shared" si="1"/>
        <v>7.126804312253341</v>
      </c>
      <c r="F20" s="12">
        <f t="shared" si="1"/>
        <v>11.278807999999998</v>
      </c>
      <c r="G20" s="12">
        <f t="shared" si="1"/>
        <v>4.780000000000001</v>
      </c>
    </row>
    <row r="21" spans="1:7" s="32" customFormat="1" ht="25.5" customHeight="1">
      <c r="A21" s="35" t="s">
        <v>10</v>
      </c>
      <c r="B21" s="68">
        <v>6</v>
      </c>
      <c r="C21" s="69"/>
      <c r="D21" s="68">
        <v>10</v>
      </c>
      <c r="E21" s="69"/>
      <c r="F21" s="68">
        <v>2</v>
      </c>
      <c r="G21" s="69"/>
    </row>
    <row r="22" spans="1:7" ht="11.25" customHeight="1">
      <c r="A22" s="18"/>
      <c r="B22" s="10"/>
      <c r="C22" s="10"/>
      <c r="D22" s="11"/>
      <c r="E22" s="11"/>
      <c r="F22" s="11"/>
      <c r="G22" s="11"/>
    </row>
    <row r="23" spans="1:7" ht="24">
      <c r="A23" s="49" t="s">
        <v>19</v>
      </c>
      <c r="B23" s="49"/>
      <c r="C23" s="49"/>
      <c r="D23" s="49"/>
      <c r="E23" s="49"/>
      <c r="F23" s="49"/>
      <c r="G23" s="49"/>
    </row>
    <row r="24" spans="1:7" ht="24">
      <c r="A24" s="50" t="s">
        <v>0</v>
      </c>
      <c r="B24" s="52" t="s">
        <v>3</v>
      </c>
      <c r="C24" s="52"/>
      <c r="D24" s="52" t="s">
        <v>2</v>
      </c>
      <c r="E24" s="52"/>
      <c r="F24" s="52" t="s">
        <v>1</v>
      </c>
      <c r="G24" s="52"/>
    </row>
    <row r="25" spans="1:7" ht="45.75" customHeight="1">
      <c r="A25" s="51"/>
      <c r="B25" s="2" t="s">
        <v>4</v>
      </c>
      <c r="C25" s="2" t="s">
        <v>5</v>
      </c>
      <c r="D25" s="2" t="s">
        <v>4</v>
      </c>
      <c r="E25" s="2" t="s">
        <v>5</v>
      </c>
      <c r="F25" s="2" t="s">
        <v>4</v>
      </c>
      <c r="G25" s="2" t="s">
        <v>5</v>
      </c>
    </row>
    <row r="26" spans="1:7" s="32" customFormat="1" ht="24">
      <c r="A26" s="35" t="s">
        <v>6</v>
      </c>
      <c r="B26" s="66">
        <v>9.68</v>
      </c>
      <c r="C26" s="67"/>
      <c r="D26" s="66">
        <v>37</v>
      </c>
      <c r="E26" s="67"/>
      <c r="F26" s="66">
        <f>B26+D26</f>
        <v>46.68</v>
      </c>
      <c r="G26" s="67"/>
    </row>
    <row r="27" spans="1:8" s="32" customFormat="1" ht="24">
      <c r="A27" s="29" t="s">
        <v>16</v>
      </c>
      <c r="B27" s="37">
        <v>6.59</v>
      </c>
      <c r="C27" s="37">
        <f>B27*100/B26</f>
        <v>68.07851239669422</v>
      </c>
      <c r="D27" s="37">
        <v>2.13</v>
      </c>
      <c r="E27" s="37">
        <f>D27*100/D26</f>
        <v>5.756756756756757</v>
      </c>
      <c r="F27" s="37">
        <f>B27+D27</f>
        <v>8.719999999999999</v>
      </c>
      <c r="G27" s="37">
        <f>F27*100/F26</f>
        <v>18.680377035132818</v>
      </c>
      <c r="H27" s="36"/>
    </row>
    <row r="28" spans="1:9" s="32" customFormat="1" ht="24">
      <c r="A28" s="29" t="s">
        <v>7</v>
      </c>
      <c r="B28" s="37">
        <f>B27+1.34</f>
        <v>7.93</v>
      </c>
      <c r="C28" s="37">
        <f>B28*100/B26</f>
        <v>81.92148760330579</v>
      </c>
      <c r="D28" s="37">
        <f>D27+33.24</f>
        <v>35.370000000000005</v>
      </c>
      <c r="E28" s="37">
        <f>D28*100/D26</f>
        <v>95.59459459459461</v>
      </c>
      <c r="F28" s="37">
        <f>B28+D28</f>
        <v>43.300000000000004</v>
      </c>
      <c r="G28" s="37">
        <f>F28*100/F26</f>
        <v>92.7592116538132</v>
      </c>
      <c r="H28" s="36"/>
      <c r="I28" s="38"/>
    </row>
    <row r="29" spans="1:7" s="32" customFormat="1" ht="24">
      <c r="A29" s="5" t="s">
        <v>17</v>
      </c>
      <c r="B29" s="8">
        <f>B26*91.67/100</f>
        <v>8.873656</v>
      </c>
      <c r="C29" s="8">
        <v>91.67</v>
      </c>
      <c r="D29" s="8">
        <f>D26*91.67/100</f>
        <v>33.9179</v>
      </c>
      <c r="E29" s="39">
        <v>91.67</v>
      </c>
      <c r="F29" s="8">
        <f>F26*91.67/100</f>
        <v>42.791556</v>
      </c>
      <c r="G29" s="39">
        <v>91.67</v>
      </c>
    </row>
    <row r="30" spans="1:8" s="32" customFormat="1" ht="22.5" customHeight="1">
      <c r="A30" s="29" t="s">
        <v>8</v>
      </c>
      <c r="B30" s="40">
        <f aca="true" t="shared" si="2" ref="B30:G30">B28-B29</f>
        <v>-0.9436560000000007</v>
      </c>
      <c r="C30" s="40">
        <f t="shared" si="2"/>
        <v>-9.74851239669421</v>
      </c>
      <c r="D30" s="41">
        <f t="shared" si="2"/>
        <v>1.4521000000000015</v>
      </c>
      <c r="E30" s="41">
        <f t="shared" si="2"/>
        <v>3.924594594594609</v>
      </c>
      <c r="F30" s="41">
        <f t="shared" si="2"/>
        <v>0.5084440000000043</v>
      </c>
      <c r="G30" s="41">
        <f t="shared" si="2"/>
        <v>1.0892116538131944</v>
      </c>
      <c r="H30" s="38"/>
    </row>
    <row r="31" spans="1:7" ht="24" hidden="1">
      <c r="A31" s="6" t="s">
        <v>10</v>
      </c>
      <c r="B31" s="45">
        <v>4</v>
      </c>
      <c r="C31" s="46"/>
      <c r="D31" s="43">
        <v>14</v>
      </c>
      <c r="E31" s="44"/>
      <c r="F31" s="43">
        <v>13</v>
      </c>
      <c r="G31" s="44"/>
    </row>
    <row r="32" spans="1:7" ht="24">
      <c r="A32" s="18"/>
      <c r="B32" s="10"/>
      <c r="C32" s="10"/>
      <c r="D32" s="11"/>
      <c r="E32" s="11"/>
      <c r="F32" s="11"/>
      <c r="G32" s="11"/>
    </row>
    <row r="33" spans="1:7" ht="24">
      <c r="A33" s="18"/>
      <c r="B33" s="10"/>
      <c r="C33" s="10"/>
      <c r="D33" s="11"/>
      <c r="E33" s="11"/>
      <c r="F33" s="11"/>
      <c r="G33" s="11"/>
    </row>
    <row r="34" spans="1:7" ht="24">
      <c r="A34" s="59" t="s">
        <v>12</v>
      </c>
      <c r="B34" s="59"/>
      <c r="C34" s="59"/>
      <c r="D34" s="59"/>
      <c r="E34" s="59"/>
      <c r="F34" s="59"/>
      <c r="G34" s="59"/>
    </row>
    <row r="35" spans="1:7" ht="24">
      <c r="A35" s="65" t="s">
        <v>13</v>
      </c>
      <c r="B35" s="65"/>
      <c r="C35" s="65"/>
      <c r="D35" s="65"/>
      <c r="E35" s="65"/>
      <c r="F35" s="65"/>
      <c r="G35" s="65"/>
    </row>
    <row r="36" spans="1:7" ht="24">
      <c r="A36" s="50" t="s">
        <v>0</v>
      </c>
      <c r="B36" s="52" t="s">
        <v>3</v>
      </c>
      <c r="C36" s="52"/>
      <c r="D36" s="52" t="s">
        <v>2</v>
      </c>
      <c r="E36" s="52"/>
      <c r="F36" s="52" t="s">
        <v>1</v>
      </c>
      <c r="G36" s="52"/>
    </row>
    <row r="37" spans="1:7" ht="45.75" customHeight="1">
      <c r="A37" s="51"/>
      <c r="B37" s="2" t="s">
        <v>4</v>
      </c>
      <c r="C37" s="2" t="s">
        <v>5</v>
      </c>
      <c r="D37" s="2" t="s">
        <v>4</v>
      </c>
      <c r="E37" s="2" t="s">
        <v>5</v>
      </c>
      <c r="F37" s="2" t="s">
        <v>4</v>
      </c>
      <c r="G37" s="2" t="s">
        <v>5</v>
      </c>
    </row>
    <row r="38" spans="1:7" ht="24">
      <c r="A38" s="13" t="s">
        <v>6</v>
      </c>
      <c r="B38" s="61">
        <v>234.45</v>
      </c>
      <c r="C38" s="62"/>
      <c r="D38" s="63">
        <v>458.78</v>
      </c>
      <c r="E38" s="64"/>
      <c r="F38" s="63">
        <f>B38+D38</f>
        <v>693.23</v>
      </c>
      <c r="G38" s="64"/>
    </row>
    <row r="39" spans="1:7" ht="24">
      <c r="A39" s="42" t="s">
        <v>16</v>
      </c>
      <c r="B39" s="14">
        <v>174.6</v>
      </c>
      <c r="C39" s="14">
        <f>B39*100/B38</f>
        <v>74.4721689059501</v>
      </c>
      <c r="D39" s="14">
        <v>150.83</v>
      </c>
      <c r="E39" s="14">
        <f>D39*100/D38</f>
        <v>32.87632416408737</v>
      </c>
      <c r="F39" s="14">
        <f>B39+D39</f>
        <v>325.43</v>
      </c>
      <c r="G39" s="14">
        <f>F39*100/F38</f>
        <v>46.944015694646794</v>
      </c>
    </row>
    <row r="40" spans="1:7" ht="24">
      <c r="A40" s="13" t="s">
        <v>7</v>
      </c>
      <c r="B40" s="14">
        <f>B39+1.81</f>
        <v>176.41</v>
      </c>
      <c r="C40" s="14">
        <f>B40*100/B38</f>
        <v>75.24418852633825</v>
      </c>
      <c r="D40" s="14">
        <f>D39+125.47</f>
        <v>276.3</v>
      </c>
      <c r="E40" s="14">
        <f>D40*100/D38</f>
        <v>60.22494441780374</v>
      </c>
      <c r="F40" s="14">
        <f>B40+D40</f>
        <v>452.71000000000004</v>
      </c>
      <c r="G40" s="14">
        <f>F40*100/F38</f>
        <v>65.30444441238838</v>
      </c>
    </row>
    <row r="41" spans="1:7" ht="24">
      <c r="A41" s="5" t="s">
        <v>17</v>
      </c>
      <c r="B41" s="8">
        <f>B38*91.67/100</f>
        <v>214.92031500000002</v>
      </c>
      <c r="C41" s="8">
        <v>91.67</v>
      </c>
      <c r="D41" s="8">
        <f>D38*91.67/100</f>
        <v>420.563626</v>
      </c>
      <c r="E41" s="39">
        <v>91.67</v>
      </c>
      <c r="F41" s="8">
        <f>F38*91.67/100</f>
        <v>635.4839410000001</v>
      </c>
      <c r="G41" s="39">
        <v>91.67</v>
      </c>
    </row>
    <row r="42" spans="1:7" ht="24">
      <c r="A42" s="13" t="s">
        <v>8</v>
      </c>
      <c r="B42" s="15">
        <f aca="true" t="shared" si="3" ref="B42:G42">B40-B41</f>
        <v>-38.51031500000002</v>
      </c>
      <c r="C42" s="15">
        <f t="shared" si="3"/>
        <v>-16.425811473661753</v>
      </c>
      <c r="D42" s="15">
        <f t="shared" si="3"/>
        <v>-144.263626</v>
      </c>
      <c r="E42" s="15">
        <f t="shared" si="3"/>
        <v>-31.44505558219626</v>
      </c>
      <c r="F42" s="15">
        <f t="shared" si="3"/>
        <v>-182.77394100000004</v>
      </c>
      <c r="G42" s="15">
        <f t="shared" si="3"/>
        <v>-26.365555587611624</v>
      </c>
    </row>
    <row r="43" spans="1:7" ht="27.75" customHeight="1">
      <c r="A43" s="3" t="s">
        <v>21</v>
      </c>
      <c r="B43" s="10"/>
      <c r="C43" s="10"/>
      <c r="D43" s="11"/>
      <c r="E43" s="11"/>
      <c r="F43" s="11"/>
      <c r="G43" s="11"/>
    </row>
    <row r="44" spans="1:7" ht="26.25" hidden="1">
      <c r="A44" s="59" t="s">
        <v>12</v>
      </c>
      <c r="B44" s="59"/>
      <c r="C44" s="59"/>
      <c r="D44" s="59"/>
      <c r="E44" s="59"/>
      <c r="F44" s="59"/>
      <c r="G44" s="59"/>
    </row>
    <row r="45" spans="1:7" ht="26.25" hidden="1">
      <c r="A45" s="60" t="s">
        <v>13</v>
      </c>
      <c r="B45" s="60"/>
      <c r="C45" s="60"/>
      <c r="D45" s="60"/>
      <c r="E45" s="60"/>
      <c r="F45" s="60"/>
      <c r="G45" s="60"/>
    </row>
    <row r="46" spans="1:7" ht="26.25" hidden="1">
      <c r="A46" s="60" t="s">
        <v>14</v>
      </c>
      <c r="B46" s="60"/>
      <c r="C46" s="60"/>
      <c r="D46" s="60"/>
      <c r="E46" s="60"/>
      <c r="F46" s="60"/>
      <c r="G46" s="60"/>
    </row>
    <row r="47" spans="1:7" ht="26.25" hidden="1">
      <c r="A47" s="54" t="s">
        <v>0</v>
      </c>
      <c r="B47" s="52" t="s">
        <v>3</v>
      </c>
      <c r="C47" s="52"/>
      <c r="D47" s="52" t="s">
        <v>2</v>
      </c>
      <c r="E47" s="52"/>
      <c r="F47" s="52" t="s">
        <v>1</v>
      </c>
      <c r="G47" s="52"/>
    </row>
    <row r="48" spans="1:7" ht="26.25" customHeight="1" hidden="1">
      <c r="A48" s="54"/>
      <c r="B48" s="2" t="s">
        <v>4</v>
      </c>
      <c r="C48" s="2" t="s">
        <v>5</v>
      </c>
      <c r="D48" s="2" t="s">
        <v>4</v>
      </c>
      <c r="E48" s="2" t="s">
        <v>5</v>
      </c>
      <c r="F48" s="2" t="s">
        <v>4</v>
      </c>
      <c r="G48" s="2" t="s">
        <v>5</v>
      </c>
    </row>
    <row r="49" spans="1:7" ht="26.25" hidden="1">
      <c r="A49" s="6" t="s">
        <v>6</v>
      </c>
      <c r="B49" s="55">
        <v>5.72</v>
      </c>
      <c r="C49" s="56"/>
      <c r="D49" s="57">
        <v>0</v>
      </c>
      <c r="E49" s="58"/>
      <c r="F49" s="57">
        <f>B49+D49</f>
        <v>5.72</v>
      </c>
      <c r="G49" s="58"/>
    </row>
    <row r="50" spans="1:7" ht="26.25" hidden="1">
      <c r="A50" s="5" t="s">
        <v>16</v>
      </c>
      <c r="B50" s="16">
        <v>2.1</v>
      </c>
      <c r="C50" s="16">
        <f>B50*100/B49</f>
        <v>36.71328671328671</v>
      </c>
      <c r="D50" s="16">
        <v>0</v>
      </c>
      <c r="E50" s="16">
        <v>0</v>
      </c>
      <c r="F50" s="16">
        <f>B50+D50</f>
        <v>2.1</v>
      </c>
      <c r="G50" s="16">
        <f>F50*100/F49</f>
        <v>36.71328671328671</v>
      </c>
    </row>
    <row r="51" spans="1:7" ht="26.25" hidden="1">
      <c r="A51" s="5" t="s">
        <v>7</v>
      </c>
      <c r="B51" s="16">
        <f>B50+0.51</f>
        <v>2.6100000000000003</v>
      </c>
      <c r="C51" s="16">
        <f>B51*100/B49</f>
        <v>45.62937062937064</v>
      </c>
      <c r="D51" s="16">
        <v>0</v>
      </c>
      <c r="E51" s="16">
        <v>0</v>
      </c>
      <c r="F51" s="16">
        <f>B51+D51</f>
        <v>2.6100000000000003</v>
      </c>
      <c r="G51" s="16">
        <f>F51*100/F49</f>
        <v>45.62937062937064</v>
      </c>
    </row>
    <row r="52" spans="1:7" ht="26.25" hidden="1">
      <c r="A52" s="5" t="s">
        <v>20</v>
      </c>
      <c r="B52" s="8">
        <f>B49*100/100</f>
        <v>5.72</v>
      </c>
      <c r="C52" s="8">
        <v>100</v>
      </c>
      <c r="D52" s="8">
        <f>D49*100/100</f>
        <v>0</v>
      </c>
      <c r="E52" s="39">
        <v>100</v>
      </c>
      <c r="F52" s="8">
        <f>F49*100/100</f>
        <v>5.72</v>
      </c>
      <c r="G52" s="39">
        <v>100</v>
      </c>
    </row>
    <row r="53" spans="1:7" ht="26.25" hidden="1">
      <c r="A53" s="5" t="s">
        <v>8</v>
      </c>
      <c r="B53" s="17">
        <f aca="true" t="shared" si="4" ref="B53:G53">B51-B52</f>
        <v>-3.1099999999999994</v>
      </c>
      <c r="C53" s="17">
        <f t="shared" si="4"/>
        <v>-54.37062937062936</v>
      </c>
      <c r="D53" s="17">
        <f t="shared" si="4"/>
        <v>0</v>
      </c>
      <c r="E53" s="17">
        <f t="shared" si="4"/>
        <v>-100</v>
      </c>
      <c r="F53" s="17">
        <f t="shared" si="4"/>
        <v>-3.1099999999999994</v>
      </c>
      <c r="G53" s="17">
        <f t="shared" si="4"/>
        <v>-54.37062937062936</v>
      </c>
    </row>
    <row r="54" ht="26.25" hidden="1"/>
    <row r="55" ht="28.5" customHeight="1">
      <c r="A55" s="3" t="s">
        <v>22</v>
      </c>
    </row>
  </sheetData>
  <sheetProtection/>
  <mergeCells count="56">
    <mergeCell ref="A1:G1"/>
    <mergeCell ref="A2:G2"/>
    <mergeCell ref="A3:A4"/>
    <mergeCell ref="B3:C3"/>
    <mergeCell ref="D3:E3"/>
    <mergeCell ref="F3:G3"/>
    <mergeCell ref="B5:C5"/>
    <mergeCell ref="D5:E5"/>
    <mergeCell ref="F5:G5"/>
    <mergeCell ref="B10:C10"/>
    <mergeCell ref="D10:E10"/>
    <mergeCell ref="F10:G10"/>
    <mergeCell ref="B11:C11"/>
    <mergeCell ref="D11:E11"/>
    <mergeCell ref="F11:G11"/>
    <mergeCell ref="A13:G13"/>
    <mergeCell ref="A14:A15"/>
    <mergeCell ref="B14:C14"/>
    <mergeCell ref="D14:E14"/>
    <mergeCell ref="F14:G14"/>
    <mergeCell ref="B16:C16"/>
    <mergeCell ref="D16:E16"/>
    <mergeCell ref="F16:G16"/>
    <mergeCell ref="B21:C21"/>
    <mergeCell ref="D21:E21"/>
    <mergeCell ref="F21:G21"/>
    <mergeCell ref="A23:G23"/>
    <mergeCell ref="A24:A25"/>
    <mergeCell ref="B24:C24"/>
    <mergeCell ref="D24:E24"/>
    <mergeCell ref="F24:G24"/>
    <mergeCell ref="B26:C26"/>
    <mergeCell ref="D26:E26"/>
    <mergeCell ref="F26:G26"/>
    <mergeCell ref="B31:C31"/>
    <mergeCell ref="D31:E31"/>
    <mergeCell ref="F31:G31"/>
    <mergeCell ref="A34:G34"/>
    <mergeCell ref="A35:G35"/>
    <mergeCell ref="A36:A37"/>
    <mergeCell ref="B36:C36"/>
    <mergeCell ref="D36:E36"/>
    <mergeCell ref="F36:G36"/>
    <mergeCell ref="B38:C38"/>
    <mergeCell ref="D38:E38"/>
    <mergeCell ref="F38:G38"/>
    <mergeCell ref="A44:G44"/>
    <mergeCell ref="A45:G45"/>
    <mergeCell ref="A46:G46"/>
    <mergeCell ref="A47:A48"/>
    <mergeCell ref="B47:C47"/>
    <mergeCell ref="D47:E47"/>
    <mergeCell ref="F47:G47"/>
    <mergeCell ref="B49:C49"/>
    <mergeCell ref="D49:E49"/>
    <mergeCell ref="F49:G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</dc:creator>
  <cp:keywords/>
  <dc:description/>
  <cp:lastModifiedBy>CGD</cp:lastModifiedBy>
  <cp:lastPrinted>2021-04-28T09:11:23Z</cp:lastPrinted>
  <dcterms:created xsi:type="dcterms:W3CDTF">2021-04-02T05:05:54Z</dcterms:created>
  <dcterms:modified xsi:type="dcterms:W3CDTF">2021-09-08T02:29:01Z</dcterms:modified>
  <cp:category/>
  <cp:version/>
  <cp:contentType/>
  <cp:contentStatus/>
</cp:coreProperties>
</file>