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sesarin.burapajit\Desktop\AOT\"/>
    </mc:Choice>
  </mc:AlternateContent>
  <bookViews>
    <workbookView xWindow="-15" yWindow="-15" windowWidth="14145" windowHeight="11640" activeTab="7"/>
  </bookViews>
  <sheets>
    <sheet name="BKK+DMK" sheetId="1" r:id="rId1"/>
    <sheet name="BKK" sheetId="2" r:id="rId2"/>
    <sheet name="DMK" sheetId="3" r:id="rId3"/>
    <sheet name="CNX" sheetId="4" r:id="rId4"/>
    <sheet name="HDY" sheetId="5" r:id="rId5"/>
    <sheet name="HKT" sheetId="6" r:id="rId6"/>
    <sheet name="CEI" sheetId="7" r:id="rId7"/>
    <sheet name="TOTAL" sheetId="8" r:id="rId8"/>
    <sheet name="ppt รญผ" sheetId="11" state="hidden" r:id="rId9"/>
  </sheets>
  <definedNames>
    <definedName name="_xlnm.Print_Area" localSheetId="1">BKK!$B$2:$I$82,BKK!$L$2:$W$244</definedName>
    <definedName name="_xlnm.Print_Area" localSheetId="0">'BKK+DMK'!$B$2:$W$244</definedName>
    <definedName name="_xlnm.Print_Area" localSheetId="6">CEI!$L$2:$W$28</definedName>
    <definedName name="_xlnm.Print_Area" localSheetId="3">CNX!$L$164:$W$244</definedName>
    <definedName name="_xlnm.Print_Area" localSheetId="2">DMK!$B$2:$I$82,DMK!$L$2:$W$244</definedName>
    <definedName name="_xlnm.Print_Area" localSheetId="4">HDY!$L$164:$W$244</definedName>
    <definedName name="_xlnm.Print_Area" localSheetId="5">HKT!$B$2:$I$28</definedName>
    <definedName name="_xlnm.Print_Area" localSheetId="7">TOTAL!$L$218:$W$244</definedName>
    <definedName name="Z_ED529B84_E379_4C9B_A677_BE1D384436B0_.wvu.PrintArea" localSheetId="1" hidden="1">BKK!$B$2:$I$82,BKK!$L$2:$W$244</definedName>
    <definedName name="Z_ED529B84_E379_4C9B_A677_BE1D384436B0_.wvu.PrintArea" localSheetId="0" hidden="1">'BKK+DMK'!$B$2:$W$244</definedName>
    <definedName name="Z_ED529B84_E379_4C9B_A677_BE1D384436B0_.wvu.PrintArea" localSheetId="6" hidden="1">CEI!$L$2:$W$28</definedName>
    <definedName name="Z_ED529B84_E379_4C9B_A677_BE1D384436B0_.wvu.PrintArea" localSheetId="3" hidden="1">CNX!$L$164:$W$244</definedName>
    <definedName name="Z_ED529B84_E379_4C9B_A677_BE1D384436B0_.wvu.PrintArea" localSheetId="2" hidden="1">DMK!$B$2:$I$82,DMK!$L$2:$W$244</definedName>
    <definedName name="Z_ED529B84_E379_4C9B_A677_BE1D384436B0_.wvu.PrintArea" localSheetId="4" hidden="1">HDY!$L$164:$W$244</definedName>
    <definedName name="Z_ED529B84_E379_4C9B_A677_BE1D384436B0_.wvu.PrintArea" localSheetId="5" hidden="1">HKT!$B$2:$I$28</definedName>
    <definedName name="Z_ED529B84_E379_4C9B_A677_BE1D384436B0_.wvu.PrintArea" localSheetId="7" hidden="1">TOTAL!$L$218:$W$244</definedName>
  </definedNames>
  <calcPr calcId="152511"/>
  <customWorkbookViews>
    <customWorkbookView name="* - Personal View" guid="{ED529B84-E379-4C9B-A677-BE1D384436B0}" mergeInterval="0" personalView="1" maximized="1" xWindow="1" yWindow="1" windowWidth="1152" windowHeight="606" activeSheetId="4"/>
  </customWorkbookViews>
</workbook>
</file>

<file path=xl/calcChain.xml><?xml version="1.0" encoding="utf-8"?>
<calcChain xmlns="http://schemas.openxmlformats.org/spreadsheetml/2006/main">
  <c r="V202" i="2" l="1"/>
  <c r="V204" i="4"/>
  <c r="V203" i="5"/>
  <c r="V202" i="6"/>
  <c r="T207" i="2"/>
  <c r="V207" i="2" s="1"/>
  <c r="T206" i="2"/>
  <c r="V206" i="2" s="1"/>
  <c r="T207" i="3"/>
  <c r="V207" i="3" s="1"/>
  <c r="T206" i="3"/>
  <c r="V206" i="3" s="1"/>
  <c r="T207" i="4"/>
  <c r="V207" i="4" s="1"/>
  <c r="T206" i="4"/>
  <c r="V206" i="4" s="1"/>
  <c r="T207" i="5"/>
  <c r="V207" i="5" s="1"/>
  <c r="T206" i="5"/>
  <c r="V206" i="5" s="1"/>
  <c r="T207" i="6"/>
  <c r="V207" i="6" s="1"/>
  <c r="T206" i="6"/>
  <c r="V206" i="6" s="1"/>
  <c r="T207" i="7"/>
  <c r="V207" i="7" s="1"/>
  <c r="T206" i="7"/>
  <c r="V206" i="7" s="1"/>
  <c r="T204" i="2"/>
  <c r="T203" i="2"/>
  <c r="V203" i="2" s="1"/>
  <c r="T202" i="2"/>
  <c r="T204" i="3"/>
  <c r="V204" i="3" s="1"/>
  <c r="T203" i="3"/>
  <c r="V203" i="3" s="1"/>
  <c r="T202" i="3"/>
  <c r="V202" i="3" s="1"/>
  <c r="T204" i="4"/>
  <c r="T203" i="4"/>
  <c r="V203" i="4" s="1"/>
  <c r="T202" i="4"/>
  <c r="V202" i="4" s="1"/>
  <c r="T204" i="5"/>
  <c r="V204" i="5" s="1"/>
  <c r="T203" i="5"/>
  <c r="T202" i="5"/>
  <c r="V202" i="5" s="1"/>
  <c r="T204" i="6"/>
  <c r="V204" i="6" s="1"/>
  <c r="T203" i="6"/>
  <c r="V203" i="6" s="1"/>
  <c r="T202" i="6"/>
  <c r="T204" i="7"/>
  <c r="V204" i="7" s="1"/>
  <c r="T203" i="7"/>
  <c r="V203" i="7" s="1"/>
  <c r="T202" i="7"/>
  <c r="V202" i="7" s="1"/>
  <c r="T200" i="2"/>
  <c r="V200" i="2" s="1"/>
  <c r="T199" i="2"/>
  <c r="V199" i="2" s="1"/>
  <c r="T198" i="2"/>
  <c r="T200" i="3"/>
  <c r="V200" i="3" s="1"/>
  <c r="T199" i="3"/>
  <c r="V199" i="3" s="1"/>
  <c r="T198" i="3"/>
  <c r="V198" i="3" s="1"/>
  <c r="T200" i="4"/>
  <c r="V200" i="4" s="1"/>
  <c r="T199" i="4"/>
  <c r="V199" i="4" s="1"/>
  <c r="T198" i="4"/>
  <c r="V198" i="4" s="1"/>
  <c r="T200" i="5"/>
  <c r="V200" i="5" s="1"/>
  <c r="T199" i="5"/>
  <c r="V199" i="5" s="1"/>
  <c r="T198" i="5"/>
  <c r="V198" i="5" s="1"/>
  <c r="T200" i="6"/>
  <c r="V200" i="6" s="1"/>
  <c r="T199" i="6"/>
  <c r="V199" i="6" s="1"/>
  <c r="T198" i="6"/>
  <c r="V198" i="6" s="1"/>
  <c r="T200" i="7"/>
  <c r="V200" i="7" s="1"/>
  <c r="T199" i="7"/>
  <c r="V199" i="7" s="1"/>
  <c r="T198" i="7"/>
  <c r="V198" i="7" s="1"/>
  <c r="V180" i="2"/>
  <c r="V179" i="3"/>
  <c r="V180" i="4"/>
  <c r="V179" i="5"/>
  <c r="V180" i="6"/>
  <c r="V179" i="7"/>
  <c r="V177" i="2"/>
  <c r="V177" i="3"/>
  <c r="V176" i="3"/>
  <c r="V176" i="4"/>
  <c r="V175" i="4"/>
  <c r="V175" i="5"/>
  <c r="V177" i="6"/>
  <c r="V177" i="7"/>
  <c r="V176" i="7"/>
  <c r="V172" i="2"/>
  <c r="V173" i="3"/>
  <c r="V172" i="4"/>
  <c r="V173" i="5"/>
  <c r="V172" i="6"/>
  <c r="V173" i="7"/>
  <c r="T180" i="2"/>
  <c r="T179" i="2"/>
  <c r="V179" i="2" s="1"/>
  <c r="T180" i="3"/>
  <c r="V180" i="3" s="1"/>
  <c r="T179" i="3"/>
  <c r="T180" i="4"/>
  <c r="T179" i="4"/>
  <c r="V179" i="4" s="1"/>
  <c r="T180" i="5"/>
  <c r="V180" i="5" s="1"/>
  <c r="T179" i="5"/>
  <c r="T180" i="6"/>
  <c r="T179" i="6"/>
  <c r="V179" i="6" s="1"/>
  <c r="T180" i="7"/>
  <c r="V180" i="7" s="1"/>
  <c r="T179" i="7"/>
  <c r="T177" i="2"/>
  <c r="T176" i="2"/>
  <c r="V176" i="2" s="1"/>
  <c r="T175" i="2"/>
  <c r="T177" i="3"/>
  <c r="T176" i="3"/>
  <c r="T175" i="3"/>
  <c r="V175" i="3" s="1"/>
  <c r="T177" i="4"/>
  <c r="V177" i="4" s="1"/>
  <c r="T176" i="4"/>
  <c r="T175" i="4"/>
  <c r="T177" i="5"/>
  <c r="V177" i="5" s="1"/>
  <c r="T176" i="5"/>
  <c r="V176" i="5" s="1"/>
  <c r="T175" i="5"/>
  <c r="T177" i="6"/>
  <c r="T176" i="6"/>
  <c r="V176" i="6" s="1"/>
  <c r="T175" i="6"/>
  <c r="V175" i="6" s="1"/>
  <c r="T177" i="7"/>
  <c r="T176" i="7"/>
  <c r="T175" i="7"/>
  <c r="V175" i="7" s="1"/>
  <c r="T173" i="2"/>
  <c r="V173" i="2" s="1"/>
  <c r="T172" i="2"/>
  <c r="T173" i="3"/>
  <c r="T172" i="3"/>
  <c r="V172" i="3" s="1"/>
  <c r="T173" i="4"/>
  <c r="V173" i="4" s="1"/>
  <c r="T172" i="4"/>
  <c r="T173" i="5"/>
  <c r="T172" i="5"/>
  <c r="V172" i="5" s="1"/>
  <c r="T173" i="6"/>
  <c r="V173" i="6" s="1"/>
  <c r="T172" i="6"/>
  <c r="T173" i="7"/>
  <c r="T172" i="7"/>
  <c r="V172" i="7" s="1"/>
  <c r="V171" i="2"/>
  <c r="V171" i="5"/>
  <c r="V171" i="6"/>
  <c r="T171" i="2"/>
  <c r="T171" i="3"/>
  <c r="V171" i="3" s="1"/>
  <c r="T171" i="4"/>
  <c r="V171" i="4" s="1"/>
  <c r="T171" i="5"/>
  <c r="T171" i="6"/>
  <c r="T171" i="7"/>
  <c r="V171" i="7" s="1"/>
  <c r="P241" i="2"/>
  <c r="N241" i="2"/>
  <c r="M241" i="2"/>
  <c r="P240" i="2"/>
  <c r="N240" i="2"/>
  <c r="M240" i="2"/>
  <c r="P239" i="2"/>
  <c r="N239" i="2"/>
  <c r="M239" i="2"/>
  <c r="M242" i="2" s="1"/>
  <c r="P237" i="2"/>
  <c r="N237" i="2"/>
  <c r="M237" i="2"/>
  <c r="O237" i="2" s="1"/>
  <c r="Q237" i="2" s="1"/>
  <c r="U234" i="2"/>
  <c r="S234" i="2"/>
  <c r="R234" i="2"/>
  <c r="P234" i="2"/>
  <c r="N234" i="2"/>
  <c r="M234" i="2"/>
  <c r="U233" i="2"/>
  <c r="S233" i="2"/>
  <c r="R233" i="2"/>
  <c r="P233" i="2"/>
  <c r="N233" i="2"/>
  <c r="N238" i="2" s="1"/>
  <c r="M233" i="2"/>
  <c r="M238" i="2" s="1"/>
  <c r="U231" i="2"/>
  <c r="S231" i="2"/>
  <c r="R231" i="2"/>
  <c r="P231" i="2"/>
  <c r="N231" i="2"/>
  <c r="M231" i="2"/>
  <c r="U230" i="2"/>
  <c r="S230" i="2"/>
  <c r="R230" i="2"/>
  <c r="P230" i="2"/>
  <c r="N230" i="2"/>
  <c r="M230" i="2"/>
  <c r="O230" i="2" s="1"/>
  <c r="Q230" i="2" s="1"/>
  <c r="U229" i="2"/>
  <c r="S229" i="2"/>
  <c r="R229" i="2"/>
  <c r="P229" i="2"/>
  <c r="P232" i="2" s="1"/>
  <c r="P235" i="2" s="1"/>
  <c r="N229" i="2"/>
  <c r="M229" i="2"/>
  <c r="U227" i="2"/>
  <c r="S227" i="2"/>
  <c r="R227" i="2"/>
  <c r="P227" i="2"/>
  <c r="N227" i="2"/>
  <c r="M227" i="2"/>
  <c r="U226" i="2"/>
  <c r="S226" i="2"/>
  <c r="R226" i="2"/>
  <c r="P226" i="2"/>
  <c r="N226" i="2"/>
  <c r="M226" i="2"/>
  <c r="O226" i="2" s="1"/>
  <c r="U225" i="2"/>
  <c r="U228" i="2" s="1"/>
  <c r="S225" i="2"/>
  <c r="S228" i="2" s="1"/>
  <c r="R225" i="2"/>
  <c r="P225" i="2"/>
  <c r="N225" i="2"/>
  <c r="N228" i="2" s="1"/>
  <c r="M225" i="2"/>
  <c r="M228" i="2" s="1"/>
  <c r="P215" i="2"/>
  <c r="N215" i="2"/>
  <c r="M215" i="2"/>
  <c r="Q214" i="2"/>
  <c r="O214" i="2"/>
  <c r="O213" i="2"/>
  <c r="Q213" i="2" s="1"/>
  <c r="Q212" i="2"/>
  <c r="O212" i="2"/>
  <c r="P211" i="2"/>
  <c r="N211" i="2"/>
  <c r="M211" i="2"/>
  <c r="O210" i="2"/>
  <c r="Q210" i="2" s="1"/>
  <c r="Q207" i="2"/>
  <c r="W207" i="2" s="1"/>
  <c r="O207" i="2"/>
  <c r="O206" i="2"/>
  <c r="O211" i="2" s="1"/>
  <c r="U205" i="2"/>
  <c r="S205" i="2"/>
  <c r="S208" i="2" s="1"/>
  <c r="R205" i="2"/>
  <c r="P205" i="2"/>
  <c r="P208" i="2" s="1"/>
  <c r="N205" i="2"/>
  <c r="N208" i="2" s="1"/>
  <c r="M205" i="2"/>
  <c r="O204" i="2"/>
  <c r="Q204" i="2" s="1"/>
  <c r="W204" i="2" s="1"/>
  <c r="O203" i="2"/>
  <c r="Q203" i="2" s="1"/>
  <c r="W203" i="2" s="1"/>
  <c r="O202" i="2"/>
  <c r="U201" i="2"/>
  <c r="S201" i="2"/>
  <c r="R201" i="2"/>
  <c r="R209" i="2" s="1"/>
  <c r="P201" i="2"/>
  <c r="N201" i="2"/>
  <c r="M201" i="2"/>
  <c r="Q200" i="2"/>
  <c r="W200" i="2" s="1"/>
  <c r="O200" i="2"/>
  <c r="O199" i="2"/>
  <c r="Q199" i="2" s="1"/>
  <c r="Q198" i="2"/>
  <c r="O198" i="2"/>
  <c r="P188" i="2"/>
  <c r="N188" i="2"/>
  <c r="M188" i="2"/>
  <c r="O187" i="2"/>
  <c r="Q187" i="2" s="1"/>
  <c r="Q186" i="2"/>
  <c r="O186" i="2"/>
  <c r="O185" i="2"/>
  <c r="O188" i="2" s="1"/>
  <c r="P184" i="2"/>
  <c r="N184" i="2"/>
  <c r="M184" i="2"/>
  <c r="O183" i="2"/>
  <c r="Q183" i="2" s="1"/>
  <c r="O180" i="2"/>
  <c r="Q180" i="2" s="1"/>
  <c r="W180" i="2" s="1"/>
  <c r="O179" i="2"/>
  <c r="U178" i="2"/>
  <c r="S178" i="2"/>
  <c r="S181" i="2" s="1"/>
  <c r="R178" i="2"/>
  <c r="P178" i="2"/>
  <c r="P181" i="2" s="1"/>
  <c r="N178" i="2"/>
  <c r="M178" i="2"/>
  <c r="M189" i="2" s="1"/>
  <c r="O177" i="2"/>
  <c r="Q177" i="2" s="1"/>
  <c r="O176" i="2"/>
  <c r="Q176" i="2" s="1"/>
  <c r="O175" i="2"/>
  <c r="U174" i="2"/>
  <c r="S174" i="2"/>
  <c r="R174" i="2"/>
  <c r="R182" i="2" s="1"/>
  <c r="P174" i="2"/>
  <c r="N174" i="2"/>
  <c r="N189" i="2" s="1"/>
  <c r="M174" i="2"/>
  <c r="O173" i="2"/>
  <c r="Q173" i="2" s="1"/>
  <c r="Q172" i="2"/>
  <c r="O172" i="2"/>
  <c r="O171" i="2"/>
  <c r="O174" i="2" s="1"/>
  <c r="P160" i="2"/>
  <c r="N160" i="2"/>
  <c r="M160" i="2"/>
  <c r="O160" i="2" s="1"/>
  <c r="P159" i="2"/>
  <c r="N159" i="2"/>
  <c r="M159" i="2"/>
  <c r="O159" i="2" s="1"/>
  <c r="P158" i="2"/>
  <c r="P161" i="2" s="1"/>
  <c r="N158" i="2"/>
  <c r="N161" i="2" s="1"/>
  <c r="M158" i="2"/>
  <c r="P156" i="2"/>
  <c r="N156" i="2"/>
  <c r="M156" i="2"/>
  <c r="O156" i="2" s="1"/>
  <c r="U153" i="2"/>
  <c r="S153" i="2"/>
  <c r="R153" i="2"/>
  <c r="P153" i="2"/>
  <c r="N153" i="2"/>
  <c r="N157" i="2" s="1"/>
  <c r="M153" i="2"/>
  <c r="O153" i="2" s="1"/>
  <c r="U152" i="2"/>
  <c r="S152" i="2"/>
  <c r="R152" i="2"/>
  <c r="P152" i="2"/>
  <c r="P157" i="2" s="1"/>
  <c r="N152" i="2"/>
  <c r="M152" i="2"/>
  <c r="U150" i="2"/>
  <c r="S150" i="2"/>
  <c r="R150" i="2"/>
  <c r="P150" i="2"/>
  <c r="N150" i="2"/>
  <c r="M150" i="2"/>
  <c r="U149" i="2"/>
  <c r="S149" i="2"/>
  <c r="R149" i="2"/>
  <c r="P149" i="2"/>
  <c r="N149" i="2"/>
  <c r="M149" i="2"/>
  <c r="O149" i="2" s="1"/>
  <c r="U148" i="2"/>
  <c r="U151" i="2" s="1"/>
  <c r="U154" i="2" s="1"/>
  <c r="S148" i="2"/>
  <c r="R148" i="2"/>
  <c r="P148" i="2"/>
  <c r="P151" i="2" s="1"/>
  <c r="N148" i="2"/>
  <c r="N151" i="2" s="1"/>
  <c r="N154" i="2" s="1"/>
  <c r="M148" i="2"/>
  <c r="U146" i="2"/>
  <c r="T146" i="2"/>
  <c r="S146" i="2"/>
  <c r="R146" i="2"/>
  <c r="P146" i="2"/>
  <c r="N146" i="2"/>
  <c r="O146" i="2" s="1"/>
  <c r="Q146" i="2" s="1"/>
  <c r="M146" i="2"/>
  <c r="U145" i="2"/>
  <c r="S145" i="2"/>
  <c r="R145" i="2"/>
  <c r="P145" i="2"/>
  <c r="N145" i="2"/>
  <c r="M145" i="2"/>
  <c r="O145" i="2" s="1"/>
  <c r="U144" i="2"/>
  <c r="U147" i="2" s="1"/>
  <c r="S144" i="2"/>
  <c r="R144" i="2"/>
  <c r="P144" i="2"/>
  <c r="P147" i="2" s="1"/>
  <c r="N144" i="2"/>
  <c r="N147" i="2" s="1"/>
  <c r="M144" i="2"/>
  <c r="P134" i="2"/>
  <c r="N134" i="2"/>
  <c r="M134" i="2"/>
  <c r="O133" i="2"/>
  <c r="Q133" i="2" s="1"/>
  <c r="O132" i="2"/>
  <c r="Q132" i="2" s="1"/>
  <c r="O131" i="2"/>
  <c r="P130" i="2"/>
  <c r="N130" i="2"/>
  <c r="M130" i="2"/>
  <c r="O129" i="2"/>
  <c r="Q129" i="2" s="1"/>
  <c r="T126" i="2"/>
  <c r="V126" i="2" s="1"/>
  <c r="Q126" i="2"/>
  <c r="W126" i="2" s="1"/>
  <c r="O126" i="2"/>
  <c r="T125" i="2"/>
  <c r="V125" i="2" s="1"/>
  <c r="Q125" i="2"/>
  <c r="O125" i="2"/>
  <c r="U124" i="2"/>
  <c r="T124" i="2"/>
  <c r="T127" i="2" s="1"/>
  <c r="S124" i="2"/>
  <c r="S127" i="2" s="1"/>
  <c r="R124" i="2"/>
  <c r="R127" i="2" s="1"/>
  <c r="P124" i="2"/>
  <c r="P127" i="2" s="1"/>
  <c r="N124" i="2"/>
  <c r="M124" i="2"/>
  <c r="M128" i="2" s="1"/>
  <c r="T123" i="2"/>
  <c r="V123" i="2" s="1"/>
  <c r="O123" i="2"/>
  <c r="Q123" i="2" s="1"/>
  <c r="W123" i="2" s="1"/>
  <c r="T122" i="2"/>
  <c r="V122" i="2" s="1"/>
  <c r="O122" i="2"/>
  <c r="Q122" i="2" s="1"/>
  <c r="W122" i="2" s="1"/>
  <c r="T121" i="2"/>
  <c r="V121" i="2" s="1"/>
  <c r="O121" i="2"/>
  <c r="U120" i="2"/>
  <c r="S120" i="2"/>
  <c r="R120" i="2"/>
  <c r="R128" i="2" s="1"/>
  <c r="P120" i="2"/>
  <c r="N120" i="2"/>
  <c r="M120" i="2"/>
  <c r="V119" i="2"/>
  <c r="T119" i="2"/>
  <c r="O119" i="2"/>
  <c r="Q119" i="2" s="1"/>
  <c r="V118" i="2"/>
  <c r="T118" i="2"/>
  <c r="O118" i="2"/>
  <c r="Q118" i="2" s="1"/>
  <c r="V117" i="2"/>
  <c r="T117" i="2"/>
  <c r="T120" i="2" s="1"/>
  <c r="O117" i="2"/>
  <c r="O120" i="2" s="1"/>
  <c r="P107" i="2"/>
  <c r="N107" i="2"/>
  <c r="M107" i="2"/>
  <c r="O106" i="2"/>
  <c r="Q106" i="2" s="1"/>
  <c r="O105" i="2"/>
  <c r="Q105" i="2" s="1"/>
  <c r="O104" i="2"/>
  <c r="P103" i="2"/>
  <c r="N103" i="2"/>
  <c r="M103" i="2"/>
  <c r="Q102" i="2"/>
  <c r="O102" i="2"/>
  <c r="T99" i="2"/>
  <c r="V99" i="2" s="1"/>
  <c r="O99" i="2"/>
  <c r="Q99" i="2" s="1"/>
  <c r="T98" i="2"/>
  <c r="V98" i="2" s="1"/>
  <c r="O98" i="2"/>
  <c r="O103" i="2" s="1"/>
  <c r="U97" i="2"/>
  <c r="T97" i="2"/>
  <c r="S97" i="2"/>
  <c r="S100" i="2" s="1"/>
  <c r="R97" i="2"/>
  <c r="R100" i="2" s="1"/>
  <c r="P97" i="2"/>
  <c r="P100" i="2" s="1"/>
  <c r="N97" i="2"/>
  <c r="N100" i="2" s="1"/>
  <c r="M97" i="2"/>
  <c r="T96" i="2"/>
  <c r="V96" i="2" s="1"/>
  <c r="Q96" i="2"/>
  <c r="O96" i="2"/>
  <c r="T95" i="2"/>
  <c r="V95" i="2" s="1"/>
  <c r="Q95" i="2"/>
  <c r="W95" i="2" s="1"/>
  <c r="O95" i="2"/>
  <c r="T94" i="2"/>
  <c r="V94" i="2" s="1"/>
  <c r="V97" i="2" s="1"/>
  <c r="V100" i="2" s="1"/>
  <c r="Q94" i="2"/>
  <c r="O94" i="2"/>
  <c r="O97" i="2" s="1"/>
  <c r="U93" i="2"/>
  <c r="T93" i="2"/>
  <c r="S93" i="2"/>
  <c r="R93" i="2"/>
  <c r="P93" i="2"/>
  <c r="N93" i="2"/>
  <c r="N108" i="2" s="1"/>
  <c r="M93" i="2"/>
  <c r="T92" i="2"/>
  <c r="V92" i="2" s="1"/>
  <c r="Q92" i="2"/>
  <c r="O92" i="2"/>
  <c r="T91" i="2"/>
  <c r="V91" i="2" s="1"/>
  <c r="Q91" i="2"/>
  <c r="W91" i="2" s="1"/>
  <c r="O91" i="2"/>
  <c r="T90" i="2"/>
  <c r="V90" i="2" s="1"/>
  <c r="V93" i="2" s="1"/>
  <c r="Q90" i="2"/>
  <c r="O90" i="2"/>
  <c r="O93" i="2" s="1"/>
  <c r="P79" i="2"/>
  <c r="Q79" i="2" s="1"/>
  <c r="N79" i="2"/>
  <c r="M79" i="2"/>
  <c r="O79" i="2" s="1"/>
  <c r="A79" i="2"/>
  <c r="D79" i="2"/>
  <c r="D80" i="2" s="1"/>
  <c r="C79" i="2"/>
  <c r="P78" i="2"/>
  <c r="N78" i="2"/>
  <c r="M78" i="2"/>
  <c r="O78" i="2" s="1"/>
  <c r="D78" i="2"/>
  <c r="C78" i="2"/>
  <c r="E78" i="2" s="1"/>
  <c r="P77" i="2"/>
  <c r="N77" i="2"/>
  <c r="N80" i="2" s="1"/>
  <c r="M77" i="2"/>
  <c r="D77" i="2"/>
  <c r="C77" i="2"/>
  <c r="P75" i="2"/>
  <c r="P76" i="2" s="1"/>
  <c r="N75" i="2"/>
  <c r="M75" i="2"/>
  <c r="D75" i="2"/>
  <c r="C75" i="2"/>
  <c r="E75" i="2" s="1"/>
  <c r="A75" i="2"/>
  <c r="U72" i="2"/>
  <c r="S72" i="2"/>
  <c r="R72" i="2"/>
  <c r="T72" i="2" s="1"/>
  <c r="V72" i="2" s="1"/>
  <c r="P72" i="2"/>
  <c r="N72" i="2"/>
  <c r="M72" i="2"/>
  <c r="O72" i="2" s="1"/>
  <c r="Q72" i="2" s="1"/>
  <c r="G72" i="2"/>
  <c r="H72" i="2" s="1"/>
  <c r="F72" i="2"/>
  <c r="D72" i="2"/>
  <c r="C72" i="2"/>
  <c r="E72" i="2" s="1"/>
  <c r="U71" i="2"/>
  <c r="S71" i="2"/>
  <c r="R71" i="2"/>
  <c r="P71" i="2"/>
  <c r="N71" i="2"/>
  <c r="M71" i="2"/>
  <c r="G71" i="2"/>
  <c r="F71" i="2"/>
  <c r="D71" i="2"/>
  <c r="D76" i="2" s="1"/>
  <c r="C71" i="2"/>
  <c r="U69" i="2"/>
  <c r="S69" i="2"/>
  <c r="R69" i="2"/>
  <c r="T69" i="2" s="1"/>
  <c r="V69" i="2" s="1"/>
  <c r="P69" i="2"/>
  <c r="N69" i="2"/>
  <c r="M69" i="2"/>
  <c r="O69" i="2" s="1"/>
  <c r="Q69" i="2" s="1"/>
  <c r="G69" i="2"/>
  <c r="H69" i="2" s="1"/>
  <c r="F69" i="2"/>
  <c r="D69" i="2"/>
  <c r="C69" i="2"/>
  <c r="E69" i="2" s="1"/>
  <c r="U68" i="2"/>
  <c r="S68" i="2"/>
  <c r="R68" i="2"/>
  <c r="P68" i="2"/>
  <c r="N68" i="2"/>
  <c r="M68" i="2"/>
  <c r="G68" i="2"/>
  <c r="F68" i="2"/>
  <c r="D68" i="2"/>
  <c r="C68" i="2"/>
  <c r="U67" i="2"/>
  <c r="S67" i="2"/>
  <c r="S70" i="2" s="1"/>
  <c r="S73" i="2" s="1"/>
  <c r="R67" i="2"/>
  <c r="R70" i="2" s="1"/>
  <c r="P67" i="2"/>
  <c r="N67" i="2"/>
  <c r="M67" i="2"/>
  <c r="M70" i="2" s="1"/>
  <c r="M73" i="2" s="1"/>
  <c r="G67" i="2"/>
  <c r="H67" i="2" s="1"/>
  <c r="F67" i="2"/>
  <c r="D67" i="2"/>
  <c r="C67" i="2"/>
  <c r="E67" i="2" s="1"/>
  <c r="U65" i="2"/>
  <c r="S65" i="2"/>
  <c r="R65" i="2"/>
  <c r="P65" i="2"/>
  <c r="N65" i="2"/>
  <c r="M65" i="2"/>
  <c r="G65" i="2"/>
  <c r="F65" i="2"/>
  <c r="D65" i="2"/>
  <c r="C65" i="2"/>
  <c r="U64" i="2"/>
  <c r="S64" i="2"/>
  <c r="R64" i="2"/>
  <c r="T64" i="2" s="1"/>
  <c r="V64" i="2" s="1"/>
  <c r="P64" i="2"/>
  <c r="N64" i="2"/>
  <c r="M64" i="2"/>
  <c r="O64" i="2" s="1"/>
  <c r="Q64" i="2" s="1"/>
  <c r="G64" i="2"/>
  <c r="H64" i="2" s="1"/>
  <c r="F64" i="2"/>
  <c r="D64" i="2"/>
  <c r="C64" i="2"/>
  <c r="E64" i="2" s="1"/>
  <c r="U63" i="2"/>
  <c r="U66" i="2" s="1"/>
  <c r="S63" i="2"/>
  <c r="R63" i="2"/>
  <c r="P63" i="2"/>
  <c r="P66" i="2" s="1"/>
  <c r="N63" i="2"/>
  <c r="N66" i="2" s="1"/>
  <c r="M63" i="2"/>
  <c r="G63" i="2"/>
  <c r="F63" i="2"/>
  <c r="D63" i="2"/>
  <c r="C63" i="2"/>
  <c r="P53" i="2"/>
  <c r="N53" i="2"/>
  <c r="M53" i="2"/>
  <c r="A53" i="2"/>
  <c r="D53" i="2"/>
  <c r="C53" i="2"/>
  <c r="O52" i="2"/>
  <c r="Q52" i="2" s="1"/>
  <c r="E52" i="2"/>
  <c r="A52" i="2"/>
  <c r="O51" i="2"/>
  <c r="Q51" i="2" s="1"/>
  <c r="E51" i="2"/>
  <c r="A51" i="2"/>
  <c r="O50" i="2"/>
  <c r="E50" i="2"/>
  <c r="A50" i="2"/>
  <c r="P49" i="2"/>
  <c r="N49" i="2"/>
  <c r="M49" i="2"/>
  <c r="D49" i="2"/>
  <c r="C49" i="2"/>
  <c r="A49" i="2"/>
  <c r="O48" i="2"/>
  <c r="Q48" i="2" s="1"/>
  <c r="E48" i="2"/>
  <c r="A48" i="2"/>
  <c r="T45" i="2"/>
  <c r="O45" i="2"/>
  <c r="Q45" i="2" s="1"/>
  <c r="I45" i="2"/>
  <c r="H45" i="2"/>
  <c r="E45" i="2"/>
  <c r="A45" i="2"/>
  <c r="T44" i="2"/>
  <c r="V44" i="2" s="1"/>
  <c r="O44" i="2"/>
  <c r="Q44" i="2" s="1"/>
  <c r="H44" i="2"/>
  <c r="E44" i="2"/>
  <c r="A44" i="2"/>
  <c r="U43" i="2"/>
  <c r="S43" i="2"/>
  <c r="S46" i="2" s="1"/>
  <c r="R43" i="2"/>
  <c r="P43" i="2"/>
  <c r="P46" i="2" s="1"/>
  <c r="N43" i="2"/>
  <c r="M43" i="2"/>
  <c r="G43" i="2"/>
  <c r="F43" i="2"/>
  <c r="F46" i="2" s="1"/>
  <c r="D43" i="2"/>
  <c r="C43" i="2"/>
  <c r="T42" i="2"/>
  <c r="V42" i="2" s="1"/>
  <c r="O42" i="2"/>
  <c r="Q42" i="2" s="1"/>
  <c r="H42" i="2"/>
  <c r="E42" i="2"/>
  <c r="I42" i="2" s="1"/>
  <c r="A42" i="2"/>
  <c r="T41" i="2"/>
  <c r="V41" i="2" s="1"/>
  <c r="O41" i="2"/>
  <c r="Q41" i="2" s="1"/>
  <c r="H41" i="2"/>
  <c r="E41" i="2"/>
  <c r="I41" i="2" s="1"/>
  <c r="A41" i="2"/>
  <c r="T40" i="2"/>
  <c r="V40" i="2" s="1"/>
  <c r="O40" i="2"/>
  <c r="H40" i="2"/>
  <c r="I40" i="2" s="1"/>
  <c r="E40" i="2"/>
  <c r="A40" i="2"/>
  <c r="U39" i="2"/>
  <c r="S39" i="2"/>
  <c r="R39" i="2"/>
  <c r="P39" i="2"/>
  <c r="N39" i="2"/>
  <c r="M39" i="2"/>
  <c r="G39" i="2"/>
  <c r="F39" i="2"/>
  <c r="D39" i="2"/>
  <c r="C39" i="2"/>
  <c r="T38" i="2"/>
  <c r="V38" i="2" s="1"/>
  <c r="O38" i="2"/>
  <c r="Q38" i="2" s="1"/>
  <c r="H38" i="2"/>
  <c r="E38" i="2"/>
  <c r="A38" i="2"/>
  <c r="T37" i="2"/>
  <c r="O37" i="2"/>
  <c r="Q37" i="2" s="1"/>
  <c r="H37" i="2"/>
  <c r="E37" i="2"/>
  <c r="I37" i="2" s="1"/>
  <c r="A37" i="2"/>
  <c r="T36" i="2"/>
  <c r="V36" i="2" s="1"/>
  <c r="O36" i="2"/>
  <c r="Q36" i="2" s="1"/>
  <c r="H36" i="2"/>
  <c r="H39" i="2" s="1"/>
  <c r="E36" i="2"/>
  <c r="A36" i="2"/>
  <c r="P26" i="2"/>
  <c r="N26" i="2"/>
  <c r="M26" i="2"/>
  <c r="A26" i="2"/>
  <c r="D26" i="2"/>
  <c r="C26" i="2"/>
  <c r="O25" i="2"/>
  <c r="Q25" i="2" s="1"/>
  <c r="E25" i="2"/>
  <c r="A25" i="2"/>
  <c r="O24" i="2"/>
  <c r="Q24" i="2" s="1"/>
  <c r="E24" i="2"/>
  <c r="A24" i="2"/>
  <c r="O23" i="2"/>
  <c r="E23" i="2"/>
  <c r="E26" i="2" s="1"/>
  <c r="A23" i="2"/>
  <c r="P22" i="2"/>
  <c r="N22" i="2"/>
  <c r="M22" i="2"/>
  <c r="D22" i="2"/>
  <c r="C22" i="2"/>
  <c r="A22" i="2"/>
  <c r="O21" i="2"/>
  <c r="Q21" i="2" s="1"/>
  <c r="E21" i="2"/>
  <c r="A21" i="2"/>
  <c r="T18" i="2"/>
  <c r="O18" i="2"/>
  <c r="Q18" i="2" s="1"/>
  <c r="H18" i="2"/>
  <c r="E18" i="2"/>
  <c r="I18" i="2" s="1"/>
  <c r="A18" i="2"/>
  <c r="T17" i="2"/>
  <c r="V17" i="2" s="1"/>
  <c r="O17" i="2"/>
  <c r="Q17" i="2" s="1"/>
  <c r="H17" i="2"/>
  <c r="E17" i="2"/>
  <c r="I17" i="2" s="1"/>
  <c r="A17" i="2"/>
  <c r="U16" i="2"/>
  <c r="U20" i="2" s="1"/>
  <c r="S16" i="2"/>
  <c r="S19" i="2" s="1"/>
  <c r="R16" i="2"/>
  <c r="P16" i="2"/>
  <c r="P19" i="2" s="1"/>
  <c r="N16" i="2"/>
  <c r="M16" i="2"/>
  <c r="G16" i="2"/>
  <c r="F16" i="2"/>
  <c r="F19" i="2" s="1"/>
  <c r="D16" i="2"/>
  <c r="D27" i="2" s="1"/>
  <c r="C16" i="2"/>
  <c r="C19" i="2" s="1"/>
  <c r="T15" i="2"/>
  <c r="V15" i="2" s="1"/>
  <c r="O15" i="2"/>
  <c r="Q15" i="2" s="1"/>
  <c r="H15" i="2"/>
  <c r="E15" i="2"/>
  <c r="I15" i="2" s="1"/>
  <c r="A15" i="2"/>
  <c r="T14" i="2"/>
  <c r="V14" i="2" s="1"/>
  <c r="O14" i="2"/>
  <c r="Q14" i="2" s="1"/>
  <c r="H14" i="2"/>
  <c r="H16" i="2" s="1"/>
  <c r="H19" i="2" s="1"/>
  <c r="E14" i="2"/>
  <c r="A14" i="2"/>
  <c r="T13" i="2"/>
  <c r="V13" i="2" s="1"/>
  <c r="O13" i="2"/>
  <c r="O16" i="2" s="1"/>
  <c r="O19" i="2" s="1"/>
  <c r="H13" i="2"/>
  <c r="E13" i="2"/>
  <c r="A13" i="2"/>
  <c r="U12" i="2"/>
  <c r="S12" i="2"/>
  <c r="R12" i="2"/>
  <c r="P12" i="2"/>
  <c r="P27" i="2" s="1"/>
  <c r="N12" i="2"/>
  <c r="M12" i="2"/>
  <c r="G12" i="2"/>
  <c r="F12" i="2"/>
  <c r="A27" i="2" s="1"/>
  <c r="D12" i="2"/>
  <c r="C12" i="2"/>
  <c r="T11" i="2"/>
  <c r="V11" i="2" s="1"/>
  <c r="O11" i="2"/>
  <c r="Q11" i="2" s="1"/>
  <c r="H11" i="2"/>
  <c r="E11" i="2"/>
  <c r="I11" i="2" s="1"/>
  <c r="A11" i="2"/>
  <c r="T10" i="2"/>
  <c r="O10" i="2"/>
  <c r="Q10" i="2" s="1"/>
  <c r="H10" i="2"/>
  <c r="I10" i="2" s="1"/>
  <c r="E10" i="2"/>
  <c r="A10" i="2"/>
  <c r="T9" i="2"/>
  <c r="V9" i="2" s="1"/>
  <c r="O9" i="2"/>
  <c r="Q9" i="2" s="1"/>
  <c r="H9" i="2"/>
  <c r="E9" i="2"/>
  <c r="I9" i="2" s="1"/>
  <c r="A9" i="2"/>
  <c r="O205" i="2" l="1"/>
  <c r="O208" i="2" s="1"/>
  <c r="Q202" i="2"/>
  <c r="Q205" i="2" s="1"/>
  <c r="A12" i="2"/>
  <c r="O26" i="2"/>
  <c r="D66" i="2"/>
  <c r="W92" i="2"/>
  <c r="W96" i="2"/>
  <c r="V124" i="2"/>
  <c r="V127" i="2" s="1"/>
  <c r="T174" i="2"/>
  <c r="Q215" i="2"/>
  <c r="E16" i="2"/>
  <c r="I16" i="2" s="1"/>
  <c r="N27" i="2"/>
  <c r="E49" i="2"/>
  <c r="E53" i="2"/>
  <c r="T101" i="2"/>
  <c r="O124" i="2"/>
  <c r="Q121" i="2"/>
  <c r="Q124" i="2" s="1"/>
  <c r="T178" i="2"/>
  <c r="T181" i="2" s="1"/>
  <c r="V175" i="2"/>
  <c r="V178" i="2" s="1"/>
  <c r="M27" i="2"/>
  <c r="H12" i="2"/>
  <c r="T12" i="2"/>
  <c r="I13" i="2"/>
  <c r="I14" i="2"/>
  <c r="I36" i="2"/>
  <c r="T39" i="2"/>
  <c r="A54" i="2"/>
  <c r="A39" i="2"/>
  <c r="P54" i="2"/>
  <c r="O43" i="2"/>
  <c r="O46" i="2" s="1"/>
  <c r="H43" i="2"/>
  <c r="H46" i="2" s="1"/>
  <c r="O107" i="2"/>
  <c r="Q104" i="2"/>
  <c r="W119" i="2"/>
  <c r="N155" i="2"/>
  <c r="N162" i="2"/>
  <c r="W173" i="2"/>
  <c r="V198" i="2"/>
  <c r="T201" i="2"/>
  <c r="T209" i="2" s="1"/>
  <c r="T205" i="2"/>
  <c r="T208" i="2" s="1"/>
  <c r="V204" i="2"/>
  <c r="I64" i="2"/>
  <c r="W64" i="2"/>
  <c r="F66" i="2"/>
  <c r="I69" i="2"/>
  <c r="W69" i="2"/>
  <c r="I72" i="2"/>
  <c r="W72" i="2"/>
  <c r="P80" i="2"/>
  <c r="P108" i="2"/>
  <c r="U101" i="2"/>
  <c r="M135" i="2"/>
  <c r="N135" i="2"/>
  <c r="P154" i="2"/>
  <c r="N182" i="2"/>
  <c r="N242" i="2"/>
  <c r="I38" i="2"/>
  <c r="E43" i="2"/>
  <c r="C54" i="2"/>
  <c r="M47" i="2"/>
  <c r="O53" i="2"/>
  <c r="H63" i="2"/>
  <c r="R66" i="2"/>
  <c r="H65" i="2"/>
  <c r="T65" i="2"/>
  <c r="V65" i="2" s="1"/>
  <c r="D70" i="2"/>
  <c r="D73" i="2" s="1"/>
  <c r="N70" i="2"/>
  <c r="N73" i="2" s="1"/>
  <c r="U70" i="2"/>
  <c r="U73" i="2" s="1"/>
  <c r="H68" i="2"/>
  <c r="H70" i="2" s="1"/>
  <c r="H73" i="2" s="1"/>
  <c r="T68" i="2"/>
  <c r="V68" i="2" s="1"/>
  <c r="H71" i="2"/>
  <c r="Q78" i="2"/>
  <c r="Q117" i="2"/>
  <c r="U128" i="2"/>
  <c r="O134" i="2"/>
  <c r="M157" i="2"/>
  <c r="M161" i="2"/>
  <c r="Q171" i="2"/>
  <c r="O178" i="2"/>
  <c r="O181" i="2" s="1"/>
  <c r="O184" i="2"/>
  <c r="N181" i="2"/>
  <c r="Q185" i="2"/>
  <c r="Q188" i="2" s="1"/>
  <c r="M216" i="2"/>
  <c r="Q206" i="2"/>
  <c r="P228" i="2"/>
  <c r="Q226" i="2"/>
  <c r="M232" i="2"/>
  <c r="M235" i="2" s="1"/>
  <c r="S232" i="2"/>
  <c r="S235" i="2" s="1"/>
  <c r="P238" i="2"/>
  <c r="O234" i="2"/>
  <c r="Q234" i="2" s="1"/>
  <c r="P242" i="2"/>
  <c r="O241" i="2"/>
  <c r="Q241" i="2" s="1"/>
  <c r="D54" i="2"/>
  <c r="N54" i="2"/>
  <c r="E63" i="2"/>
  <c r="I63" i="2" s="1"/>
  <c r="O63" i="2"/>
  <c r="S66" i="2"/>
  <c r="C66" i="2"/>
  <c r="O65" i="2"/>
  <c r="Q65" i="2" s="1"/>
  <c r="W65" i="2" s="1"/>
  <c r="F70" i="2"/>
  <c r="F73" i="2" s="1"/>
  <c r="P70" i="2"/>
  <c r="P73" i="2" s="1"/>
  <c r="E68" i="2"/>
  <c r="I68" i="2" s="1"/>
  <c r="O68" i="2"/>
  <c r="Q68" i="2" s="1"/>
  <c r="W68" i="2" s="1"/>
  <c r="C76" i="2"/>
  <c r="O71" i="2"/>
  <c r="N76" i="2"/>
  <c r="E79" i="2"/>
  <c r="M108" i="2"/>
  <c r="M101" i="2"/>
  <c r="Q98" i="2"/>
  <c r="O130" i="2"/>
  <c r="O135" i="2" s="1"/>
  <c r="Q131" i="2"/>
  <c r="Q134" i="2" s="1"/>
  <c r="M147" i="2"/>
  <c r="S147" i="2"/>
  <c r="M151" i="2"/>
  <c r="M154" i="2" s="1"/>
  <c r="S151" i="2"/>
  <c r="S154" i="2" s="1"/>
  <c r="O150" i="2"/>
  <c r="Q175" i="2"/>
  <c r="Q178" i="2" s="1"/>
  <c r="Q179" i="2"/>
  <c r="W179" i="2" s="1"/>
  <c r="O201" i="2"/>
  <c r="O215" i="2"/>
  <c r="N232" i="2"/>
  <c r="N235" i="2" s="1"/>
  <c r="U232" i="2"/>
  <c r="U235" i="2" s="1"/>
  <c r="O240" i="2"/>
  <c r="Q240" i="2" s="1"/>
  <c r="V205" i="2"/>
  <c r="A77" i="2"/>
  <c r="A78" i="2"/>
  <c r="A80" i="2"/>
  <c r="V201" i="2"/>
  <c r="W199" i="2"/>
  <c r="W176" i="2"/>
  <c r="V174" i="2"/>
  <c r="H20" i="2"/>
  <c r="N74" i="2"/>
  <c r="U74" i="2"/>
  <c r="D81" i="2"/>
  <c r="D74" i="2"/>
  <c r="R73" i="2"/>
  <c r="Q12" i="2"/>
  <c r="W9" i="2"/>
  <c r="Q22" i="2"/>
  <c r="W17" i="2"/>
  <c r="Q39" i="2"/>
  <c r="W36" i="2"/>
  <c r="Q49" i="2"/>
  <c r="W44" i="2"/>
  <c r="Q63" i="2"/>
  <c r="S74" i="2"/>
  <c r="Q71" i="2"/>
  <c r="E19" i="2"/>
  <c r="I19" i="2" s="1"/>
  <c r="E46" i="2"/>
  <c r="R74" i="2"/>
  <c r="W11" i="2"/>
  <c r="W14" i="2"/>
  <c r="W38" i="2"/>
  <c r="W41" i="2"/>
  <c r="V16" i="2"/>
  <c r="W15" i="2"/>
  <c r="V43" i="2"/>
  <c r="W42" i="2"/>
  <c r="H66" i="2"/>
  <c r="P74" i="2"/>
  <c r="P81" i="2"/>
  <c r="F74" i="2"/>
  <c r="E70" i="2"/>
  <c r="I67" i="2"/>
  <c r="V209" i="2"/>
  <c r="V208" i="2"/>
  <c r="N236" i="2"/>
  <c r="N243" i="2"/>
  <c r="O127" i="2"/>
  <c r="T150" i="2"/>
  <c r="T153" i="2"/>
  <c r="T225" i="2"/>
  <c r="T229" i="2"/>
  <c r="T233" i="2"/>
  <c r="Q107" i="2"/>
  <c r="W117" i="2"/>
  <c r="Q120" i="2"/>
  <c r="P162" i="2"/>
  <c r="P155" i="2"/>
  <c r="W198" i="2"/>
  <c r="Q201" i="2"/>
  <c r="P216" i="2"/>
  <c r="P209" i="2"/>
  <c r="P243" i="2"/>
  <c r="P236" i="2"/>
  <c r="T226" i="2"/>
  <c r="V226" i="2" s="1"/>
  <c r="T230" i="2"/>
  <c r="V230" i="2" s="1"/>
  <c r="T234" i="2"/>
  <c r="V234" i="2" s="1"/>
  <c r="W234" i="2" s="1"/>
  <c r="M19" i="2"/>
  <c r="C20" i="2"/>
  <c r="C27" i="2"/>
  <c r="M46" i="2"/>
  <c r="C47" i="2"/>
  <c r="O49" i="2"/>
  <c r="M54" i="2"/>
  <c r="G66" i="2"/>
  <c r="C70" i="2"/>
  <c r="C73" i="2" s="1"/>
  <c r="R101" i="2"/>
  <c r="Q13" i="2"/>
  <c r="A16" i="2"/>
  <c r="T16" i="2"/>
  <c r="T19" i="2" s="1"/>
  <c r="F20" i="2"/>
  <c r="P20" i="2"/>
  <c r="Q23" i="2"/>
  <c r="Q40" i="2"/>
  <c r="A43" i="2"/>
  <c r="T43" i="2"/>
  <c r="T46" i="2" s="1"/>
  <c r="F47" i="2"/>
  <c r="P47" i="2"/>
  <c r="Q50" i="2"/>
  <c r="A63" i="2"/>
  <c r="T63" i="2"/>
  <c r="A64" i="2"/>
  <c r="A65" i="2"/>
  <c r="A67" i="2"/>
  <c r="T67" i="2"/>
  <c r="A68" i="2"/>
  <c r="A69" i="2"/>
  <c r="A71" i="2"/>
  <c r="T71" i="2"/>
  <c r="A72" i="2"/>
  <c r="O75" i="2"/>
  <c r="Q75" i="2" s="1"/>
  <c r="M76" i="2"/>
  <c r="W99" i="2"/>
  <c r="P101" i="2"/>
  <c r="N127" i="2"/>
  <c r="N128" i="2"/>
  <c r="W172" i="2"/>
  <c r="W177" i="2"/>
  <c r="O227" i="2"/>
  <c r="R228" i="2"/>
  <c r="O231" i="2"/>
  <c r="Q231" i="2" s="1"/>
  <c r="R232" i="2"/>
  <c r="W98" i="2"/>
  <c r="Q103" i="2"/>
  <c r="T128" i="2"/>
  <c r="T144" i="2"/>
  <c r="T145" i="2"/>
  <c r="T148" i="2"/>
  <c r="T149" i="2"/>
  <c r="T152" i="2"/>
  <c r="M80" i="2"/>
  <c r="O77" i="2"/>
  <c r="O128" i="2"/>
  <c r="W125" i="2"/>
  <c r="Q130" i="2"/>
  <c r="U155" i="2"/>
  <c r="V146" i="2"/>
  <c r="W146" i="2" s="1"/>
  <c r="W171" i="2"/>
  <c r="Q174" i="2"/>
  <c r="P189" i="2"/>
  <c r="P182" i="2"/>
  <c r="O216" i="2"/>
  <c r="O209" i="2"/>
  <c r="Q208" i="2"/>
  <c r="W208" i="2" s="1"/>
  <c r="W205" i="2"/>
  <c r="T227" i="2"/>
  <c r="V227" i="2" s="1"/>
  <c r="T231" i="2"/>
  <c r="V231" i="2" s="1"/>
  <c r="E12" i="2"/>
  <c r="O12" i="2"/>
  <c r="M20" i="2"/>
  <c r="E22" i="2"/>
  <c r="O22" i="2"/>
  <c r="E39" i="2"/>
  <c r="O39" i="2"/>
  <c r="C46" i="2"/>
  <c r="G47" i="2"/>
  <c r="U47" i="2"/>
  <c r="M66" i="2"/>
  <c r="G70" i="2"/>
  <c r="G73" i="2" s="1"/>
  <c r="N209" i="2"/>
  <c r="W226" i="2"/>
  <c r="W230" i="2"/>
  <c r="S20" i="2"/>
  <c r="I44" i="2"/>
  <c r="S47" i="2"/>
  <c r="E65" i="2"/>
  <c r="I65" i="2" s="1"/>
  <c r="O67" i="2"/>
  <c r="E71" i="2"/>
  <c r="N101" i="2"/>
  <c r="V101" i="2"/>
  <c r="W118" i="2"/>
  <c r="R147" i="2"/>
  <c r="R151" i="2"/>
  <c r="R208" i="2"/>
  <c r="N216" i="2"/>
  <c r="C80" i="2"/>
  <c r="E77" i="2"/>
  <c r="O108" i="2"/>
  <c r="O101" i="2"/>
  <c r="O100" i="2"/>
  <c r="W90" i="2"/>
  <c r="Q93" i="2"/>
  <c r="Q97" i="2"/>
  <c r="W94" i="2"/>
  <c r="P135" i="2"/>
  <c r="P128" i="2"/>
  <c r="Q127" i="2"/>
  <c r="W127" i="2" s="1"/>
  <c r="W124" i="2"/>
  <c r="S155" i="2"/>
  <c r="Q145" i="2"/>
  <c r="Q149" i="2"/>
  <c r="Q150" i="2"/>
  <c r="Q153" i="2"/>
  <c r="Q156" i="2"/>
  <c r="Q159" i="2"/>
  <c r="Q160" i="2"/>
  <c r="O189" i="2"/>
  <c r="T182" i="2"/>
  <c r="W206" i="2"/>
  <c r="Q211" i="2"/>
  <c r="S236" i="2"/>
  <c r="G19" i="2"/>
  <c r="A19" i="2" s="1"/>
  <c r="U19" i="2"/>
  <c r="G20" i="2"/>
  <c r="G46" i="2"/>
  <c r="A46" i="2" s="1"/>
  <c r="U46" i="2"/>
  <c r="V10" i="2"/>
  <c r="V12" i="2" s="1"/>
  <c r="V18" i="2"/>
  <c r="W18" i="2" s="1"/>
  <c r="D19" i="2"/>
  <c r="N19" i="2"/>
  <c r="R19" i="2"/>
  <c r="D20" i="2"/>
  <c r="N20" i="2"/>
  <c r="R20" i="2"/>
  <c r="V37" i="2"/>
  <c r="V39" i="2" s="1"/>
  <c r="V45" i="2"/>
  <c r="D46" i="2"/>
  <c r="N46" i="2"/>
  <c r="R46" i="2"/>
  <c r="D47" i="2"/>
  <c r="N47" i="2"/>
  <c r="R47" i="2"/>
  <c r="T100" i="2"/>
  <c r="V120" i="2"/>
  <c r="R181" i="2"/>
  <c r="S101" i="2"/>
  <c r="W121" i="2"/>
  <c r="S128" i="2"/>
  <c r="O144" i="2"/>
  <c r="O148" i="2"/>
  <c r="O152" i="2"/>
  <c r="O158" i="2"/>
  <c r="W175" i="2"/>
  <c r="S182" i="2"/>
  <c r="W202" i="2"/>
  <c r="S209" i="2"/>
  <c r="O225" i="2"/>
  <c r="O229" i="2"/>
  <c r="O233" i="2"/>
  <c r="O239" i="2"/>
  <c r="M100" i="2"/>
  <c r="U100" i="2"/>
  <c r="M127" i="2"/>
  <c r="U127" i="2"/>
  <c r="M181" i="2"/>
  <c r="U181" i="2"/>
  <c r="M182" i="2"/>
  <c r="U182" i="2"/>
  <c r="M208" i="2"/>
  <c r="U208" i="2"/>
  <c r="M209" i="2"/>
  <c r="U209" i="2"/>
  <c r="V181" i="2" l="1"/>
  <c r="V182" i="2"/>
  <c r="M236" i="2"/>
  <c r="Q181" i="2"/>
  <c r="W181" i="2" s="1"/>
  <c r="M155" i="2"/>
  <c r="Q184" i="2"/>
  <c r="I43" i="2"/>
  <c r="O66" i="2"/>
  <c r="M243" i="2"/>
  <c r="M162" i="2"/>
  <c r="H47" i="2"/>
  <c r="I46" i="2"/>
  <c r="O182" i="2"/>
  <c r="U236" i="2"/>
  <c r="N81" i="2"/>
  <c r="A76" i="2"/>
  <c r="W178" i="2"/>
  <c r="V47" i="2"/>
  <c r="V20" i="2"/>
  <c r="Q239" i="2"/>
  <c r="O242" i="2"/>
  <c r="Q148" i="2"/>
  <c r="O151" i="2"/>
  <c r="Q229" i="2"/>
  <c r="O232" i="2"/>
  <c r="O235" i="2" s="1"/>
  <c r="Q158" i="2"/>
  <c r="O161" i="2"/>
  <c r="M81" i="2"/>
  <c r="M74" i="2"/>
  <c r="O54" i="2"/>
  <c r="O47" i="2"/>
  <c r="Q227" i="2"/>
  <c r="W227" i="2" s="1"/>
  <c r="E73" i="2"/>
  <c r="I73" i="2" s="1"/>
  <c r="I70" i="2"/>
  <c r="O74" i="2"/>
  <c r="W39" i="2"/>
  <c r="W45" i="2"/>
  <c r="O76" i="2"/>
  <c r="C81" i="2"/>
  <c r="Q233" i="2"/>
  <c r="O238" i="2"/>
  <c r="Q144" i="2"/>
  <c r="O147" i="2"/>
  <c r="Q108" i="2"/>
  <c r="Q101" i="2"/>
  <c r="W101" i="2" s="1"/>
  <c r="W93" i="2"/>
  <c r="Q189" i="2"/>
  <c r="Q182" i="2"/>
  <c r="W182" i="2" s="1"/>
  <c r="W174" i="2"/>
  <c r="V152" i="2"/>
  <c r="T151" i="2"/>
  <c r="V148" i="2"/>
  <c r="T147" i="2"/>
  <c r="V144" i="2"/>
  <c r="R236" i="2"/>
  <c r="V71" i="2"/>
  <c r="W40" i="2"/>
  <c r="Q43" i="2"/>
  <c r="W13" i="2"/>
  <c r="Q16" i="2"/>
  <c r="G74" i="2"/>
  <c r="A74" i="2" s="1"/>
  <c r="T232" i="2"/>
  <c r="T235" i="2" s="1"/>
  <c r="V229" i="2"/>
  <c r="V232" i="2" s="1"/>
  <c r="V150" i="2"/>
  <c r="W150" i="2" s="1"/>
  <c r="H74" i="2"/>
  <c r="Q76" i="2"/>
  <c r="W71" i="2"/>
  <c r="Q66" i="2"/>
  <c r="A47" i="2"/>
  <c r="A20" i="2"/>
  <c r="W10" i="2"/>
  <c r="C74" i="2"/>
  <c r="T20" i="2"/>
  <c r="E80" i="2"/>
  <c r="R155" i="2"/>
  <c r="O70" i="2"/>
  <c r="O73" i="2" s="1"/>
  <c r="Q67" i="2"/>
  <c r="E27" i="2"/>
  <c r="E20" i="2"/>
  <c r="I20" i="2" s="1"/>
  <c r="I12" i="2"/>
  <c r="O80" i="2"/>
  <c r="Q77" i="2"/>
  <c r="V67" i="2"/>
  <c r="V70" i="2" s="1"/>
  <c r="V73" i="2" s="1"/>
  <c r="T70" i="2"/>
  <c r="T73" i="2" s="1"/>
  <c r="Q216" i="2"/>
  <c r="Q209" i="2"/>
  <c r="W209" i="2" s="1"/>
  <c r="W201" i="2"/>
  <c r="Q135" i="2"/>
  <c r="Q128" i="2"/>
  <c r="W120" i="2"/>
  <c r="W12" i="2"/>
  <c r="Q20" i="2"/>
  <c r="W231" i="2"/>
  <c r="A81" i="2"/>
  <c r="V19" i="2"/>
  <c r="A73" i="2"/>
  <c r="E66" i="2"/>
  <c r="Q100" i="2"/>
  <c r="W100" i="2" s="1"/>
  <c r="W97" i="2"/>
  <c r="Q225" i="2"/>
  <c r="O228" i="2"/>
  <c r="Q152" i="2"/>
  <c r="O157" i="2"/>
  <c r="V128" i="2"/>
  <c r="R154" i="2"/>
  <c r="E76" i="2"/>
  <c r="I71" i="2"/>
  <c r="I39" i="2"/>
  <c r="E54" i="2"/>
  <c r="E47" i="2"/>
  <c r="I47" i="2" s="1"/>
  <c r="O27" i="2"/>
  <c r="O20" i="2"/>
  <c r="V149" i="2"/>
  <c r="W149" i="2" s="1"/>
  <c r="V145" i="2"/>
  <c r="W145" i="2" s="1"/>
  <c r="R235" i="2"/>
  <c r="V63" i="2"/>
  <c r="V66" i="2" s="1"/>
  <c r="T66" i="2"/>
  <c r="Q53" i="2"/>
  <c r="Q26" i="2"/>
  <c r="V233" i="2"/>
  <c r="T228" i="2"/>
  <c r="V225" i="2"/>
  <c r="V228" i="2" s="1"/>
  <c r="V153" i="2"/>
  <c r="W153" i="2" s="1"/>
  <c r="A66" i="2"/>
  <c r="W37" i="2"/>
  <c r="V46" i="2"/>
  <c r="A70" i="2"/>
  <c r="T47" i="2"/>
  <c r="W20" i="2" l="1"/>
  <c r="Q27" i="2"/>
  <c r="V151" i="2"/>
  <c r="W128" i="2"/>
  <c r="T236" i="2"/>
  <c r="Q228" i="2"/>
  <c r="W225" i="2"/>
  <c r="W67" i="2"/>
  <c r="Q70" i="2"/>
  <c r="W66" i="2"/>
  <c r="Q74" i="2"/>
  <c r="W74" i="2" s="1"/>
  <c r="W43" i="2"/>
  <c r="Q46" i="2"/>
  <c r="W46" i="2" s="1"/>
  <c r="Q232" i="2"/>
  <c r="W229" i="2"/>
  <c r="Q151" i="2"/>
  <c r="W148" i="2"/>
  <c r="V236" i="2"/>
  <c r="T74" i="2"/>
  <c r="O243" i="2"/>
  <c r="O236" i="2"/>
  <c r="Q80" i="2"/>
  <c r="Q81" i="2" s="1"/>
  <c r="O154" i="2"/>
  <c r="Q242" i="2"/>
  <c r="V154" i="2"/>
  <c r="W63" i="2"/>
  <c r="V147" i="2"/>
  <c r="Q54" i="2"/>
  <c r="V74" i="2"/>
  <c r="W16" i="2"/>
  <c r="Q19" i="2"/>
  <c r="W19" i="2" s="1"/>
  <c r="T155" i="2"/>
  <c r="T154" i="2"/>
  <c r="Q147" i="2"/>
  <c r="W144" i="2"/>
  <c r="V235" i="2"/>
  <c r="Q157" i="2"/>
  <c r="W152" i="2"/>
  <c r="E81" i="2"/>
  <c r="E74" i="2"/>
  <c r="I74" i="2" s="1"/>
  <c r="I66" i="2"/>
  <c r="O162" i="2"/>
  <c r="O155" i="2"/>
  <c r="Q238" i="2"/>
  <c r="W233" i="2"/>
  <c r="Q161" i="2"/>
  <c r="Q47" i="2"/>
  <c r="W47" i="2" s="1"/>
  <c r="O81" i="2"/>
  <c r="Q243" i="2" l="1"/>
  <c r="Q236" i="2"/>
  <c r="W236" i="2" s="1"/>
  <c r="W228" i="2"/>
  <c r="Q235" i="2"/>
  <c r="W235" i="2" s="1"/>
  <c r="W232" i="2"/>
  <c r="V155" i="2"/>
  <c r="Q162" i="2"/>
  <c r="Q155" i="2"/>
  <c r="W147" i="2"/>
  <c r="Q154" i="2"/>
  <c r="W154" i="2" s="1"/>
  <c r="W151" i="2"/>
  <c r="W70" i="2"/>
  <c r="Q73" i="2"/>
  <c r="W73" i="2" s="1"/>
  <c r="W155" i="2" l="1"/>
  <c r="W177" i="5" l="1"/>
  <c r="U205" i="4" l="1"/>
  <c r="U208" i="4" s="1"/>
  <c r="S205" i="4"/>
  <c r="S208" i="4" s="1"/>
  <c r="R205" i="4"/>
  <c r="R208" i="4" s="1"/>
  <c r="P205" i="4"/>
  <c r="P208" i="4" s="1"/>
  <c r="N205" i="4"/>
  <c r="N208" i="4" s="1"/>
  <c r="M205" i="4"/>
  <c r="M208" i="4" s="1"/>
  <c r="U205" i="5"/>
  <c r="U208" i="5" s="1"/>
  <c r="S205" i="5"/>
  <c r="S208" i="5" s="1"/>
  <c r="R205" i="5"/>
  <c r="R208" i="5" s="1"/>
  <c r="P205" i="5"/>
  <c r="P208" i="5" s="1"/>
  <c r="N205" i="5"/>
  <c r="N208" i="5" s="1"/>
  <c r="M205" i="5"/>
  <c r="M208" i="5" s="1"/>
  <c r="U205" i="6"/>
  <c r="U208" i="6" s="1"/>
  <c r="S205" i="6"/>
  <c r="S208" i="6" s="1"/>
  <c r="R205" i="6"/>
  <c r="R208" i="6" s="1"/>
  <c r="P205" i="6"/>
  <c r="P208" i="6" s="1"/>
  <c r="N205" i="6"/>
  <c r="N208" i="6" s="1"/>
  <c r="M205" i="6"/>
  <c r="M208" i="6" s="1"/>
  <c r="U205" i="7"/>
  <c r="S205" i="7"/>
  <c r="S208" i="7" s="1"/>
  <c r="R205" i="7"/>
  <c r="R208" i="7" s="1"/>
  <c r="P205" i="7"/>
  <c r="N205" i="7"/>
  <c r="M205" i="7"/>
  <c r="U205" i="3"/>
  <c r="U208" i="3" s="1"/>
  <c r="S205" i="3"/>
  <c r="S208" i="3" s="1"/>
  <c r="R205" i="3"/>
  <c r="R208" i="3" s="1"/>
  <c r="P205" i="3"/>
  <c r="P208" i="3" s="1"/>
  <c r="N205" i="3"/>
  <c r="N208" i="3" s="1"/>
  <c r="M205" i="3"/>
  <c r="M208" i="3" s="1"/>
  <c r="U178" i="4"/>
  <c r="U181" i="4" s="1"/>
  <c r="S178" i="4"/>
  <c r="S181" i="4" s="1"/>
  <c r="R178" i="4"/>
  <c r="R181" i="4" s="1"/>
  <c r="P178" i="4"/>
  <c r="P181" i="4" s="1"/>
  <c r="N178" i="4"/>
  <c r="N181" i="4" s="1"/>
  <c r="M178" i="4"/>
  <c r="M181" i="4" s="1"/>
  <c r="U178" i="5"/>
  <c r="U181" i="5" s="1"/>
  <c r="S178" i="5"/>
  <c r="S181" i="5" s="1"/>
  <c r="R178" i="5"/>
  <c r="R181" i="5" s="1"/>
  <c r="P178" i="5"/>
  <c r="P181" i="5" s="1"/>
  <c r="N178" i="5"/>
  <c r="N181" i="5" s="1"/>
  <c r="M178" i="5"/>
  <c r="M181" i="5" s="1"/>
  <c r="U178" i="6"/>
  <c r="U181" i="6" s="1"/>
  <c r="S178" i="6"/>
  <c r="S181" i="6" s="1"/>
  <c r="R178" i="6"/>
  <c r="R181" i="6" s="1"/>
  <c r="P178" i="6"/>
  <c r="P181" i="6" s="1"/>
  <c r="N178" i="6"/>
  <c r="N181" i="6" s="1"/>
  <c r="M178" i="6"/>
  <c r="M181" i="6" s="1"/>
  <c r="U178" i="7"/>
  <c r="S178" i="7"/>
  <c r="R178" i="7"/>
  <c r="P178" i="7"/>
  <c r="N178" i="7"/>
  <c r="M178" i="7"/>
  <c r="U178" i="3"/>
  <c r="U181" i="3" s="1"/>
  <c r="S178" i="3"/>
  <c r="S181" i="3" s="1"/>
  <c r="R178" i="3"/>
  <c r="R181" i="3" s="1"/>
  <c r="P178" i="3"/>
  <c r="P181" i="3" s="1"/>
  <c r="N178" i="3"/>
  <c r="N181" i="3" s="1"/>
  <c r="M178" i="3"/>
  <c r="M181" i="3" s="1"/>
  <c r="U124" i="4"/>
  <c r="U127" i="4" s="1"/>
  <c r="S124" i="4"/>
  <c r="S127" i="4" s="1"/>
  <c r="R124" i="4"/>
  <c r="R127" i="4" s="1"/>
  <c r="P124" i="4"/>
  <c r="P127" i="4" s="1"/>
  <c r="N124" i="4"/>
  <c r="N127" i="4" s="1"/>
  <c r="M124" i="4"/>
  <c r="M127" i="4" s="1"/>
  <c r="U124" i="5"/>
  <c r="U127" i="5" s="1"/>
  <c r="S124" i="5"/>
  <c r="S127" i="5" s="1"/>
  <c r="R124" i="5"/>
  <c r="R127" i="5" s="1"/>
  <c r="P124" i="5"/>
  <c r="P127" i="5" s="1"/>
  <c r="N124" i="5"/>
  <c r="N127" i="5" s="1"/>
  <c r="M124" i="5"/>
  <c r="M127" i="5" s="1"/>
  <c r="U124" i="6"/>
  <c r="U127" i="6" s="1"/>
  <c r="S124" i="6"/>
  <c r="S127" i="6" s="1"/>
  <c r="R124" i="6"/>
  <c r="R127" i="6" s="1"/>
  <c r="P124" i="6"/>
  <c r="P127" i="6" s="1"/>
  <c r="N124" i="6"/>
  <c r="N127" i="6" s="1"/>
  <c r="M124" i="6"/>
  <c r="M127" i="6" s="1"/>
  <c r="U124" i="7"/>
  <c r="U127" i="7" s="1"/>
  <c r="S124" i="7"/>
  <c r="S127" i="7" s="1"/>
  <c r="R124" i="7"/>
  <c r="R127" i="7" s="1"/>
  <c r="P124" i="7"/>
  <c r="P127" i="7" s="1"/>
  <c r="N124" i="7"/>
  <c r="N127" i="7" s="1"/>
  <c r="M124" i="7"/>
  <c r="M127" i="7" s="1"/>
  <c r="U124" i="3"/>
  <c r="U127" i="3" s="1"/>
  <c r="S124" i="3"/>
  <c r="S127" i="3" s="1"/>
  <c r="R124" i="3"/>
  <c r="R127" i="3" s="1"/>
  <c r="P124" i="3"/>
  <c r="P127" i="3" s="1"/>
  <c r="N124" i="3"/>
  <c r="N127" i="3" s="1"/>
  <c r="M124" i="3"/>
  <c r="M127" i="3" s="1"/>
  <c r="U97" i="4"/>
  <c r="U100" i="4" s="1"/>
  <c r="S97" i="4"/>
  <c r="S100" i="4" s="1"/>
  <c r="R97" i="4"/>
  <c r="R100" i="4" s="1"/>
  <c r="P97" i="4"/>
  <c r="P100" i="4" s="1"/>
  <c r="N97" i="4"/>
  <c r="N100" i="4" s="1"/>
  <c r="M97" i="4"/>
  <c r="M100" i="4" s="1"/>
  <c r="U97" i="5"/>
  <c r="U100" i="5" s="1"/>
  <c r="S97" i="5"/>
  <c r="S100" i="5" s="1"/>
  <c r="R97" i="5"/>
  <c r="R100" i="5" s="1"/>
  <c r="P97" i="5"/>
  <c r="P100" i="5" s="1"/>
  <c r="N97" i="5"/>
  <c r="N100" i="5" s="1"/>
  <c r="M97" i="5"/>
  <c r="M100" i="5" s="1"/>
  <c r="U97" i="6"/>
  <c r="U100" i="6" s="1"/>
  <c r="S97" i="6"/>
  <c r="S100" i="6" s="1"/>
  <c r="R97" i="6"/>
  <c r="R100" i="6" s="1"/>
  <c r="P97" i="6"/>
  <c r="P100" i="6" s="1"/>
  <c r="N97" i="6"/>
  <c r="N100" i="6" s="1"/>
  <c r="M97" i="6"/>
  <c r="M100" i="6" s="1"/>
  <c r="U97" i="7"/>
  <c r="S97" i="7"/>
  <c r="R97" i="7"/>
  <c r="P97" i="7"/>
  <c r="N97" i="7"/>
  <c r="M97" i="7"/>
  <c r="U97" i="3"/>
  <c r="U100" i="3" s="1"/>
  <c r="S97" i="3"/>
  <c r="S100" i="3" s="1"/>
  <c r="R97" i="3"/>
  <c r="R100" i="3" s="1"/>
  <c r="P97" i="3"/>
  <c r="P100" i="3" s="1"/>
  <c r="N97" i="3"/>
  <c r="N100" i="3" s="1"/>
  <c r="M97" i="3"/>
  <c r="M100" i="3" s="1"/>
  <c r="U43" i="4"/>
  <c r="U46" i="4" s="1"/>
  <c r="S43" i="4"/>
  <c r="S46" i="4" s="1"/>
  <c r="R43" i="4"/>
  <c r="R46" i="4" s="1"/>
  <c r="P43" i="4"/>
  <c r="P46" i="4" s="1"/>
  <c r="N43" i="4"/>
  <c r="N46" i="4" s="1"/>
  <c r="M43" i="4"/>
  <c r="M46" i="4" s="1"/>
  <c r="U43" i="5"/>
  <c r="U46" i="5" s="1"/>
  <c r="S43" i="5"/>
  <c r="S46" i="5" s="1"/>
  <c r="R43" i="5"/>
  <c r="R46" i="5" s="1"/>
  <c r="P43" i="5"/>
  <c r="P46" i="5" s="1"/>
  <c r="N43" i="5"/>
  <c r="N46" i="5" s="1"/>
  <c r="M43" i="5"/>
  <c r="M46" i="5" s="1"/>
  <c r="U43" i="6"/>
  <c r="U46" i="6" s="1"/>
  <c r="S43" i="6"/>
  <c r="S46" i="6" s="1"/>
  <c r="R43" i="6"/>
  <c r="R46" i="6" s="1"/>
  <c r="P43" i="6"/>
  <c r="P46" i="6" s="1"/>
  <c r="N43" i="6"/>
  <c r="N46" i="6" s="1"/>
  <c r="M43" i="6"/>
  <c r="M46" i="6" s="1"/>
  <c r="U43" i="7"/>
  <c r="U46" i="7" s="1"/>
  <c r="S43" i="7"/>
  <c r="S46" i="7" s="1"/>
  <c r="R43" i="7"/>
  <c r="R46" i="7" s="1"/>
  <c r="P43" i="7"/>
  <c r="P46" i="7" s="1"/>
  <c r="N43" i="7"/>
  <c r="N46" i="7" s="1"/>
  <c r="M43" i="7"/>
  <c r="M46" i="7" s="1"/>
  <c r="U43" i="3"/>
  <c r="U46" i="3" s="1"/>
  <c r="S43" i="3"/>
  <c r="S46" i="3" s="1"/>
  <c r="R43" i="3"/>
  <c r="R46" i="3" s="1"/>
  <c r="P43" i="3"/>
  <c r="P46" i="3" s="1"/>
  <c r="N43" i="3"/>
  <c r="N46" i="3" s="1"/>
  <c r="M43" i="3"/>
  <c r="M46" i="3" s="1"/>
  <c r="G43" i="4"/>
  <c r="G46" i="4" s="1"/>
  <c r="F43" i="4"/>
  <c r="F46" i="4" s="1"/>
  <c r="D43" i="4"/>
  <c r="D46" i="4" s="1"/>
  <c r="C43" i="4"/>
  <c r="C46" i="4" s="1"/>
  <c r="G43" i="5"/>
  <c r="G46" i="5" s="1"/>
  <c r="F43" i="5"/>
  <c r="F46" i="5" s="1"/>
  <c r="D43" i="5"/>
  <c r="D46" i="5" s="1"/>
  <c r="C43" i="5"/>
  <c r="C46" i="5" s="1"/>
  <c r="G43" i="6"/>
  <c r="G46" i="6" s="1"/>
  <c r="F43" i="6"/>
  <c r="F46" i="6" s="1"/>
  <c r="D43" i="6"/>
  <c r="D46" i="6" s="1"/>
  <c r="C43" i="6"/>
  <c r="C46" i="6" s="1"/>
  <c r="G43" i="7"/>
  <c r="G46" i="7" s="1"/>
  <c r="F43" i="7"/>
  <c r="F46" i="7" s="1"/>
  <c r="D43" i="7"/>
  <c r="D46" i="7" s="1"/>
  <c r="C43" i="7"/>
  <c r="C46" i="7" s="1"/>
  <c r="G43" i="3"/>
  <c r="G46" i="3" s="1"/>
  <c r="F43" i="3"/>
  <c r="F46" i="3" s="1"/>
  <c r="D43" i="3"/>
  <c r="D46" i="3" s="1"/>
  <c r="C43" i="3"/>
  <c r="C46" i="3" s="1"/>
  <c r="U16" i="4"/>
  <c r="U19" i="4" s="1"/>
  <c r="S16" i="4"/>
  <c r="S19" i="4" s="1"/>
  <c r="R16" i="4"/>
  <c r="R19" i="4" s="1"/>
  <c r="P16" i="4"/>
  <c r="P19" i="4" s="1"/>
  <c r="N16" i="4"/>
  <c r="N19" i="4" s="1"/>
  <c r="M16" i="4"/>
  <c r="M19" i="4" s="1"/>
  <c r="U16" i="5"/>
  <c r="U19" i="5" s="1"/>
  <c r="S16" i="5"/>
  <c r="S19" i="5" s="1"/>
  <c r="R16" i="5"/>
  <c r="R19" i="5" s="1"/>
  <c r="P16" i="5"/>
  <c r="P19" i="5" s="1"/>
  <c r="N16" i="5"/>
  <c r="N19" i="5" s="1"/>
  <c r="M16" i="5"/>
  <c r="M19" i="5" s="1"/>
  <c r="U16" i="6"/>
  <c r="U19" i="6" s="1"/>
  <c r="S16" i="6"/>
  <c r="S19" i="6" s="1"/>
  <c r="R16" i="6"/>
  <c r="R19" i="6" s="1"/>
  <c r="P16" i="6"/>
  <c r="P19" i="6" s="1"/>
  <c r="N16" i="6"/>
  <c r="N19" i="6" s="1"/>
  <c r="M16" i="6"/>
  <c r="M19" i="6" s="1"/>
  <c r="U16" i="7"/>
  <c r="U19" i="7" s="1"/>
  <c r="S16" i="7"/>
  <c r="S19" i="7" s="1"/>
  <c r="R16" i="7"/>
  <c r="R19" i="7" s="1"/>
  <c r="P16" i="7"/>
  <c r="P19" i="7" s="1"/>
  <c r="N16" i="7"/>
  <c r="N19" i="7" s="1"/>
  <c r="M16" i="7"/>
  <c r="M19" i="7" s="1"/>
  <c r="U16" i="3"/>
  <c r="U19" i="3" s="1"/>
  <c r="S16" i="3"/>
  <c r="S19" i="3" s="1"/>
  <c r="R16" i="3"/>
  <c r="R19" i="3" s="1"/>
  <c r="P16" i="3"/>
  <c r="P19" i="3" s="1"/>
  <c r="N16" i="3"/>
  <c r="N19" i="3" s="1"/>
  <c r="M16" i="3"/>
  <c r="M19" i="3" s="1"/>
  <c r="G16" i="4"/>
  <c r="G19" i="4" s="1"/>
  <c r="F16" i="4"/>
  <c r="F19" i="4" s="1"/>
  <c r="D16" i="4"/>
  <c r="D19" i="4" s="1"/>
  <c r="G16" i="5"/>
  <c r="G19" i="5" s="1"/>
  <c r="F16" i="5"/>
  <c r="F19" i="5" s="1"/>
  <c r="D16" i="5"/>
  <c r="D19" i="5" s="1"/>
  <c r="G16" i="6"/>
  <c r="G19" i="6" s="1"/>
  <c r="F16" i="6"/>
  <c r="F19" i="6" s="1"/>
  <c r="D16" i="6"/>
  <c r="D19" i="6" s="1"/>
  <c r="G16" i="7"/>
  <c r="G19" i="7" s="1"/>
  <c r="F16" i="7"/>
  <c r="F19" i="7" s="1"/>
  <c r="D16" i="7"/>
  <c r="D19" i="7" s="1"/>
  <c r="G16" i="3"/>
  <c r="G19" i="3" s="1"/>
  <c r="F16" i="3"/>
  <c r="F19" i="3" s="1"/>
  <c r="D16" i="3"/>
  <c r="D19" i="3" s="1"/>
  <c r="C16" i="4"/>
  <c r="C19" i="4" s="1"/>
  <c r="C16" i="5"/>
  <c r="C19" i="5" s="1"/>
  <c r="C16" i="6"/>
  <c r="C19" i="6" s="1"/>
  <c r="C16" i="7"/>
  <c r="C19" i="7" s="1"/>
  <c r="C16" i="3"/>
  <c r="C19" i="3" s="1"/>
  <c r="A43" i="7"/>
  <c r="A16" i="4"/>
  <c r="S201" i="7"/>
  <c r="R201" i="7"/>
  <c r="R209" i="7" s="1"/>
  <c r="A43" i="6" l="1"/>
  <c r="S209" i="7"/>
  <c r="A43" i="4"/>
  <c r="A43" i="3"/>
  <c r="M101" i="7"/>
  <c r="M100" i="7"/>
  <c r="S100" i="7"/>
  <c r="S101" i="7"/>
  <c r="M182" i="7"/>
  <c r="M181" i="7"/>
  <c r="S181" i="7"/>
  <c r="S182" i="7"/>
  <c r="M208" i="7"/>
  <c r="M209" i="7"/>
  <c r="R101" i="7"/>
  <c r="R100" i="7"/>
  <c r="R182" i="7"/>
  <c r="R181" i="7"/>
  <c r="P100" i="7"/>
  <c r="P101" i="7"/>
  <c r="P181" i="7"/>
  <c r="P182" i="7"/>
  <c r="P209" i="7"/>
  <c r="P208" i="7"/>
  <c r="N101" i="7"/>
  <c r="N100" i="7"/>
  <c r="U101" i="7"/>
  <c r="U100" i="7"/>
  <c r="N182" i="7"/>
  <c r="N181" i="7"/>
  <c r="U182" i="7"/>
  <c r="U181" i="7"/>
  <c r="N208" i="7"/>
  <c r="N209" i="7"/>
  <c r="U208" i="7"/>
  <c r="U209" i="7"/>
  <c r="A16" i="6"/>
  <c r="A43" i="5"/>
  <c r="A16" i="7"/>
  <c r="A16" i="5"/>
  <c r="A16" i="3"/>
  <c r="S11" i="8"/>
  <c r="G9" i="8"/>
  <c r="G9" i="1"/>
  <c r="G14" i="8"/>
  <c r="G14" i="1"/>
  <c r="A52" i="3"/>
  <c r="A51" i="3"/>
  <c r="A50" i="3"/>
  <c r="A48" i="3"/>
  <c r="A45" i="3"/>
  <c r="A44" i="3"/>
  <c r="A42" i="3"/>
  <c r="A41" i="3"/>
  <c r="A40" i="3"/>
  <c r="A38" i="3"/>
  <c r="A37" i="3"/>
  <c r="A36" i="3"/>
  <c r="A25" i="3"/>
  <c r="A24" i="3"/>
  <c r="A23" i="3"/>
  <c r="A21" i="3"/>
  <c r="A18" i="3"/>
  <c r="A17" i="3"/>
  <c r="A15" i="3"/>
  <c r="A14" i="3"/>
  <c r="A13" i="3"/>
  <c r="A11" i="3"/>
  <c r="A10" i="3"/>
  <c r="A52" i="4"/>
  <c r="A51" i="4"/>
  <c r="A50" i="4"/>
  <c r="A48" i="4"/>
  <c r="A45" i="4"/>
  <c r="A44" i="4"/>
  <c r="A42" i="4"/>
  <c r="A41" i="4"/>
  <c r="A40" i="4"/>
  <c r="A38" i="4"/>
  <c r="A37" i="4"/>
  <c r="A36" i="4"/>
  <c r="A25" i="4"/>
  <c r="A24" i="4"/>
  <c r="A23" i="4"/>
  <c r="A21" i="4"/>
  <c r="A18" i="4"/>
  <c r="A17" i="4"/>
  <c r="A15" i="4"/>
  <c r="A14" i="4"/>
  <c r="A13" i="4"/>
  <c r="A11" i="4"/>
  <c r="A10" i="4"/>
  <c r="A52" i="5"/>
  <c r="A51" i="5"/>
  <c r="A50" i="5"/>
  <c r="A48" i="5"/>
  <c r="A45" i="5"/>
  <c r="A44" i="5"/>
  <c r="A42" i="5"/>
  <c r="A41" i="5"/>
  <c r="A40" i="5"/>
  <c r="A38" i="5"/>
  <c r="A37" i="5"/>
  <c r="A36" i="5"/>
  <c r="A25" i="5"/>
  <c r="A24" i="5"/>
  <c r="A23" i="5"/>
  <c r="A21" i="5"/>
  <c r="A18" i="5"/>
  <c r="A17" i="5"/>
  <c r="A15" i="5"/>
  <c r="A14" i="5"/>
  <c r="A13" i="5"/>
  <c r="A11" i="5"/>
  <c r="A10" i="5"/>
  <c r="A52" i="6"/>
  <c r="A51" i="6"/>
  <c r="A50" i="6"/>
  <c r="A48" i="6"/>
  <c r="A45" i="6"/>
  <c r="A44" i="6"/>
  <c r="A42" i="6"/>
  <c r="A41" i="6"/>
  <c r="A40" i="6"/>
  <c r="A38" i="6"/>
  <c r="A37" i="6"/>
  <c r="A36" i="6"/>
  <c r="A25" i="6"/>
  <c r="A24" i="6"/>
  <c r="A23" i="6"/>
  <c r="A21" i="6"/>
  <c r="A18" i="6"/>
  <c r="A17" i="6"/>
  <c r="A15" i="6"/>
  <c r="A14" i="6"/>
  <c r="A13" i="6"/>
  <c r="A11" i="6"/>
  <c r="A10" i="6"/>
  <c r="A52" i="7"/>
  <c r="A51" i="7"/>
  <c r="A50" i="7"/>
  <c r="A48" i="7"/>
  <c r="A45" i="7"/>
  <c r="A44" i="7"/>
  <c r="A42" i="7"/>
  <c r="A41" i="7"/>
  <c r="A40" i="7"/>
  <c r="A38" i="7"/>
  <c r="A37" i="7"/>
  <c r="A36" i="7"/>
  <c r="A25" i="7"/>
  <c r="A24" i="7"/>
  <c r="A23" i="7"/>
  <c r="A21" i="7"/>
  <c r="A18" i="7"/>
  <c r="A17" i="7"/>
  <c r="A15" i="7"/>
  <c r="A14" i="7"/>
  <c r="A13" i="7"/>
  <c r="A11" i="7"/>
  <c r="A10" i="7"/>
  <c r="A9" i="3"/>
  <c r="A9" i="4"/>
  <c r="A9" i="5"/>
  <c r="A9" i="6"/>
  <c r="A9" i="7"/>
  <c r="F15" i="1"/>
  <c r="A19" i="5"/>
  <c r="R149" i="6"/>
  <c r="S149" i="6"/>
  <c r="A19" i="7" l="1"/>
  <c r="A19" i="6"/>
  <c r="A46" i="7"/>
  <c r="A46" i="6"/>
  <c r="A46" i="5"/>
  <c r="A46" i="4"/>
  <c r="A46" i="3"/>
  <c r="A19" i="4"/>
  <c r="A19" i="3"/>
  <c r="T201" i="6"/>
  <c r="T201" i="4"/>
  <c r="T201" i="7"/>
  <c r="T201" i="3"/>
  <c r="T201" i="5"/>
  <c r="P211" i="3" l="1"/>
  <c r="P201" i="3"/>
  <c r="P209" i="3" s="1"/>
  <c r="P211" i="4"/>
  <c r="P201" i="4"/>
  <c r="P209" i="4" s="1"/>
  <c r="P211" i="5"/>
  <c r="P201" i="5"/>
  <c r="P209" i="5" s="1"/>
  <c r="P211" i="6"/>
  <c r="P201" i="6"/>
  <c r="P209" i="6" s="1"/>
  <c r="P211" i="7"/>
  <c r="N211" i="3"/>
  <c r="M211" i="3"/>
  <c r="N201" i="3"/>
  <c r="N209" i="3" s="1"/>
  <c r="M201" i="3"/>
  <c r="M209" i="3" s="1"/>
  <c r="N211" i="4"/>
  <c r="M211" i="4"/>
  <c r="N201" i="4"/>
  <c r="N209" i="4" s="1"/>
  <c r="M201" i="4"/>
  <c r="M209" i="4" s="1"/>
  <c r="N211" i="5"/>
  <c r="M211" i="5"/>
  <c r="N201" i="5"/>
  <c r="N209" i="5" s="1"/>
  <c r="M201" i="5"/>
  <c r="M209" i="5" s="1"/>
  <c r="N211" i="6"/>
  <c r="M211" i="6"/>
  <c r="N201" i="6"/>
  <c r="N209" i="6" s="1"/>
  <c r="M201" i="6"/>
  <c r="M209" i="6" s="1"/>
  <c r="N211" i="7"/>
  <c r="M211" i="7"/>
  <c r="P184" i="3"/>
  <c r="P174" i="3"/>
  <c r="P182" i="3" s="1"/>
  <c r="P184" i="4"/>
  <c r="P174" i="4"/>
  <c r="P182" i="4" s="1"/>
  <c r="P184" i="5"/>
  <c r="P174" i="5"/>
  <c r="P182" i="5" s="1"/>
  <c r="P184" i="6"/>
  <c r="P174" i="6"/>
  <c r="P182" i="6" s="1"/>
  <c r="P184" i="7"/>
  <c r="N184" i="3"/>
  <c r="M184" i="3"/>
  <c r="N174" i="3"/>
  <c r="N182" i="3" s="1"/>
  <c r="M174" i="3"/>
  <c r="M182" i="3" s="1"/>
  <c r="N184" i="4"/>
  <c r="M184" i="4"/>
  <c r="N174" i="4"/>
  <c r="N182" i="4" s="1"/>
  <c r="M174" i="4"/>
  <c r="M182" i="4" s="1"/>
  <c r="N184" i="5"/>
  <c r="M184" i="5"/>
  <c r="N174" i="5"/>
  <c r="N182" i="5" s="1"/>
  <c r="M174" i="5"/>
  <c r="M182" i="5" s="1"/>
  <c r="N184" i="6"/>
  <c r="M184" i="6"/>
  <c r="N174" i="6"/>
  <c r="N182" i="6" s="1"/>
  <c r="M174" i="6"/>
  <c r="M182" i="6" s="1"/>
  <c r="N184" i="7"/>
  <c r="M184" i="7"/>
  <c r="P130" i="3"/>
  <c r="P120" i="3"/>
  <c r="P128" i="3" s="1"/>
  <c r="P130" i="4"/>
  <c r="P120" i="4"/>
  <c r="P128" i="4" s="1"/>
  <c r="P130" i="5"/>
  <c r="P120" i="5"/>
  <c r="P128" i="5" s="1"/>
  <c r="P130" i="6"/>
  <c r="P120" i="6"/>
  <c r="P128" i="6" s="1"/>
  <c r="P130" i="7"/>
  <c r="P120" i="7"/>
  <c r="P128" i="7" s="1"/>
  <c r="N130" i="3"/>
  <c r="M130" i="3"/>
  <c r="N120" i="3"/>
  <c r="N128" i="3" s="1"/>
  <c r="M120" i="3"/>
  <c r="M128" i="3" s="1"/>
  <c r="N130" i="4"/>
  <c r="M130" i="4"/>
  <c r="N120" i="4"/>
  <c r="N128" i="4" s="1"/>
  <c r="M120" i="4"/>
  <c r="M128" i="4" s="1"/>
  <c r="N130" i="5"/>
  <c r="M130" i="5"/>
  <c r="N120" i="5"/>
  <c r="N128" i="5" s="1"/>
  <c r="M120" i="5"/>
  <c r="M128" i="5" s="1"/>
  <c r="N130" i="6"/>
  <c r="M130" i="6"/>
  <c r="N120" i="6"/>
  <c r="N128" i="6" s="1"/>
  <c r="M120" i="6"/>
  <c r="M128" i="6" s="1"/>
  <c r="N130" i="7"/>
  <c r="M130" i="7"/>
  <c r="N120" i="7"/>
  <c r="N128" i="7" s="1"/>
  <c r="M120" i="7"/>
  <c r="M128" i="7" s="1"/>
  <c r="P103" i="3"/>
  <c r="P93" i="3"/>
  <c r="P101" i="3" s="1"/>
  <c r="P103" i="4"/>
  <c r="P93" i="4"/>
  <c r="P101" i="4" s="1"/>
  <c r="P103" i="5"/>
  <c r="P93" i="5"/>
  <c r="P101" i="5" s="1"/>
  <c r="P103" i="6"/>
  <c r="P93" i="6"/>
  <c r="P101" i="6" s="1"/>
  <c r="P103" i="7"/>
  <c r="N103" i="3"/>
  <c r="M103" i="3"/>
  <c r="N93" i="3"/>
  <c r="N101" i="3" s="1"/>
  <c r="M93" i="3"/>
  <c r="M101" i="3" s="1"/>
  <c r="N103" i="4"/>
  <c r="M103" i="4"/>
  <c r="N93" i="4"/>
  <c r="N101" i="4" s="1"/>
  <c r="M93" i="4"/>
  <c r="M101" i="4" s="1"/>
  <c r="N103" i="5"/>
  <c r="M103" i="5"/>
  <c r="N93" i="5"/>
  <c r="N101" i="5" s="1"/>
  <c r="M93" i="5"/>
  <c r="M101" i="5" s="1"/>
  <c r="N103" i="6"/>
  <c r="M103" i="6"/>
  <c r="N93" i="6"/>
  <c r="N101" i="6" s="1"/>
  <c r="M93" i="6"/>
  <c r="M101" i="6" s="1"/>
  <c r="N103" i="7"/>
  <c r="M103" i="7"/>
  <c r="P49" i="3"/>
  <c r="P39" i="3"/>
  <c r="P47" i="3" s="1"/>
  <c r="P49" i="4"/>
  <c r="P39" i="4"/>
  <c r="P47" i="4" s="1"/>
  <c r="P49" i="5"/>
  <c r="P39" i="5"/>
  <c r="P47" i="5" s="1"/>
  <c r="P49" i="6"/>
  <c r="P39" i="6"/>
  <c r="P47" i="6" s="1"/>
  <c r="P49" i="7"/>
  <c r="P39" i="7"/>
  <c r="P47" i="7" s="1"/>
  <c r="N49" i="3"/>
  <c r="M49" i="3"/>
  <c r="N39" i="3"/>
  <c r="N47" i="3" s="1"/>
  <c r="M39" i="3"/>
  <c r="M47" i="3" s="1"/>
  <c r="N49" i="4"/>
  <c r="M49" i="4"/>
  <c r="N39" i="4"/>
  <c r="N47" i="4" s="1"/>
  <c r="M39" i="4"/>
  <c r="M47" i="4" s="1"/>
  <c r="N49" i="5"/>
  <c r="M49" i="5"/>
  <c r="N39" i="5"/>
  <c r="N47" i="5" s="1"/>
  <c r="M39" i="5"/>
  <c r="M47" i="5" s="1"/>
  <c r="N49" i="6"/>
  <c r="M49" i="6"/>
  <c r="N39" i="6"/>
  <c r="N47" i="6" s="1"/>
  <c r="M39" i="6"/>
  <c r="M47" i="6" s="1"/>
  <c r="N49" i="7"/>
  <c r="M49" i="7"/>
  <c r="N39" i="7"/>
  <c r="N47" i="7" s="1"/>
  <c r="M39" i="7"/>
  <c r="M47" i="7" s="1"/>
  <c r="P22" i="3"/>
  <c r="P12" i="3"/>
  <c r="P20" i="3" s="1"/>
  <c r="P22" i="4"/>
  <c r="P12" i="4"/>
  <c r="P20" i="4" s="1"/>
  <c r="P22" i="5"/>
  <c r="P12" i="5"/>
  <c r="P20" i="5" s="1"/>
  <c r="P22" i="6"/>
  <c r="P12" i="6"/>
  <c r="P20" i="6" s="1"/>
  <c r="P22" i="7"/>
  <c r="P12" i="7"/>
  <c r="P20" i="7" s="1"/>
  <c r="N22" i="3"/>
  <c r="M22" i="3"/>
  <c r="N12" i="3"/>
  <c r="N20" i="3" s="1"/>
  <c r="M12" i="3"/>
  <c r="M20" i="3" s="1"/>
  <c r="N22" i="4"/>
  <c r="M22" i="4"/>
  <c r="N12" i="4"/>
  <c r="N20" i="4" s="1"/>
  <c r="M12" i="4"/>
  <c r="M20" i="4" s="1"/>
  <c r="N22" i="5"/>
  <c r="M22" i="5"/>
  <c r="N12" i="5"/>
  <c r="N20" i="5" s="1"/>
  <c r="M12" i="5"/>
  <c r="M20" i="5" s="1"/>
  <c r="N22" i="6"/>
  <c r="M22" i="6"/>
  <c r="N12" i="6"/>
  <c r="N20" i="6" s="1"/>
  <c r="M12" i="6"/>
  <c r="M20" i="6" s="1"/>
  <c r="N22" i="7"/>
  <c r="M22" i="7"/>
  <c r="N12" i="7"/>
  <c r="N20" i="7" s="1"/>
  <c r="M12" i="7"/>
  <c r="M20" i="7" s="1"/>
  <c r="D49" i="3"/>
  <c r="C49" i="3"/>
  <c r="D39" i="3"/>
  <c r="D47" i="3" s="1"/>
  <c r="C39" i="3"/>
  <c r="C47" i="3" s="1"/>
  <c r="D49" i="4"/>
  <c r="C49" i="4"/>
  <c r="D39" i="4"/>
  <c r="D47" i="4" s="1"/>
  <c r="C39" i="4"/>
  <c r="C47" i="4" s="1"/>
  <c r="D49" i="5"/>
  <c r="C49" i="5"/>
  <c r="D39" i="5"/>
  <c r="D47" i="5" s="1"/>
  <c r="C39" i="5"/>
  <c r="C47" i="5" s="1"/>
  <c r="D49" i="6"/>
  <c r="C49" i="6"/>
  <c r="D39" i="6"/>
  <c r="D47" i="6" s="1"/>
  <c r="C39" i="6"/>
  <c r="C47" i="6" s="1"/>
  <c r="D49" i="7"/>
  <c r="C49" i="7"/>
  <c r="D39" i="7"/>
  <c r="D47" i="7" s="1"/>
  <c r="C39" i="7"/>
  <c r="C47" i="7" s="1"/>
  <c r="P215" i="3"/>
  <c r="N215" i="3"/>
  <c r="M215" i="3"/>
  <c r="P215" i="4"/>
  <c r="N215" i="4"/>
  <c r="M215" i="4"/>
  <c r="P215" i="5"/>
  <c r="N215" i="5"/>
  <c r="M215" i="5"/>
  <c r="P215" i="6"/>
  <c r="N215" i="6"/>
  <c r="M215" i="6"/>
  <c r="P215" i="7"/>
  <c r="O215" i="7"/>
  <c r="N215" i="7"/>
  <c r="M215" i="7"/>
  <c r="P188" i="3"/>
  <c r="N188" i="3"/>
  <c r="M188" i="3"/>
  <c r="P188" i="4"/>
  <c r="N188" i="4"/>
  <c r="M188" i="4"/>
  <c r="P188" i="5"/>
  <c r="O188" i="5"/>
  <c r="N188" i="5"/>
  <c r="M188" i="5"/>
  <c r="P188" i="6"/>
  <c r="N188" i="6"/>
  <c r="M188" i="6"/>
  <c r="P188" i="7"/>
  <c r="O188" i="7"/>
  <c r="N188" i="7"/>
  <c r="M188" i="7"/>
  <c r="P134" i="3"/>
  <c r="N134" i="3"/>
  <c r="M134" i="3"/>
  <c r="P134" i="4"/>
  <c r="N134" i="4"/>
  <c r="M134" i="4"/>
  <c r="P134" i="5"/>
  <c r="N134" i="5"/>
  <c r="M134" i="5"/>
  <c r="P134" i="6"/>
  <c r="N134" i="6"/>
  <c r="M134" i="6"/>
  <c r="P134" i="7"/>
  <c r="N134" i="7"/>
  <c r="M134" i="7"/>
  <c r="P107" i="3"/>
  <c r="N107" i="3"/>
  <c r="M107" i="3"/>
  <c r="P107" i="4"/>
  <c r="N107" i="4"/>
  <c r="M107" i="4"/>
  <c r="P107" i="5"/>
  <c r="O107" i="5"/>
  <c r="N107" i="5"/>
  <c r="M107" i="5"/>
  <c r="P107" i="6"/>
  <c r="N107" i="6"/>
  <c r="M107" i="6"/>
  <c r="P107" i="7"/>
  <c r="N107" i="7"/>
  <c r="M107" i="7"/>
  <c r="D53" i="3"/>
  <c r="C53" i="3"/>
  <c r="D53" i="4"/>
  <c r="C53" i="4"/>
  <c r="D53" i="5"/>
  <c r="C53" i="5"/>
  <c r="D53" i="6"/>
  <c r="C53" i="6"/>
  <c r="D53" i="7"/>
  <c r="C53" i="7"/>
  <c r="P53" i="3"/>
  <c r="N53" i="3"/>
  <c r="M53" i="3"/>
  <c r="P53" i="4"/>
  <c r="N53" i="4"/>
  <c r="M53" i="4"/>
  <c r="P53" i="5"/>
  <c r="N53" i="5"/>
  <c r="M53" i="5"/>
  <c r="P53" i="6"/>
  <c r="N53" i="6"/>
  <c r="M53" i="6"/>
  <c r="P53" i="7"/>
  <c r="N53" i="7"/>
  <c r="M53" i="7"/>
  <c r="P26" i="3"/>
  <c r="N26" i="3"/>
  <c r="M26" i="3"/>
  <c r="P26" i="4"/>
  <c r="N26" i="4"/>
  <c r="M26" i="4"/>
  <c r="P26" i="5"/>
  <c r="N26" i="5"/>
  <c r="M26" i="5"/>
  <c r="P26" i="6"/>
  <c r="N26" i="6"/>
  <c r="M26" i="6"/>
  <c r="P26" i="7"/>
  <c r="N26" i="7"/>
  <c r="M26" i="7"/>
  <c r="D26" i="3"/>
  <c r="D26" i="4"/>
  <c r="D26" i="5"/>
  <c r="D26" i="6"/>
  <c r="D26" i="7"/>
  <c r="N108" i="6" l="1"/>
  <c r="N108" i="5"/>
  <c r="N108" i="4"/>
  <c r="N108" i="3"/>
  <c r="P108" i="6"/>
  <c r="P108" i="4"/>
  <c r="P135" i="6"/>
  <c r="P135" i="4"/>
  <c r="M189" i="6"/>
  <c r="M189" i="5"/>
  <c r="M189" i="4"/>
  <c r="M189" i="3"/>
  <c r="P216" i="5"/>
  <c r="P216" i="3"/>
  <c r="P189" i="7"/>
  <c r="N216" i="7"/>
  <c r="P27" i="6"/>
  <c r="P27" i="4"/>
  <c r="P54" i="6"/>
  <c r="P54" i="4"/>
  <c r="M108" i="6"/>
  <c r="M108" i="5"/>
  <c r="M108" i="4"/>
  <c r="M108" i="3"/>
  <c r="N135" i="7"/>
  <c r="N135" i="6"/>
  <c r="N135" i="5"/>
  <c r="N135" i="4"/>
  <c r="N135" i="3"/>
  <c r="P189" i="5"/>
  <c r="P189" i="3"/>
  <c r="P108" i="7"/>
  <c r="N189" i="7"/>
  <c r="M216" i="7"/>
  <c r="D54" i="7"/>
  <c r="D54" i="6"/>
  <c r="D54" i="5"/>
  <c r="D54" i="4"/>
  <c r="D54" i="3"/>
  <c r="N27" i="7"/>
  <c r="N27" i="6"/>
  <c r="N27" i="5"/>
  <c r="N27" i="4"/>
  <c r="N27" i="3"/>
  <c r="N54" i="7"/>
  <c r="N54" i="6"/>
  <c r="N54" i="5"/>
  <c r="N54" i="4"/>
  <c r="N54" i="3"/>
  <c r="P108" i="5"/>
  <c r="P108" i="3"/>
  <c r="M135" i="7"/>
  <c r="M135" i="6"/>
  <c r="M135" i="5"/>
  <c r="M135" i="4"/>
  <c r="M135" i="3"/>
  <c r="P135" i="7"/>
  <c r="P135" i="5"/>
  <c r="P135" i="3"/>
  <c r="N216" i="6"/>
  <c r="N216" i="5"/>
  <c r="N216" i="4"/>
  <c r="N216" i="3"/>
  <c r="P216" i="6"/>
  <c r="P216" i="4"/>
  <c r="N108" i="7"/>
  <c r="M189" i="7"/>
  <c r="C54" i="7"/>
  <c r="C54" i="6"/>
  <c r="C54" i="5"/>
  <c r="C54" i="4"/>
  <c r="C54" i="3"/>
  <c r="M27" i="7"/>
  <c r="M27" i="6"/>
  <c r="M27" i="5"/>
  <c r="M27" i="4"/>
  <c r="M27" i="3"/>
  <c r="P27" i="7"/>
  <c r="P27" i="5"/>
  <c r="P27" i="3"/>
  <c r="M54" i="7"/>
  <c r="M54" i="6"/>
  <c r="M54" i="5"/>
  <c r="M54" i="4"/>
  <c r="M54" i="3"/>
  <c r="P54" i="7"/>
  <c r="P54" i="5"/>
  <c r="P54" i="3"/>
  <c r="N189" i="6"/>
  <c r="N189" i="5"/>
  <c r="N189" i="4"/>
  <c r="N189" i="3"/>
  <c r="P189" i="6"/>
  <c r="P189" i="4"/>
  <c r="M216" i="6"/>
  <c r="M216" i="5"/>
  <c r="M216" i="4"/>
  <c r="M216" i="3"/>
  <c r="M108" i="7"/>
  <c r="P216" i="7"/>
  <c r="A26" i="5"/>
  <c r="A26" i="3"/>
  <c r="A26" i="7"/>
  <c r="A26" i="6"/>
  <c r="A53" i="7"/>
  <c r="A53" i="6"/>
  <c r="A53" i="5"/>
  <c r="A53" i="4"/>
  <c r="A53" i="3"/>
  <c r="A26" i="4"/>
  <c r="G72" i="3"/>
  <c r="U200" i="8"/>
  <c r="U199" i="8"/>
  <c r="U198" i="8"/>
  <c r="U204" i="8"/>
  <c r="U203" i="8"/>
  <c r="U202" i="8"/>
  <c r="U207" i="8"/>
  <c r="U206" i="8"/>
  <c r="S207" i="8"/>
  <c r="R207" i="8"/>
  <c r="S206" i="8"/>
  <c r="R206" i="8"/>
  <c r="S204" i="8"/>
  <c r="R204" i="8"/>
  <c r="S203" i="8"/>
  <c r="R203" i="8"/>
  <c r="S202" i="8"/>
  <c r="R202" i="8"/>
  <c r="S200" i="8"/>
  <c r="R200" i="8"/>
  <c r="S199" i="8"/>
  <c r="R199" i="8"/>
  <c r="S198" i="8"/>
  <c r="R198" i="8"/>
  <c r="P200" i="8"/>
  <c r="P199" i="8"/>
  <c r="P198" i="8"/>
  <c r="P204" i="8"/>
  <c r="P203" i="8"/>
  <c r="P202" i="8"/>
  <c r="P210" i="8"/>
  <c r="P207" i="8"/>
  <c r="P206" i="8"/>
  <c r="P214" i="8"/>
  <c r="P213" i="8"/>
  <c r="P212" i="8"/>
  <c r="N214" i="8"/>
  <c r="M214" i="8"/>
  <c r="N213" i="8"/>
  <c r="M213" i="8"/>
  <c r="N212" i="8"/>
  <c r="M212" i="8"/>
  <c r="N210" i="8"/>
  <c r="M210" i="8"/>
  <c r="N207" i="8"/>
  <c r="M207" i="8"/>
  <c r="N206" i="8"/>
  <c r="M206" i="8"/>
  <c r="N204" i="8"/>
  <c r="M204" i="8"/>
  <c r="N203" i="8"/>
  <c r="M203" i="8"/>
  <c r="N202" i="8"/>
  <c r="M202" i="8"/>
  <c r="N200" i="8"/>
  <c r="M200" i="8"/>
  <c r="N199" i="8"/>
  <c r="M199" i="8"/>
  <c r="N198" i="8"/>
  <c r="M198" i="8"/>
  <c r="U173" i="8"/>
  <c r="U172" i="8"/>
  <c r="U171" i="8"/>
  <c r="U177" i="8"/>
  <c r="U176" i="8"/>
  <c r="U175" i="8"/>
  <c r="U180" i="8"/>
  <c r="U179" i="8"/>
  <c r="S180" i="8"/>
  <c r="R180" i="8"/>
  <c r="S179" i="8"/>
  <c r="R179" i="8"/>
  <c r="S177" i="8"/>
  <c r="R177" i="8"/>
  <c r="S176" i="8"/>
  <c r="R176" i="8"/>
  <c r="S175" i="8"/>
  <c r="R175" i="8"/>
  <c r="S173" i="8"/>
  <c r="R173" i="8"/>
  <c r="S172" i="8"/>
  <c r="R172" i="8"/>
  <c r="S171" i="8"/>
  <c r="R171" i="8"/>
  <c r="P173" i="8"/>
  <c r="P172" i="8"/>
  <c r="P171" i="8"/>
  <c r="P177" i="8"/>
  <c r="P176" i="8"/>
  <c r="P175" i="8"/>
  <c r="P183" i="8"/>
  <c r="P180" i="8"/>
  <c r="P179" i="8"/>
  <c r="P187" i="8"/>
  <c r="P186" i="8"/>
  <c r="P185" i="8"/>
  <c r="N187" i="8"/>
  <c r="M187" i="8"/>
  <c r="N186" i="8"/>
  <c r="M186" i="8"/>
  <c r="N185" i="8"/>
  <c r="M185" i="8"/>
  <c r="N183" i="8"/>
  <c r="M183" i="8"/>
  <c r="N180" i="8"/>
  <c r="M180" i="8"/>
  <c r="N179" i="8"/>
  <c r="M179" i="8"/>
  <c r="N177" i="8"/>
  <c r="M177" i="8"/>
  <c r="N176" i="8"/>
  <c r="M176" i="8"/>
  <c r="N175" i="8"/>
  <c r="M175" i="8"/>
  <c r="N173" i="8"/>
  <c r="M173" i="8"/>
  <c r="N172" i="8"/>
  <c r="M172" i="8"/>
  <c r="N171" i="8"/>
  <c r="M171" i="8"/>
  <c r="U119" i="8"/>
  <c r="U118" i="8"/>
  <c r="U117" i="8"/>
  <c r="U123" i="8"/>
  <c r="U122" i="8"/>
  <c r="U121" i="8"/>
  <c r="U126" i="8"/>
  <c r="U125" i="8"/>
  <c r="S126" i="8"/>
  <c r="R126" i="8"/>
  <c r="S125" i="8"/>
  <c r="R125" i="8"/>
  <c r="S123" i="8"/>
  <c r="R123" i="8"/>
  <c r="S122" i="8"/>
  <c r="R122" i="8"/>
  <c r="S121" i="8"/>
  <c r="R121" i="8"/>
  <c r="S119" i="8"/>
  <c r="R119" i="8"/>
  <c r="S118" i="8"/>
  <c r="R118" i="8"/>
  <c r="S117" i="8"/>
  <c r="R117" i="8"/>
  <c r="P119" i="8"/>
  <c r="P118" i="8"/>
  <c r="P117" i="8"/>
  <c r="P123" i="8"/>
  <c r="P122" i="8"/>
  <c r="P121" i="8"/>
  <c r="P129" i="8"/>
  <c r="P126" i="8"/>
  <c r="P125" i="8"/>
  <c r="P133" i="8"/>
  <c r="P132" i="8"/>
  <c r="P131" i="8"/>
  <c r="N133" i="8"/>
  <c r="M133" i="8"/>
  <c r="N132" i="8"/>
  <c r="M132" i="8"/>
  <c r="N131" i="8"/>
  <c r="M131" i="8"/>
  <c r="N129" i="8"/>
  <c r="M129" i="8"/>
  <c r="N126" i="8"/>
  <c r="M126" i="8"/>
  <c r="N125" i="8"/>
  <c r="M125" i="8"/>
  <c r="N123" i="8"/>
  <c r="M123" i="8"/>
  <c r="N122" i="8"/>
  <c r="M122" i="8"/>
  <c r="N121" i="8"/>
  <c r="M121" i="8"/>
  <c r="N119" i="8"/>
  <c r="M119" i="8"/>
  <c r="N118" i="8"/>
  <c r="M118" i="8"/>
  <c r="N117" i="8"/>
  <c r="M117" i="8"/>
  <c r="P102" i="8"/>
  <c r="P99" i="8"/>
  <c r="P98" i="8"/>
  <c r="P96" i="8"/>
  <c r="P95" i="8"/>
  <c r="P94" i="8"/>
  <c r="N96" i="8"/>
  <c r="M96" i="8"/>
  <c r="N95" i="8"/>
  <c r="M95" i="8"/>
  <c r="N94" i="8"/>
  <c r="M94" i="8"/>
  <c r="N102" i="8"/>
  <c r="M102" i="8"/>
  <c r="N99" i="8"/>
  <c r="M99" i="8"/>
  <c r="N98" i="8"/>
  <c r="M98" i="8"/>
  <c r="N106" i="8"/>
  <c r="M106" i="8"/>
  <c r="N105" i="8"/>
  <c r="M105" i="8"/>
  <c r="N104" i="8"/>
  <c r="M104" i="8"/>
  <c r="P106" i="8"/>
  <c r="P105" i="8"/>
  <c r="P104" i="8"/>
  <c r="S96" i="8"/>
  <c r="R96" i="8"/>
  <c r="S95" i="8"/>
  <c r="R95" i="8"/>
  <c r="S94" i="8"/>
  <c r="R94" i="8"/>
  <c r="S99" i="8"/>
  <c r="R99" i="8"/>
  <c r="S98" i="8"/>
  <c r="R98" i="8"/>
  <c r="U99" i="8"/>
  <c r="U98" i="8"/>
  <c r="U96" i="8"/>
  <c r="U95" i="8"/>
  <c r="U94" i="8"/>
  <c r="U92" i="8"/>
  <c r="U91" i="8"/>
  <c r="U90" i="8"/>
  <c r="S92" i="8"/>
  <c r="R92" i="8"/>
  <c r="S91" i="8"/>
  <c r="R91" i="8"/>
  <c r="S90" i="8"/>
  <c r="R90" i="8"/>
  <c r="P92" i="8"/>
  <c r="P91" i="8"/>
  <c r="P90" i="8"/>
  <c r="N92" i="8"/>
  <c r="M92" i="8"/>
  <c r="N91" i="8"/>
  <c r="M91" i="8"/>
  <c r="N90" i="8"/>
  <c r="M90" i="8"/>
  <c r="P38" i="8"/>
  <c r="P37" i="8"/>
  <c r="P36" i="8"/>
  <c r="S38" i="8"/>
  <c r="R38" i="8"/>
  <c r="S37" i="8"/>
  <c r="R37" i="8"/>
  <c r="S36" i="8"/>
  <c r="R36" i="8"/>
  <c r="U38" i="8"/>
  <c r="U37" i="8"/>
  <c r="U36" i="8"/>
  <c r="U42" i="8"/>
  <c r="U41" i="8"/>
  <c r="U40" i="8"/>
  <c r="S42" i="8"/>
  <c r="R42" i="8"/>
  <c r="S41" i="8"/>
  <c r="R41" i="8"/>
  <c r="S40" i="8"/>
  <c r="R40" i="8"/>
  <c r="P42" i="8"/>
  <c r="P41" i="8"/>
  <c r="P40" i="8"/>
  <c r="P48" i="8"/>
  <c r="P45" i="8"/>
  <c r="P44" i="8"/>
  <c r="S45" i="8"/>
  <c r="R45" i="8"/>
  <c r="S44" i="8"/>
  <c r="R44" i="8"/>
  <c r="U45" i="8"/>
  <c r="U44" i="8"/>
  <c r="P52" i="8"/>
  <c r="P51" i="8"/>
  <c r="P50" i="8"/>
  <c r="N52" i="8"/>
  <c r="M52" i="8"/>
  <c r="N51" i="8"/>
  <c r="M51" i="8"/>
  <c r="N50" i="8"/>
  <c r="M50" i="8"/>
  <c r="N48" i="8"/>
  <c r="M48" i="8"/>
  <c r="N45" i="8"/>
  <c r="M45" i="8"/>
  <c r="N44" i="8"/>
  <c r="M44" i="8"/>
  <c r="N42" i="8"/>
  <c r="M42" i="8"/>
  <c r="N41" i="8"/>
  <c r="M41" i="8"/>
  <c r="N40" i="8"/>
  <c r="M40" i="8"/>
  <c r="N38" i="8"/>
  <c r="M38" i="8"/>
  <c r="N37" i="8"/>
  <c r="M37" i="8"/>
  <c r="N36" i="8"/>
  <c r="M36" i="8"/>
  <c r="U11" i="8"/>
  <c r="U10" i="8"/>
  <c r="U9" i="8"/>
  <c r="U15" i="8"/>
  <c r="U14" i="8"/>
  <c r="U13" i="8"/>
  <c r="U18" i="8"/>
  <c r="U17" i="8"/>
  <c r="S18" i="8"/>
  <c r="R18" i="8"/>
  <c r="S17" i="8"/>
  <c r="R17" i="8"/>
  <c r="S15" i="8"/>
  <c r="R15" i="8"/>
  <c r="S14" i="8"/>
  <c r="R14" i="8"/>
  <c r="S13" i="8"/>
  <c r="R13" i="8"/>
  <c r="R11" i="8"/>
  <c r="S10" i="8"/>
  <c r="R10" i="8"/>
  <c r="S9" i="8"/>
  <c r="R9" i="8"/>
  <c r="P11" i="8"/>
  <c r="P10" i="8"/>
  <c r="P9" i="8"/>
  <c r="P15" i="8"/>
  <c r="P14" i="8"/>
  <c r="P13" i="8"/>
  <c r="P21" i="8"/>
  <c r="P18" i="8"/>
  <c r="P17" i="8"/>
  <c r="P25" i="8"/>
  <c r="P24" i="8"/>
  <c r="P23" i="8"/>
  <c r="N25" i="8"/>
  <c r="M25" i="8"/>
  <c r="N24" i="8"/>
  <c r="M24" i="8"/>
  <c r="N23" i="8"/>
  <c r="M23" i="8"/>
  <c r="N21" i="8"/>
  <c r="M21" i="8"/>
  <c r="N18" i="8"/>
  <c r="M18" i="8"/>
  <c r="N17" i="8"/>
  <c r="M17" i="8"/>
  <c r="N15" i="8"/>
  <c r="M15" i="8"/>
  <c r="N14" i="8"/>
  <c r="M14" i="8"/>
  <c r="N13" i="8"/>
  <c r="M13" i="8"/>
  <c r="N11" i="8"/>
  <c r="M11" i="8"/>
  <c r="N10" i="8"/>
  <c r="M10" i="8"/>
  <c r="N9" i="8"/>
  <c r="M9" i="8"/>
  <c r="D52" i="8"/>
  <c r="C52" i="8"/>
  <c r="D51" i="8"/>
  <c r="C51" i="8"/>
  <c r="D50" i="8"/>
  <c r="C50" i="8"/>
  <c r="G45" i="8"/>
  <c r="F45" i="8"/>
  <c r="G44" i="8"/>
  <c r="F44" i="8"/>
  <c r="G42" i="8"/>
  <c r="F42" i="8"/>
  <c r="G41" i="8"/>
  <c r="F41" i="8"/>
  <c r="G40" i="8"/>
  <c r="F40" i="8"/>
  <c r="G38" i="8"/>
  <c r="F38" i="8"/>
  <c r="G37" i="8"/>
  <c r="F37" i="8"/>
  <c r="G36" i="8"/>
  <c r="F36" i="8"/>
  <c r="D38" i="8"/>
  <c r="C38" i="8"/>
  <c r="D37" i="8"/>
  <c r="C37" i="8"/>
  <c r="D36" i="8"/>
  <c r="C36" i="8"/>
  <c r="D25" i="8"/>
  <c r="C25" i="8"/>
  <c r="D24" i="8"/>
  <c r="C24" i="8"/>
  <c r="D23" i="8"/>
  <c r="C23" i="8"/>
  <c r="D14" i="8"/>
  <c r="C14" i="8"/>
  <c r="D21" i="8"/>
  <c r="C21" i="8"/>
  <c r="D18" i="8"/>
  <c r="C18" i="8"/>
  <c r="D17" i="8"/>
  <c r="C17" i="8"/>
  <c r="G18" i="8"/>
  <c r="F18" i="8"/>
  <c r="G17" i="8"/>
  <c r="F17" i="8"/>
  <c r="G15" i="8"/>
  <c r="F15" i="8"/>
  <c r="F14" i="8"/>
  <c r="A14" i="8" s="1"/>
  <c r="G13" i="8"/>
  <c r="F13" i="8"/>
  <c r="G11" i="8"/>
  <c r="F11" i="8"/>
  <c r="G10" i="8"/>
  <c r="F10" i="8"/>
  <c r="F9" i="8"/>
  <c r="A9" i="8" s="1"/>
  <c r="D11" i="8"/>
  <c r="C11" i="8"/>
  <c r="D10" i="8"/>
  <c r="C10" i="8"/>
  <c r="D9" i="8"/>
  <c r="C9" i="8"/>
  <c r="O211" i="7"/>
  <c r="O184" i="5"/>
  <c r="O184" i="7"/>
  <c r="O103" i="7"/>
  <c r="D22" i="4"/>
  <c r="D22" i="5"/>
  <c r="D22" i="6"/>
  <c r="D22" i="7"/>
  <c r="D22" i="3"/>
  <c r="T99" i="5"/>
  <c r="T98" i="5"/>
  <c r="T171" i="8" l="1"/>
  <c r="V171" i="8" s="1"/>
  <c r="T173" i="8"/>
  <c r="V173" i="8" s="1"/>
  <c r="T176" i="8"/>
  <c r="V176" i="8" s="1"/>
  <c r="T179" i="8"/>
  <c r="V179" i="8" s="1"/>
  <c r="T198" i="8"/>
  <c r="V198" i="8" s="1"/>
  <c r="T200" i="8"/>
  <c r="V200" i="8" s="1"/>
  <c r="T203" i="8"/>
  <c r="V203" i="8" s="1"/>
  <c r="T206" i="8"/>
  <c r="V206" i="8" s="1"/>
  <c r="F43" i="8"/>
  <c r="N97" i="8"/>
  <c r="T172" i="8"/>
  <c r="V172" i="8" s="1"/>
  <c r="T175" i="8"/>
  <c r="V175" i="8" s="1"/>
  <c r="T177" i="8"/>
  <c r="V177" i="8" s="1"/>
  <c r="T180" i="8"/>
  <c r="V180" i="8" s="1"/>
  <c r="T199" i="8"/>
  <c r="V199" i="8" s="1"/>
  <c r="T202" i="8"/>
  <c r="V202" i="8" s="1"/>
  <c r="T204" i="8"/>
  <c r="V204" i="8" s="1"/>
  <c r="T207" i="8"/>
  <c r="V207" i="8" s="1"/>
  <c r="U97" i="8"/>
  <c r="U100" i="8" s="1"/>
  <c r="R97" i="8"/>
  <c r="R100" i="8" s="1"/>
  <c r="P97" i="8"/>
  <c r="P100" i="8" s="1"/>
  <c r="M124" i="8"/>
  <c r="M127" i="8" s="1"/>
  <c r="P124" i="8"/>
  <c r="P127" i="8" s="1"/>
  <c r="R124" i="8"/>
  <c r="R127" i="8" s="1"/>
  <c r="U124" i="8"/>
  <c r="U127" i="8" s="1"/>
  <c r="M178" i="8"/>
  <c r="M181" i="8" s="1"/>
  <c r="N100" i="8"/>
  <c r="F46" i="8"/>
  <c r="P178" i="8"/>
  <c r="P181" i="8" s="1"/>
  <c r="R178" i="8"/>
  <c r="R181" i="8" s="1"/>
  <c r="U178" i="8"/>
  <c r="U181" i="8" s="1"/>
  <c r="M205" i="8"/>
  <c r="M208" i="8" s="1"/>
  <c r="P205" i="8"/>
  <c r="P208" i="8" s="1"/>
  <c r="R205" i="8"/>
  <c r="R208" i="8" s="1"/>
  <c r="U205" i="8"/>
  <c r="U208" i="8" s="1"/>
  <c r="F16" i="8"/>
  <c r="F19" i="8" s="1"/>
  <c r="G43" i="8"/>
  <c r="G46" i="8" s="1"/>
  <c r="R16" i="8"/>
  <c r="R19" i="8" s="1"/>
  <c r="U16" i="8"/>
  <c r="U19" i="8" s="1"/>
  <c r="M43" i="8"/>
  <c r="M46" i="8" s="1"/>
  <c r="G16" i="8"/>
  <c r="G19" i="8" s="1"/>
  <c r="M16" i="8"/>
  <c r="M19" i="8" s="1"/>
  <c r="P16" i="8"/>
  <c r="P19" i="8" s="1"/>
  <c r="S16" i="8"/>
  <c r="S19" i="8" s="1"/>
  <c r="N43" i="8"/>
  <c r="N46" i="8" s="1"/>
  <c r="R43" i="8"/>
  <c r="R46" i="8" s="1"/>
  <c r="S97" i="8"/>
  <c r="S100" i="8" s="1"/>
  <c r="N124" i="8"/>
  <c r="N127" i="8" s="1"/>
  <c r="S124" i="8"/>
  <c r="S127" i="8" s="1"/>
  <c r="N178" i="8"/>
  <c r="N181" i="8" s="1"/>
  <c r="S178" i="8"/>
  <c r="S181" i="8" s="1"/>
  <c r="N205" i="8"/>
  <c r="N208" i="8" s="1"/>
  <c r="S205" i="8"/>
  <c r="S208" i="8" s="1"/>
  <c r="U43" i="8"/>
  <c r="U46" i="8" s="1"/>
  <c r="N16" i="8"/>
  <c r="N19" i="8" s="1"/>
  <c r="P43" i="8"/>
  <c r="P46" i="8" s="1"/>
  <c r="S43" i="8"/>
  <c r="S46" i="8" s="1"/>
  <c r="M97" i="8"/>
  <c r="M100" i="8" s="1"/>
  <c r="A49" i="3"/>
  <c r="A18" i="8"/>
  <c r="A24" i="8"/>
  <c r="A40" i="8"/>
  <c r="A22" i="7"/>
  <c r="A49" i="4"/>
  <c r="A37" i="8"/>
  <c r="A45" i="8"/>
  <c r="A49" i="6"/>
  <c r="A15" i="8"/>
  <c r="A42" i="8"/>
  <c r="A51" i="8"/>
  <c r="A11" i="8"/>
  <c r="A22" i="5"/>
  <c r="A49" i="7"/>
  <c r="A22" i="3"/>
  <c r="A22" i="4"/>
  <c r="A10" i="8"/>
  <c r="A13" i="8"/>
  <c r="A22" i="6"/>
  <c r="A49" i="5"/>
  <c r="A17" i="8"/>
  <c r="A21" i="8"/>
  <c r="A23" i="8"/>
  <c r="A25" i="8"/>
  <c r="A36" i="8"/>
  <c r="A38" i="8"/>
  <c r="A41" i="8"/>
  <c r="A44" i="8"/>
  <c r="A48" i="8"/>
  <c r="A50" i="8"/>
  <c r="A52" i="8"/>
  <c r="N53" i="8"/>
  <c r="O37" i="8"/>
  <c r="Q37" i="8" s="1"/>
  <c r="C53" i="8"/>
  <c r="M215" i="8"/>
  <c r="N134" i="8"/>
  <c r="N188" i="8"/>
  <c r="O207" i="8"/>
  <c r="Q207" i="8" s="1"/>
  <c r="N215" i="8"/>
  <c r="D26" i="8"/>
  <c r="D53" i="8"/>
  <c r="P107" i="8"/>
  <c r="N107" i="8"/>
  <c r="P134" i="8"/>
  <c r="P188" i="8"/>
  <c r="O42" i="8"/>
  <c r="M53" i="8"/>
  <c r="M134" i="8"/>
  <c r="M188" i="8"/>
  <c r="P215" i="8"/>
  <c r="M107" i="8"/>
  <c r="P53" i="8"/>
  <c r="P26" i="8"/>
  <c r="N26" i="8"/>
  <c r="M26" i="8"/>
  <c r="O40" i="8"/>
  <c r="T91" i="8"/>
  <c r="O176" i="8"/>
  <c r="Q176" i="8" s="1"/>
  <c r="T18" i="8"/>
  <c r="O36" i="8"/>
  <c r="Q36" i="8" s="1"/>
  <c r="O123" i="8"/>
  <c r="O126" i="8"/>
  <c r="Q126" i="8" s="1"/>
  <c r="T117" i="8"/>
  <c r="V117" i="8" s="1"/>
  <c r="T125" i="8"/>
  <c r="V125" i="8" s="1"/>
  <c r="T96" i="8"/>
  <c r="R120" i="8"/>
  <c r="O177" i="8"/>
  <c r="O180" i="8"/>
  <c r="Q180" i="8" s="1"/>
  <c r="O185" i="8"/>
  <c r="O199" i="8"/>
  <c r="Q199" i="8" s="1"/>
  <c r="S93" i="8"/>
  <c r="O38" i="8"/>
  <c r="Q38" i="8" s="1"/>
  <c r="O51" i="8"/>
  <c r="Q51" i="8" s="1"/>
  <c r="T123" i="8"/>
  <c r="O18" i="8"/>
  <c r="Q18" i="8" s="1"/>
  <c r="P39" i="8"/>
  <c r="P47" i="8" s="1"/>
  <c r="T119" i="8"/>
  <c r="O204" i="8"/>
  <c r="O213" i="8"/>
  <c r="Q213" i="8" s="1"/>
  <c r="O132" i="8"/>
  <c r="Q132" i="8" s="1"/>
  <c r="O203" i="8"/>
  <c r="Q203" i="8" s="1"/>
  <c r="O212" i="8"/>
  <c r="O45" i="8"/>
  <c r="Q45" i="8" s="1"/>
  <c r="O117" i="8"/>
  <c r="Q117" i="8" s="1"/>
  <c r="O172" i="8"/>
  <c r="Q172" i="8" s="1"/>
  <c r="O186" i="8"/>
  <c r="Q186" i="8" s="1"/>
  <c r="O198" i="8"/>
  <c r="Q198" i="8" s="1"/>
  <c r="O52" i="8"/>
  <c r="Q52" i="8" s="1"/>
  <c r="T90" i="8"/>
  <c r="R174" i="8"/>
  <c r="R182" i="8" s="1"/>
  <c r="N201" i="8"/>
  <c r="N209" i="8" s="1"/>
  <c r="S201" i="8"/>
  <c r="S209" i="8" s="1"/>
  <c r="P201" i="8"/>
  <c r="P209" i="8" s="1"/>
  <c r="U201" i="8"/>
  <c r="N39" i="8"/>
  <c r="N47" i="8" s="1"/>
  <c r="U93" i="8"/>
  <c r="U101" i="8" s="1"/>
  <c r="T98" i="8"/>
  <c r="V98" i="8" s="1"/>
  <c r="M120" i="8"/>
  <c r="M128" i="8" s="1"/>
  <c r="S120" i="8"/>
  <c r="S128" i="8" s="1"/>
  <c r="T121" i="8"/>
  <c r="M174" i="8"/>
  <c r="M182" i="8" s="1"/>
  <c r="R201" i="8"/>
  <c r="R209" i="8" s="1"/>
  <c r="M39" i="8"/>
  <c r="M47" i="8" s="1"/>
  <c r="O41" i="8"/>
  <c r="Q41" i="8" s="1"/>
  <c r="N120" i="8"/>
  <c r="N128" i="8" s="1"/>
  <c r="O133" i="8"/>
  <c r="Q133" i="8" s="1"/>
  <c r="O187" i="8"/>
  <c r="Q187" i="8" s="1"/>
  <c r="M201" i="8"/>
  <c r="M209" i="8" s="1"/>
  <c r="T45" i="8"/>
  <c r="O50" i="8"/>
  <c r="R93" i="8"/>
  <c r="T94" i="8"/>
  <c r="P120" i="8"/>
  <c r="P128" i="8" s="1"/>
  <c r="U120" i="8"/>
  <c r="U128" i="8" s="1"/>
  <c r="O122" i="8"/>
  <c r="Q122" i="8" s="1"/>
  <c r="O131" i="8"/>
  <c r="O171" i="8"/>
  <c r="Q171" i="8" s="1"/>
  <c r="N174" i="8"/>
  <c r="N182" i="8" s="1"/>
  <c r="S174" i="8"/>
  <c r="P174" i="8"/>
  <c r="P182" i="8" s="1"/>
  <c r="U174" i="8"/>
  <c r="O214" i="8"/>
  <c r="Q214" i="8" s="1"/>
  <c r="H45" i="8"/>
  <c r="O200" i="8"/>
  <c r="O202" i="8"/>
  <c r="O206" i="8"/>
  <c r="O173" i="8"/>
  <c r="O175" i="8"/>
  <c r="O179" i="8"/>
  <c r="T118" i="8"/>
  <c r="V118" i="8" s="1"/>
  <c r="T122" i="8"/>
  <c r="T126" i="8"/>
  <c r="O118" i="8"/>
  <c r="Q118" i="8" s="1"/>
  <c r="O119" i="8"/>
  <c r="O121" i="8"/>
  <c r="O125" i="8"/>
  <c r="T92" i="8"/>
  <c r="T95" i="8"/>
  <c r="T99" i="8"/>
  <c r="O44" i="8"/>
  <c r="S182" i="8" l="1"/>
  <c r="R101" i="8"/>
  <c r="S101" i="8"/>
  <c r="U209" i="8"/>
  <c r="R128" i="8"/>
  <c r="U182" i="8"/>
  <c r="O178" i="8"/>
  <c r="O181" i="8" s="1"/>
  <c r="O205" i="8"/>
  <c r="O208" i="8" s="1"/>
  <c r="V126" i="8"/>
  <c r="V99" i="8"/>
  <c r="V45" i="8"/>
  <c r="V18" i="8"/>
  <c r="O124" i="8"/>
  <c r="O127" i="8" s="1"/>
  <c r="A16" i="8"/>
  <c r="T124" i="8"/>
  <c r="T127" i="8" s="1"/>
  <c r="T178" i="8"/>
  <c r="T181" i="8" s="1"/>
  <c r="T97" i="8"/>
  <c r="T100" i="8" s="1"/>
  <c r="O43" i="8"/>
  <c r="O46" i="8" s="1"/>
  <c r="T205" i="8"/>
  <c r="T208" i="8" s="1"/>
  <c r="Q204" i="8"/>
  <c r="Q177" i="8"/>
  <c r="Q123" i="8"/>
  <c r="Q42" i="8"/>
  <c r="A43" i="8"/>
  <c r="V123" i="8"/>
  <c r="V96" i="8"/>
  <c r="Q40" i="8"/>
  <c r="A53" i="8"/>
  <c r="A19" i="8"/>
  <c r="A26" i="8"/>
  <c r="A46" i="8"/>
  <c r="V122" i="8"/>
  <c r="V95" i="8"/>
  <c r="V201" i="8"/>
  <c r="V174" i="8"/>
  <c r="V119" i="8"/>
  <c r="V120" i="8" s="1"/>
  <c r="V90" i="8"/>
  <c r="V91" i="8"/>
  <c r="V121" i="8"/>
  <c r="V94" i="8"/>
  <c r="Q212" i="8"/>
  <c r="Q215" i="8" s="1"/>
  <c r="O215" i="8"/>
  <c r="Q185" i="8"/>
  <c r="Q188" i="8" s="1"/>
  <c r="O188" i="8"/>
  <c r="Q131" i="8"/>
  <c r="Q134" i="8" s="1"/>
  <c r="O134" i="8"/>
  <c r="Q50" i="8"/>
  <c r="Q53" i="8" s="1"/>
  <c r="O53" i="8"/>
  <c r="N184" i="8"/>
  <c r="N189" i="8" s="1"/>
  <c r="N130" i="8"/>
  <c r="N135" i="8" s="1"/>
  <c r="M130" i="8"/>
  <c r="M135" i="8" s="1"/>
  <c r="P130" i="8"/>
  <c r="P135" i="8" s="1"/>
  <c r="Q39" i="8"/>
  <c r="O39" i="8"/>
  <c r="O47" i="8" s="1"/>
  <c r="P49" i="8"/>
  <c r="P54" i="8" s="1"/>
  <c r="N49" i="8"/>
  <c r="N54" i="8" s="1"/>
  <c r="M49" i="8"/>
  <c r="M54" i="8" s="1"/>
  <c r="T201" i="8"/>
  <c r="T209" i="8" s="1"/>
  <c r="P103" i="8"/>
  <c r="P184" i="8"/>
  <c r="P189" i="8" s="1"/>
  <c r="P211" i="8"/>
  <c r="P216" i="8" s="1"/>
  <c r="N103" i="8"/>
  <c r="N211" i="8"/>
  <c r="N216" i="8" s="1"/>
  <c r="M103" i="8"/>
  <c r="M184" i="8"/>
  <c r="M189" i="8" s="1"/>
  <c r="M211" i="8"/>
  <c r="M216" i="8" s="1"/>
  <c r="Q202" i="8"/>
  <c r="Q206" i="8"/>
  <c r="O201" i="8"/>
  <c r="Q200" i="8"/>
  <c r="Q179" i="8"/>
  <c r="O174" i="8"/>
  <c r="Q173" i="8"/>
  <c r="Q175" i="8"/>
  <c r="T174" i="8"/>
  <c r="O120" i="8"/>
  <c r="Q119" i="8"/>
  <c r="Q121" i="8"/>
  <c r="Q124" i="8" s="1"/>
  <c r="Q125" i="8"/>
  <c r="T120" i="8"/>
  <c r="T93" i="8"/>
  <c r="V92" i="8"/>
  <c r="Q44" i="8"/>
  <c r="T182" i="8" l="1"/>
  <c r="Q205" i="8"/>
  <c r="T128" i="8"/>
  <c r="O209" i="8"/>
  <c r="O182" i="8"/>
  <c r="T101" i="8"/>
  <c r="O128" i="8"/>
  <c r="Q127" i="8"/>
  <c r="Q178" i="8"/>
  <c r="Q181" i="8" s="1"/>
  <c r="Q208" i="8"/>
  <c r="V97" i="8"/>
  <c r="V100" i="8" s="1"/>
  <c r="Q43" i="8"/>
  <c r="Q46" i="8" s="1"/>
  <c r="V205" i="8"/>
  <c r="V208" i="8" s="1"/>
  <c r="V124" i="8"/>
  <c r="V127" i="8" s="1"/>
  <c r="V178" i="8"/>
  <c r="V182" i="8" s="1"/>
  <c r="A49" i="8"/>
  <c r="Q201" i="8"/>
  <c r="Q209" i="8" s="1"/>
  <c r="Q174" i="8"/>
  <c r="Q120" i="8"/>
  <c r="Q128" i="8" s="1"/>
  <c r="V93" i="8"/>
  <c r="O210" i="8"/>
  <c r="O211" i="8" s="1"/>
  <c r="O216" i="8" s="1"/>
  <c r="O183" i="8"/>
  <c r="O184" i="8" s="1"/>
  <c r="O189" i="8" s="1"/>
  <c r="O129" i="8"/>
  <c r="O130" i="8" s="1"/>
  <c r="O135" i="8" s="1"/>
  <c r="O48" i="8"/>
  <c r="O49" i="8" s="1"/>
  <c r="O54" i="8" s="1"/>
  <c r="W205" i="8" l="1"/>
  <c r="Q182" i="8"/>
  <c r="V181" i="8"/>
  <c r="V101" i="8"/>
  <c r="Q47" i="8"/>
  <c r="V128" i="8"/>
  <c r="W128" i="8" s="1"/>
  <c r="V209" i="8"/>
  <c r="W209" i="8" s="1"/>
  <c r="W178" i="8"/>
  <c r="W124" i="8"/>
  <c r="W182" i="8"/>
  <c r="Q210" i="8"/>
  <c r="Q211" i="8" s="1"/>
  <c r="Q216" i="8" s="1"/>
  <c r="Q183" i="8"/>
  <c r="Q184" i="8" s="1"/>
  <c r="Q189" i="8" s="1"/>
  <c r="Q129" i="8"/>
  <c r="Q130" i="8" s="1"/>
  <c r="Q135" i="8" s="1"/>
  <c r="Q48" i="8"/>
  <c r="Q49" i="8" s="1"/>
  <c r="Q54" i="8" s="1"/>
  <c r="P241" i="3" l="1"/>
  <c r="N241" i="3"/>
  <c r="M241" i="3"/>
  <c r="P240" i="3"/>
  <c r="N240" i="3"/>
  <c r="M240" i="3"/>
  <c r="P239" i="3"/>
  <c r="N239" i="3"/>
  <c r="M239" i="3"/>
  <c r="P237" i="3"/>
  <c r="N237" i="3"/>
  <c r="M237" i="3"/>
  <c r="U234" i="3"/>
  <c r="S234" i="3"/>
  <c r="R234" i="3"/>
  <c r="P234" i="3"/>
  <c r="N234" i="3"/>
  <c r="M234" i="3"/>
  <c r="U233" i="3"/>
  <c r="S233" i="3"/>
  <c r="R233" i="3"/>
  <c r="P233" i="3"/>
  <c r="N233" i="3"/>
  <c r="M233" i="3"/>
  <c r="U231" i="3"/>
  <c r="S231" i="3"/>
  <c r="R231" i="3"/>
  <c r="P231" i="3"/>
  <c r="N231" i="3"/>
  <c r="M231" i="3"/>
  <c r="U230" i="3"/>
  <c r="S230" i="3"/>
  <c r="R230" i="3"/>
  <c r="P230" i="3"/>
  <c r="N230" i="3"/>
  <c r="M230" i="3"/>
  <c r="U229" i="3"/>
  <c r="S229" i="3"/>
  <c r="R229" i="3"/>
  <c r="P229" i="3"/>
  <c r="N229" i="3"/>
  <c r="M229" i="3"/>
  <c r="U227" i="3"/>
  <c r="S227" i="3"/>
  <c r="R227" i="3"/>
  <c r="P227" i="3"/>
  <c r="N227" i="3"/>
  <c r="M227" i="3"/>
  <c r="U226" i="3"/>
  <c r="S226" i="3"/>
  <c r="R226" i="3"/>
  <c r="P226" i="3"/>
  <c r="N226" i="3"/>
  <c r="M226" i="3"/>
  <c r="U225" i="3"/>
  <c r="S225" i="3"/>
  <c r="R225" i="3"/>
  <c r="P225" i="3"/>
  <c r="N225" i="3"/>
  <c r="M225" i="3"/>
  <c r="P241" i="4"/>
  <c r="N241" i="4"/>
  <c r="M241" i="4"/>
  <c r="P240" i="4"/>
  <c r="N240" i="4"/>
  <c r="M240" i="4"/>
  <c r="P239" i="4"/>
  <c r="N239" i="4"/>
  <c r="M239" i="4"/>
  <c r="P237" i="4"/>
  <c r="N237" i="4"/>
  <c r="M237" i="4"/>
  <c r="U234" i="4"/>
  <c r="S234" i="4"/>
  <c r="R234" i="4"/>
  <c r="P234" i="4"/>
  <c r="N234" i="4"/>
  <c r="M234" i="4"/>
  <c r="U233" i="4"/>
  <c r="S233" i="4"/>
  <c r="R233" i="4"/>
  <c r="P233" i="4"/>
  <c r="N233" i="4"/>
  <c r="M233" i="4"/>
  <c r="U231" i="4"/>
  <c r="S231" i="4"/>
  <c r="R231" i="4"/>
  <c r="P231" i="4"/>
  <c r="N231" i="4"/>
  <c r="M231" i="4"/>
  <c r="U230" i="4"/>
  <c r="S230" i="4"/>
  <c r="R230" i="4"/>
  <c r="P230" i="4"/>
  <c r="N230" i="4"/>
  <c r="M230" i="4"/>
  <c r="U229" i="4"/>
  <c r="S229" i="4"/>
  <c r="R229" i="4"/>
  <c r="P229" i="4"/>
  <c r="N229" i="4"/>
  <c r="M229" i="4"/>
  <c r="U227" i="4"/>
  <c r="S227" i="4"/>
  <c r="R227" i="4"/>
  <c r="P227" i="4"/>
  <c r="N227" i="4"/>
  <c r="M227" i="4"/>
  <c r="U226" i="4"/>
  <c r="S226" i="4"/>
  <c r="R226" i="4"/>
  <c r="P226" i="4"/>
  <c r="N226" i="4"/>
  <c r="M226" i="4"/>
  <c r="U225" i="4"/>
  <c r="S225" i="4"/>
  <c r="R225" i="4"/>
  <c r="P225" i="4"/>
  <c r="N225" i="4"/>
  <c r="M225" i="4"/>
  <c r="P241" i="5"/>
  <c r="N241" i="5"/>
  <c r="M241" i="5"/>
  <c r="P240" i="5"/>
  <c r="N240" i="5"/>
  <c r="M240" i="5"/>
  <c r="P239" i="5"/>
  <c r="N239" i="5"/>
  <c r="M239" i="5"/>
  <c r="P237" i="5"/>
  <c r="N237" i="5"/>
  <c r="M237" i="5"/>
  <c r="U234" i="5"/>
  <c r="S234" i="5"/>
  <c r="R234" i="5"/>
  <c r="P234" i="5"/>
  <c r="N234" i="5"/>
  <c r="M234" i="5"/>
  <c r="U233" i="5"/>
  <c r="S233" i="5"/>
  <c r="R233" i="5"/>
  <c r="P233" i="5"/>
  <c r="N233" i="5"/>
  <c r="M233" i="5"/>
  <c r="U231" i="5"/>
  <c r="S231" i="5"/>
  <c r="R231" i="5"/>
  <c r="P231" i="5"/>
  <c r="N231" i="5"/>
  <c r="M231" i="5"/>
  <c r="U230" i="5"/>
  <c r="S230" i="5"/>
  <c r="R230" i="5"/>
  <c r="P230" i="5"/>
  <c r="N230" i="5"/>
  <c r="M230" i="5"/>
  <c r="U229" i="5"/>
  <c r="S229" i="5"/>
  <c r="R229" i="5"/>
  <c r="P229" i="5"/>
  <c r="N229" i="5"/>
  <c r="M229" i="5"/>
  <c r="U227" i="5"/>
  <c r="S227" i="5"/>
  <c r="R227" i="5"/>
  <c r="P227" i="5"/>
  <c r="N227" i="5"/>
  <c r="M227" i="5"/>
  <c r="U226" i="5"/>
  <c r="S226" i="5"/>
  <c r="R226" i="5"/>
  <c r="P226" i="5"/>
  <c r="N226" i="5"/>
  <c r="M226" i="5"/>
  <c r="U225" i="5"/>
  <c r="S225" i="5"/>
  <c r="R225" i="5"/>
  <c r="P225" i="5"/>
  <c r="N225" i="5"/>
  <c r="M225" i="5"/>
  <c r="P241" i="6"/>
  <c r="N241" i="6"/>
  <c r="M241" i="6"/>
  <c r="P240" i="6"/>
  <c r="N240" i="6"/>
  <c r="M240" i="6"/>
  <c r="P239" i="6"/>
  <c r="N239" i="6"/>
  <c r="M239" i="6"/>
  <c r="P237" i="6"/>
  <c r="N237" i="6"/>
  <c r="M237" i="6"/>
  <c r="U234" i="6"/>
  <c r="S234" i="6"/>
  <c r="R234" i="6"/>
  <c r="P234" i="6"/>
  <c r="N234" i="6"/>
  <c r="M234" i="6"/>
  <c r="U233" i="6"/>
  <c r="S233" i="6"/>
  <c r="R233" i="6"/>
  <c r="P233" i="6"/>
  <c r="N233" i="6"/>
  <c r="M233" i="6"/>
  <c r="U231" i="6"/>
  <c r="S231" i="6"/>
  <c r="R231" i="6"/>
  <c r="P231" i="6"/>
  <c r="N231" i="6"/>
  <c r="M231" i="6"/>
  <c r="U230" i="6"/>
  <c r="S230" i="6"/>
  <c r="R230" i="6"/>
  <c r="P230" i="6"/>
  <c r="N230" i="6"/>
  <c r="M230" i="6"/>
  <c r="U229" i="6"/>
  <c r="S229" i="6"/>
  <c r="R229" i="6"/>
  <c r="P229" i="6"/>
  <c r="N229" i="6"/>
  <c r="M229" i="6"/>
  <c r="U227" i="6"/>
  <c r="S227" i="6"/>
  <c r="R227" i="6"/>
  <c r="P227" i="6"/>
  <c r="N227" i="6"/>
  <c r="M227" i="6"/>
  <c r="U226" i="6"/>
  <c r="S226" i="6"/>
  <c r="R226" i="6"/>
  <c r="P226" i="6"/>
  <c r="N226" i="6"/>
  <c r="M226" i="6"/>
  <c r="U225" i="6"/>
  <c r="S225" i="6"/>
  <c r="R225" i="6"/>
  <c r="P225" i="6"/>
  <c r="N225" i="6"/>
  <c r="M225" i="6"/>
  <c r="P241" i="7"/>
  <c r="N241" i="7"/>
  <c r="M241" i="7"/>
  <c r="P240" i="7"/>
  <c r="N240" i="7"/>
  <c r="M240" i="7"/>
  <c r="P239" i="7"/>
  <c r="N239" i="7"/>
  <c r="M239" i="7"/>
  <c r="P237" i="7"/>
  <c r="N237" i="7"/>
  <c r="M237" i="7"/>
  <c r="U234" i="7"/>
  <c r="S234" i="7"/>
  <c r="R234" i="7"/>
  <c r="P234" i="7"/>
  <c r="N234" i="7"/>
  <c r="M234" i="7"/>
  <c r="U233" i="7"/>
  <c r="S233" i="7"/>
  <c r="R233" i="7"/>
  <c r="P233" i="7"/>
  <c r="N233" i="7"/>
  <c r="M233" i="7"/>
  <c r="U231" i="7"/>
  <c r="S231" i="7"/>
  <c r="R231" i="7"/>
  <c r="P231" i="7"/>
  <c r="N231" i="7"/>
  <c r="M231" i="7"/>
  <c r="U230" i="7"/>
  <c r="S230" i="7"/>
  <c r="R230" i="7"/>
  <c r="P230" i="7"/>
  <c r="N230" i="7"/>
  <c r="M230" i="7"/>
  <c r="U229" i="7"/>
  <c r="S229" i="7"/>
  <c r="R229" i="7"/>
  <c r="P229" i="7"/>
  <c r="N229" i="7"/>
  <c r="M229" i="7"/>
  <c r="U228" i="7"/>
  <c r="S228" i="7"/>
  <c r="R228" i="7"/>
  <c r="U227" i="7"/>
  <c r="S227" i="7"/>
  <c r="R227" i="7"/>
  <c r="P227" i="7"/>
  <c r="N227" i="7"/>
  <c r="M227" i="7"/>
  <c r="U226" i="7"/>
  <c r="S226" i="7"/>
  <c r="R226" i="7"/>
  <c r="P226" i="7"/>
  <c r="N226" i="7"/>
  <c r="M226" i="7"/>
  <c r="U225" i="7"/>
  <c r="S225" i="7"/>
  <c r="R225" i="7"/>
  <c r="P225" i="7"/>
  <c r="N225" i="7"/>
  <c r="M225" i="7"/>
  <c r="P160" i="3"/>
  <c r="N160" i="3"/>
  <c r="M160" i="3"/>
  <c r="P159" i="3"/>
  <c r="N159" i="3"/>
  <c r="M159" i="3"/>
  <c r="P158" i="3"/>
  <c r="N158" i="3"/>
  <c r="M158" i="3"/>
  <c r="P156" i="3"/>
  <c r="N156" i="3"/>
  <c r="M156" i="3"/>
  <c r="U153" i="3"/>
  <c r="S153" i="3"/>
  <c r="R153" i="3"/>
  <c r="P153" i="3"/>
  <c r="N153" i="3"/>
  <c r="M153" i="3"/>
  <c r="U152" i="3"/>
  <c r="S152" i="3"/>
  <c r="R152" i="3"/>
  <c r="P152" i="3"/>
  <c r="N152" i="3"/>
  <c r="M152" i="3"/>
  <c r="U150" i="3"/>
  <c r="S150" i="3"/>
  <c r="R150" i="3"/>
  <c r="P150" i="3"/>
  <c r="N150" i="3"/>
  <c r="M150" i="3"/>
  <c r="U149" i="3"/>
  <c r="S149" i="3"/>
  <c r="R149" i="3"/>
  <c r="P149" i="3"/>
  <c r="N149" i="3"/>
  <c r="M149" i="3"/>
  <c r="U148" i="3"/>
  <c r="S148" i="3"/>
  <c r="R148" i="3"/>
  <c r="P148" i="3"/>
  <c r="N148" i="3"/>
  <c r="M148" i="3"/>
  <c r="U146" i="3"/>
  <c r="S146" i="3"/>
  <c r="R146" i="3"/>
  <c r="P146" i="3"/>
  <c r="N146" i="3"/>
  <c r="M146" i="3"/>
  <c r="U145" i="3"/>
  <c r="S145" i="3"/>
  <c r="R145" i="3"/>
  <c r="P145" i="3"/>
  <c r="N145" i="3"/>
  <c r="M145" i="3"/>
  <c r="U144" i="3"/>
  <c r="S144" i="3"/>
  <c r="R144" i="3"/>
  <c r="P144" i="3"/>
  <c r="N144" i="3"/>
  <c r="M144" i="3"/>
  <c r="P160" i="4"/>
  <c r="N160" i="4"/>
  <c r="M160" i="4"/>
  <c r="P159" i="4"/>
  <c r="N159" i="4"/>
  <c r="M159" i="4"/>
  <c r="P158" i="4"/>
  <c r="N158" i="4"/>
  <c r="M158" i="4"/>
  <c r="P156" i="4"/>
  <c r="N156" i="4"/>
  <c r="M156" i="4"/>
  <c r="U153" i="4"/>
  <c r="S153" i="4"/>
  <c r="R153" i="4"/>
  <c r="P153" i="4"/>
  <c r="N153" i="4"/>
  <c r="M153" i="4"/>
  <c r="U152" i="4"/>
  <c r="S152" i="4"/>
  <c r="R152" i="4"/>
  <c r="P152" i="4"/>
  <c r="N152" i="4"/>
  <c r="M152" i="4"/>
  <c r="U150" i="4"/>
  <c r="S150" i="4"/>
  <c r="R150" i="4"/>
  <c r="P150" i="4"/>
  <c r="N150" i="4"/>
  <c r="M150" i="4"/>
  <c r="U149" i="4"/>
  <c r="S149" i="4"/>
  <c r="R149" i="4"/>
  <c r="P149" i="4"/>
  <c r="N149" i="4"/>
  <c r="M149" i="4"/>
  <c r="U148" i="4"/>
  <c r="S148" i="4"/>
  <c r="R148" i="4"/>
  <c r="P148" i="4"/>
  <c r="N148" i="4"/>
  <c r="M148" i="4"/>
  <c r="U146" i="4"/>
  <c r="S146" i="4"/>
  <c r="R146" i="4"/>
  <c r="P146" i="4"/>
  <c r="N146" i="4"/>
  <c r="M146" i="4"/>
  <c r="U145" i="4"/>
  <c r="S145" i="4"/>
  <c r="R145" i="4"/>
  <c r="P145" i="4"/>
  <c r="N145" i="4"/>
  <c r="M145" i="4"/>
  <c r="U144" i="4"/>
  <c r="S144" i="4"/>
  <c r="R144" i="4"/>
  <c r="P144" i="4"/>
  <c r="N144" i="4"/>
  <c r="M144" i="4"/>
  <c r="P160" i="5"/>
  <c r="N160" i="5"/>
  <c r="M160" i="5"/>
  <c r="P159" i="5"/>
  <c r="N159" i="5"/>
  <c r="M159" i="5"/>
  <c r="P158" i="5"/>
  <c r="N158" i="5"/>
  <c r="M158" i="5"/>
  <c r="P156" i="5"/>
  <c r="N156" i="5"/>
  <c r="M156" i="5"/>
  <c r="U153" i="5"/>
  <c r="S153" i="5"/>
  <c r="R153" i="5"/>
  <c r="P153" i="5"/>
  <c r="N153" i="5"/>
  <c r="M153" i="5"/>
  <c r="U152" i="5"/>
  <c r="S152" i="5"/>
  <c r="R152" i="5"/>
  <c r="P152" i="5"/>
  <c r="N152" i="5"/>
  <c r="M152" i="5"/>
  <c r="U150" i="5"/>
  <c r="S150" i="5"/>
  <c r="R150" i="5"/>
  <c r="P150" i="5"/>
  <c r="N150" i="5"/>
  <c r="M150" i="5"/>
  <c r="U149" i="5"/>
  <c r="S149" i="5"/>
  <c r="R149" i="5"/>
  <c r="P149" i="5"/>
  <c r="N149" i="5"/>
  <c r="M149" i="5"/>
  <c r="U148" i="5"/>
  <c r="S148" i="5"/>
  <c r="R148" i="5"/>
  <c r="P148" i="5"/>
  <c r="N148" i="5"/>
  <c r="M148" i="5"/>
  <c r="U146" i="5"/>
  <c r="S146" i="5"/>
  <c r="R146" i="5"/>
  <c r="P146" i="5"/>
  <c r="N146" i="5"/>
  <c r="M146" i="5"/>
  <c r="U145" i="5"/>
  <c r="S145" i="5"/>
  <c r="R145" i="5"/>
  <c r="P145" i="5"/>
  <c r="N145" i="5"/>
  <c r="M145" i="5"/>
  <c r="U144" i="5"/>
  <c r="S144" i="5"/>
  <c r="R144" i="5"/>
  <c r="P144" i="5"/>
  <c r="N144" i="5"/>
  <c r="M144" i="5"/>
  <c r="P160" i="6"/>
  <c r="N160" i="6"/>
  <c r="M160" i="6"/>
  <c r="P159" i="6"/>
  <c r="N159" i="6"/>
  <c r="M159" i="6"/>
  <c r="P158" i="6"/>
  <c r="N158" i="6"/>
  <c r="M158" i="6"/>
  <c r="P156" i="6"/>
  <c r="N156" i="6"/>
  <c r="M156" i="6"/>
  <c r="U153" i="6"/>
  <c r="S153" i="6"/>
  <c r="R153" i="6"/>
  <c r="P153" i="6"/>
  <c r="N153" i="6"/>
  <c r="M153" i="6"/>
  <c r="U152" i="6"/>
  <c r="S152" i="6"/>
  <c r="R152" i="6"/>
  <c r="P152" i="6"/>
  <c r="N152" i="6"/>
  <c r="M152" i="6"/>
  <c r="U150" i="6"/>
  <c r="S150" i="6"/>
  <c r="R150" i="6"/>
  <c r="P150" i="6"/>
  <c r="N150" i="6"/>
  <c r="M150" i="6"/>
  <c r="U149" i="6"/>
  <c r="P149" i="6"/>
  <c r="N149" i="6"/>
  <c r="M149" i="6"/>
  <c r="U148" i="6"/>
  <c r="S148" i="6"/>
  <c r="R148" i="6"/>
  <c r="P148" i="6"/>
  <c r="N148" i="6"/>
  <c r="M148" i="6"/>
  <c r="U146" i="6"/>
  <c r="S146" i="6"/>
  <c r="R146" i="6"/>
  <c r="P146" i="6"/>
  <c r="N146" i="6"/>
  <c r="M146" i="6"/>
  <c r="U145" i="6"/>
  <c r="S145" i="6"/>
  <c r="R145" i="6"/>
  <c r="P145" i="6"/>
  <c r="N145" i="6"/>
  <c r="M145" i="6"/>
  <c r="U144" i="6"/>
  <c r="S144" i="6"/>
  <c r="R144" i="6"/>
  <c r="P144" i="6"/>
  <c r="N144" i="6"/>
  <c r="M144" i="6"/>
  <c r="P160" i="7"/>
  <c r="N160" i="7"/>
  <c r="M160" i="7"/>
  <c r="P159" i="7"/>
  <c r="N159" i="7"/>
  <c r="M159" i="7"/>
  <c r="P158" i="7"/>
  <c r="N158" i="7"/>
  <c r="M158" i="7"/>
  <c r="P156" i="7"/>
  <c r="N156" i="7"/>
  <c r="M156" i="7"/>
  <c r="U153" i="7"/>
  <c r="S153" i="7"/>
  <c r="R153" i="7"/>
  <c r="P153" i="7"/>
  <c r="N153" i="7"/>
  <c r="M153" i="7"/>
  <c r="U152" i="7"/>
  <c r="S152" i="7"/>
  <c r="R152" i="7"/>
  <c r="P152" i="7"/>
  <c r="N152" i="7"/>
  <c r="M152" i="7"/>
  <c r="U150" i="7"/>
  <c r="S150" i="7"/>
  <c r="R150" i="7"/>
  <c r="P150" i="7"/>
  <c r="N150" i="7"/>
  <c r="M150" i="7"/>
  <c r="U149" i="7"/>
  <c r="S149" i="7"/>
  <c r="R149" i="7"/>
  <c r="P149" i="7"/>
  <c r="N149" i="7"/>
  <c r="M149" i="7"/>
  <c r="U148" i="7"/>
  <c r="S148" i="7"/>
  <c r="R148" i="7"/>
  <c r="P148" i="7"/>
  <c r="N148" i="7"/>
  <c r="M148" i="7"/>
  <c r="U146" i="7"/>
  <c r="S146" i="7"/>
  <c r="R146" i="7"/>
  <c r="P146" i="7"/>
  <c r="N146" i="7"/>
  <c r="M146" i="7"/>
  <c r="U145" i="7"/>
  <c r="S145" i="7"/>
  <c r="R145" i="7"/>
  <c r="P145" i="7"/>
  <c r="N145" i="7"/>
  <c r="M145" i="7"/>
  <c r="U144" i="7"/>
  <c r="S144" i="7"/>
  <c r="R144" i="7"/>
  <c r="P144" i="7"/>
  <c r="N144" i="7"/>
  <c r="M144" i="7"/>
  <c r="P241" i="8"/>
  <c r="N241" i="8"/>
  <c r="M241" i="8"/>
  <c r="P239" i="8"/>
  <c r="N237" i="8"/>
  <c r="U234" i="8"/>
  <c r="N234" i="8"/>
  <c r="U231" i="8"/>
  <c r="P231" i="8"/>
  <c r="N231" i="8"/>
  <c r="N230" i="8"/>
  <c r="M230" i="8"/>
  <c r="U226" i="8"/>
  <c r="R226" i="8"/>
  <c r="N226" i="8"/>
  <c r="U225" i="8"/>
  <c r="S225" i="8"/>
  <c r="N225" i="8"/>
  <c r="M225" i="8"/>
  <c r="N160" i="8"/>
  <c r="M159" i="8"/>
  <c r="P158" i="8"/>
  <c r="P156" i="8"/>
  <c r="M156" i="8"/>
  <c r="S153" i="8"/>
  <c r="P153" i="8"/>
  <c r="N153" i="8"/>
  <c r="M153" i="8"/>
  <c r="P152" i="8"/>
  <c r="U150" i="8"/>
  <c r="S150" i="8"/>
  <c r="N150" i="8"/>
  <c r="M150" i="8"/>
  <c r="P149" i="8"/>
  <c r="M149" i="8"/>
  <c r="U145" i="8"/>
  <c r="S145" i="8"/>
  <c r="N145" i="8"/>
  <c r="U144" i="8"/>
  <c r="S144" i="8"/>
  <c r="N144" i="8"/>
  <c r="P214" i="1"/>
  <c r="N214" i="1"/>
  <c r="M214" i="1"/>
  <c r="P213" i="1"/>
  <c r="N213" i="1"/>
  <c r="M213" i="1"/>
  <c r="P212" i="1"/>
  <c r="N212" i="1"/>
  <c r="M212" i="1"/>
  <c r="P210" i="1"/>
  <c r="N210" i="1"/>
  <c r="M210" i="1"/>
  <c r="U207" i="1"/>
  <c r="S207" i="1"/>
  <c r="R207" i="1"/>
  <c r="P207" i="1"/>
  <c r="N207" i="1"/>
  <c r="M207" i="1"/>
  <c r="U206" i="1"/>
  <c r="S206" i="1"/>
  <c r="R206" i="1"/>
  <c r="T206" i="1" s="1"/>
  <c r="V206" i="1" s="1"/>
  <c r="P206" i="1"/>
  <c r="N206" i="1"/>
  <c r="M206" i="1"/>
  <c r="U204" i="1"/>
  <c r="S204" i="1"/>
  <c r="R204" i="1"/>
  <c r="P204" i="1"/>
  <c r="N204" i="1"/>
  <c r="M204" i="1"/>
  <c r="U203" i="1"/>
  <c r="S203" i="1"/>
  <c r="R203" i="1"/>
  <c r="T203" i="1" s="1"/>
  <c r="V203" i="1" s="1"/>
  <c r="P203" i="1"/>
  <c r="N203" i="1"/>
  <c r="M203" i="1"/>
  <c r="U202" i="1"/>
  <c r="U205" i="1" s="1"/>
  <c r="U208" i="1" s="1"/>
  <c r="S202" i="1"/>
  <c r="R202" i="1"/>
  <c r="P202" i="1"/>
  <c r="N202" i="1"/>
  <c r="N205" i="1" s="1"/>
  <c r="N208" i="1" s="1"/>
  <c r="M202" i="1"/>
  <c r="U200" i="1"/>
  <c r="S200" i="1"/>
  <c r="R200" i="1"/>
  <c r="T200" i="1" s="1"/>
  <c r="V200" i="1" s="1"/>
  <c r="P200" i="1"/>
  <c r="N200" i="1"/>
  <c r="M200" i="1"/>
  <c r="U199" i="1"/>
  <c r="S199" i="1"/>
  <c r="R199" i="1"/>
  <c r="P199" i="1"/>
  <c r="N199" i="1"/>
  <c r="M199" i="1"/>
  <c r="U198" i="1"/>
  <c r="S198" i="1"/>
  <c r="R198" i="1"/>
  <c r="T198" i="1" s="1"/>
  <c r="V198" i="1" s="1"/>
  <c r="P198" i="1"/>
  <c r="N198" i="1"/>
  <c r="M198" i="1"/>
  <c r="P187" i="1"/>
  <c r="P241" i="1" s="1"/>
  <c r="N187" i="1"/>
  <c r="M187" i="1"/>
  <c r="P186" i="1"/>
  <c r="P240" i="1" s="1"/>
  <c r="N186" i="1"/>
  <c r="M186" i="1"/>
  <c r="P185" i="1"/>
  <c r="N185" i="1"/>
  <c r="M185" i="1"/>
  <c r="P183" i="1"/>
  <c r="P237" i="1" s="1"/>
  <c r="N183" i="1"/>
  <c r="M183" i="1"/>
  <c r="U180" i="1"/>
  <c r="S180" i="1"/>
  <c r="R180" i="1"/>
  <c r="P180" i="1"/>
  <c r="P234" i="1" s="1"/>
  <c r="N180" i="1"/>
  <c r="M180" i="1"/>
  <c r="U179" i="1"/>
  <c r="S179" i="1"/>
  <c r="R179" i="1"/>
  <c r="T179" i="1" s="1"/>
  <c r="V179" i="1" s="1"/>
  <c r="P179" i="1"/>
  <c r="N179" i="1"/>
  <c r="M179" i="1"/>
  <c r="U177" i="1"/>
  <c r="S177" i="1"/>
  <c r="R177" i="1"/>
  <c r="P177" i="1"/>
  <c r="N177" i="1"/>
  <c r="M177" i="1"/>
  <c r="U176" i="1"/>
  <c r="S176" i="1"/>
  <c r="R176" i="1"/>
  <c r="T176" i="1" s="1"/>
  <c r="V176" i="1" s="1"/>
  <c r="P176" i="1"/>
  <c r="N176" i="1"/>
  <c r="M176" i="1"/>
  <c r="U175" i="1"/>
  <c r="U178" i="1" s="1"/>
  <c r="U181" i="1" s="1"/>
  <c r="S175" i="1"/>
  <c r="R175" i="1"/>
  <c r="P175" i="1"/>
  <c r="N175" i="1"/>
  <c r="N178" i="1" s="1"/>
  <c r="N181" i="1" s="1"/>
  <c r="M175" i="1"/>
  <c r="U173" i="1"/>
  <c r="S173" i="1"/>
  <c r="R173" i="1"/>
  <c r="T173" i="1" s="1"/>
  <c r="V173" i="1" s="1"/>
  <c r="P173" i="1"/>
  <c r="N173" i="1"/>
  <c r="M173" i="1"/>
  <c r="U172" i="1"/>
  <c r="S172" i="1"/>
  <c r="S226" i="1" s="1"/>
  <c r="R172" i="1"/>
  <c r="P172" i="1"/>
  <c r="N172" i="1"/>
  <c r="M172" i="1"/>
  <c r="U171" i="1"/>
  <c r="S171" i="1"/>
  <c r="R171" i="1"/>
  <c r="T171" i="1" s="1"/>
  <c r="V171" i="1" s="1"/>
  <c r="P171" i="1"/>
  <c r="N171" i="1"/>
  <c r="N225" i="1" s="1"/>
  <c r="M171" i="1"/>
  <c r="P133" i="1"/>
  <c r="N133" i="1"/>
  <c r="M133" i="1"/>
  <c r="P132" i="1"/>
  <c r="N132" i="1"/>
  <c r="M132" i="1"/>
  <c r="P131" i="1"/>
  <c r="N131" i="1"/>
  <c r="M131" i="1"/>
  <c r="P129" i="1"/>
  <c r="N129" i="1"/>
  <c r="M129" i="1"/>
  <c r="U126" i="1"/>
  <c r="S126" i="1"/>
  <c r="R126" i="1"/>
  <c r="P126" i="1"/>
  <c r="N126" i="1"/>
  <c r="M126" i="1"/>
  <c r="U125" i="1"/>
  <c r="S125" i="1"/>
  <c r="R125" i="1"/>
  <c r="P125" i="1"/>
  <c r="N125" i="1"/>
  <c r="M125" i="1"/>
  <c r="U123" i="1"/>
  <c r="S123" i="1"/>
  <c r="R123" i="1"/>
  <c r="P123" i="1"/>
  <c r="N123" i="1"/>
  <c r="M123" i="1"/>
  <c r="U122" i="1"/>
  <c r="S122" i="1"/>
  <c r="R122" i="1"/>
  <c r="P122" i="1"/>
  <c r="N122" i="1"/>
  <c r="M122" i="1"/>
  <c r="U121" i="1"/>
  <c r="U124" i="1" s="1"/>
  <c r="S121" i="1"/>
  <c r="R121" i="1"/>
  <c r="P121" i="1"/>
  <c r="N121" i="1"/>
  <c r="N124" i="1" s="1"/>
  <c r="N127" i="1" s="1"/>
  <c r="M121" i="1"/>
  <c r="U119" i="1"/>
  <c r="S119" i="1"/>
  <c r="R119" i="1"/>
  <c r="P119" i="1"/>
  <c r="N119" i="1"/>
  <c r="M119" i="1"/>
  <c r="U118" i="1"/>
  <c r="S118" i="1"/>
  <c r="R118" i="1"/>
  <c r="P118" i="1"/>
  <c r="N118" i="1"/>
  <c r="M118" i="1"/>
  <c r="U117" i="1"/>
  <c r="S117" i="1"/>
  <c r="R117" i="1"/>
  <c r="P117" i="1"/>
  <c r="N117" i="1"/>
  <c r="M117" i="1"/>
  <c r="P106" i="1"/>
  <c r="P160" i="1" s="1"/>
  <c r="N106" i="1"/>
  <c r="M106" i="1"/>
  <c r="P105" i="1"/>
  <c r="N105" i="1"/>
  <c r="N159" i="1" s="1"/>
  <c r="M105" i="1"/>
  <c r="P104" i="1"/>
  <c r="N104" i="1"/>
  <c r="M104" i="1"/>
  <c r="P102" i="1"/>
  <c r="N102" i="1"/>
  <c r="M102" i="1"/>
  <c r="M156" i="1" s="1"/>
  <c r="U99" i="1"/>
  <c r="S99" i="1"/>
  <c r="R99" i="1"/>
  <c r="P99" i="1"/>
  <c r="N99" i="1"/>
  <c r="M99" i="1"/>
  <c r="U98" i="1"/>
  <c r="S98" i="1"/>
  <c r="R98" i="1"/>
  <c r="P98" i="1"/>
  <c r="N98" i="1"/>
  <c r="M98" i="1"/>
  <c r="U96" i="1"/>
  <c r="S96" i="1"/>
  <c r="R96" i="1"/>
  <c r="P96" i="1"/>
  <c r="P150" i="1" s="1"/>
  <c r="N96" i="1"/>
  <c r="M96" i="1"/>
  <c r="U95" i="1"/>
  <c r="S95" i="1"/>
  <c r="R95" i="1"/>
  <c r="P95" i="1"/>
  <c r="N95" i="1"/>
  <c r="N149" i="1" s="1"/>
  <c r="M95" i="1"/>
  <c r="U94" i="1"/>
  <c r="U97" i="1" s="1"/>
  <c r="U100" i="1" s="1"/>
  <c r="S94" i="1"/>
  <c r="R94" i="1"/>
  <c r="P94" i="1"/>
  <c r="N94" i="1"/>
  <c r="N97" i="1" s="1"/>
  <c r="N100" i="1" s="1"/>
  <c r="M94" i="1"/>
  <c r="U92" i="1"/>
  <c r="S92" i="1"/>
  <c r="R92" i="1"/>
  <c r="P92" i="1"/>
  <c r="N92" i="1"/>
  <c r="M92" i="1"/>
  <c r="U91" i="1"/>
  <c r="S91" i="1"/>
  <c r="S145" i="1" s="1"/>
  <c r="R91" i="1"/>
  <c r="P91" i="1"/>
  <c r="N91" i="1"/>
  <c r="M91" i="1"/>
  <c r="U90" i="1"/>
  <c r="U144" i="1" s="1"/>
  <c r="S90" i="1"/>
  <c r="R90" i="1"/>
  <c r="P90" i="1"/>
  <c r="P144" i="1" s="1"/>
  <c r="N90" i="1"/>
  <c r="M90" i="1"/>
  <c r="M144" i="1" s="1"/>
  <c r="P52" i="1"/>
  <c r="N52" i="1"/>
  <c r="M52" i="1"/>
  <c r="P51" i="1"/>
  <c r="N51" i="1"/>
  <c r="M51" i="1"/>
  <c r="P50" i="1"/>
  <c r="N50" i="1"/>
  <c r="M50" i="1"/>
  <c r="P48" i="1"/>
  <c r="N48" i="1"/>
  <c r="M48" i="1"/>
  <c r="U45" i="1"/>
  <c r="S45" i="1"/>
  <c r="R45" i="1"/>
  <c r="P45" i="1"/>
  <c r="N45" i="1"/>
  <c r="M45" i="1"/>
  <c r="U44" i="1"/>
  <c r="S44" i="1"/>
  <c r="R44" i="1"/>
  <c r="P44" i="1"/>
  <c r="N44" i="1"/>
  <c r="M44" i="1"/>
  <c r="U42" i="1"/>
  <c r="S42" i="1"/>
  <c r="R42" i="1"/>
  <c r="P42" i="1"/>
  <c r="N42" i="1"/>
  <c r="M42" i="1"/>
  <c r="U41" i="1"/>
  <c r="S41" i="1"/>
  <c r="R41" i="1"/>
  <c r="P41" i="1"/>
  <c r="N41" i="1"/>
  <c r="M41" i="1"/>
  <c r="U40" i="1"/>
  <c r="U43" i="1" s="1"/>
  <c r="U46" i="1" s="1"/>
  <c r="S40" i="1"/>
  <c r="R40" i="1"/>
  <c r="P40" i="1"/>
  <c r="N40" i="1"/>
  <c r="N43" i="1" s="1"/>
  <c r="N46" i="1" s="1"/>
  <c r="M40" i="1"/>
  <c r="U38" i="1"/>
  <c r="S38" i="1"/>
  <c r="R38" i="1"/>
  <c r="P38" i="1"/>
  <c r="N38" i="1"/>
  <c r="M38" i="1"/>
  <c r="U37" i="1"/>
  <c r="S37" i="1"/>
  <c r="R37" i="1"/>
  <c r="P37" i="1"/>
  <c r="N37" i="1"/>
  <c r="M37" i="1"/>
  <c r="U36" i="1"/>
  <c r="S36" i="1"/>
  <c r="R36" i="1"/>
  <c r="P36" i="1"/>
  <c r="N36" i="1"/>
  <c r="M36" i="1"/>
  <c r="S15" i="1"/>
  <c r="R15" i="1"/>
  <c r="S14" i="1"/>
  <c r="R14" i="1"/>
  <c r="S13" i="1"/>
  <c r="S16" i="1" s="1"/>
  <c r="R13" i="1"/>
  <c r="S18" i="1"/>
  <c r="R18" i="1"/>
  <c r="S17" i="1"/>
  <c r="R17" i="1"/>
  <c r="U18" i="1"/>
  <c r="U17" i="1"/>
  <c r="U15" i="1"/>
  <c r="U14" i="1"/>
  <c r="U13" i="1"/>
  <c r="U11" i="1"/>
  <c r="U10" i="1"/>
  <c r="U9" i="1"/>
  <c r="S11" i="1"/>
  <c r="R11" i="1"/>
  <c r="S10" i="1"/>
  <c r="R10" i="1"/>
  <c r="S9" i="1"/>
  <c r="R9" i="1"/>
  <c r="P11" i="1"/>
  <c r="P10" i="1"/>
  <c r="P9" i="1"/>
  <c r="P15" i="1"/>
  <c r="P14" i="1"/>
  <c r="P13" i="1"/>
  <c r="P21" i="1"/>
  <c r="P18" i="1"/>
  <c r="P17" i="1"/>
  <c r="P25" i="1"/>
  <c r="P24" i="1"/>
  <c r="P23" i="1"/>
  <c r="N25" i="1"/>
  <c r="M25" i="1"/>
  <c r="N24" i="1"/>
  <c r="M24" i="1"/>
  <c r="N23" i="1"/>
  <c r="M23" i="1"/>
  <c r="N21" i="1"/>
  <c r="M21" i="1"/>
  <c r="N18" i="1"/>
  <c r="M18" i="1"/>
  <c r="N17" i="1"/>
  <c r="M17" i="1"/>
  <c r="N15" i="1"/>
  <c r="M15" i="1"/>
  <c r="N14" i="1"/>
  <c r="M14" i="1"/>
  <c r="N13" i="1"/>
  <c r="N16" i="1" s="1"/>
  <c r="N19" i="1" s="1"/>
  <c r="M13" i="1"/>
  <c r="N11" i="1"/>
  <c r="M11" i="1"/>
  <c r="N10" i="1"/>
  <c r="M10" i="1"/>
  <c r="N9" i="1"/>
  <c r="M9" i="1"/>
  <c r="G38" i="1"/>
  <c r="F38" i="1"/>
  <c r="G37" i="1"/>
  <c r="F37" i="1"/>
  <c r="G36" i="1"/>
  <c r="F36" i="1"/>
  <c r="G42" i="1"/>
  <c r="F42" i="1"/>
  <c r="G41" i="1"/>
  <c r="F41" i="1"/>
  <c r="G40" i="1"/>
  <c r="F40" i="1"/>
  <c r="G45" i="1"/>
  <c r="F45" i="1"/>
  <c r="G44" i="1"/>
  <c r="F44" i="1"/>
  <c r="D52" i="1"/>
  <c r="C52" i="1"/>
  <c r="D51" i="1"/>
  <c r="C51" i="1"/>
  <c r="D50" i="1"/>
  <c r="C50" i="1"/>
  <c r="D48" i="1"/>
  <c r="C48" i="1"/>
  <c r="D45" i="1"/>
  <c r="C45" i="1"/>
  <c r="D44" i="1"/>
  <c r="C44" i="1"/>
  <c r="D42" i="1"/>
  <c r="C42" i="1"/>
  <c r="D41" i="1"/>
  <c r="C41" i="1"/>
  <c r="D40" i="1"/>
  <c r="D43" i="1" s="1"/>
  <c r="D46" i="1" s="1"/>
  <c r="C40" i="1"/>
  <c r="D38" i="1"/>
  <c r="C38" i="1"/>
  <c r="D37" i="1"/>
  <c r="C37" i="1"/>
  <c r="D36" i="1"/>
  <c r="C36" i="1"/>
  <c r="G11" i="1"/>
  <c r="F11" i="1"/>
  <c r="G10" i="1"/>
  <c r="F10" i="1"/>
  <c r="F9" i="1"/>
  <c r="A9" i="1" s="1"/>
  <c r="G15" i="1"/>
  <c r="F14" i="1"/>
  <c r="A14" i="1" s="1"/>
  <c r="G13" i="1"/>
  <c r="F13" i="1"/>
  <c r="F16" i="1" s="1"/>
  <c r="G18" i="1"/>
  <c r="F18" i="1"/>
  <c r="G17" i="1"/>
  <c r="F17" i="1"/>
  <c r="D25" i="1"/>
  <c r="C25" i="1"/>
  <c r="D24" i="1"/>
  <c r="C24" i="1"/>
  <c r="D23" i="1"/>
  <c r="C23" i="1"/>
  <c r="D21" i="1"/>
  <c r="C21" i="1"/>
  <c r="D18" i="1"/>
  <c r="C18" i="1"/>
  <c r="D17" i="1"/>
  <c r="C17" i="1"/>
  <c r="D15" i="1"/>
  <c r="C15" i="1"/>
  <c r="D14" i="1"/>
  <c r="C14" i="1"/>
  <c r="D13" i="1"/>
  <c r="C13" i="1"/>
  <c r="D11" i="1"/>
  <c r="C11" i="1"/>
  <c r="D10" i="1"/>
  <c r="C10" i="1"/>
  <c r="D9" i="1"/>
  <c r="C9" i="1"/>
  <c r="O214" i="3"/>
  <c r="O213" i="3"/>
  <c r="O212" i="3"/>
  <c r="O210" i="3"/>
  <c r="O207" i="3"/>
  <c r="O206" i="3"/>
  <c r="O204" i="3"/>
  <c r="O203" i="3"/>
  <c r="O202" i="3"/>
  <c r="O200" i="3"/>
  <c r="O199" i="3"/>
  <c r="O198" i="3"/>
  <c r="O214" i="4"/>
  <c r="O213" i="4"/>
  <c r="O212" i="4"/>
  <c r="O210" i="4"/>
  <c r="O207" i="4"/>
  <c r="O206" i="4"/>
  <c r="O204" i="4"/>
  <c r="O203" i="4"/>
  <c r="O202" i="4"/>
  <c r="O200" i="4"/>
  <c r="O199" i="4"/>
  <c r="O198" i="4"/>
  <c r="O214" i="5"/>
  <c r="O213" i="5"/>
  <c r="O212" i="5"/>
  <c r="O210" i="5"/>
  <c r="O207" i="5"/>
  <c r="O206" i="5"/>
  <c r="O204" i="5"/>
  <c r="O203" i="5"/>
  <c r="O202" i="5"/>
  <c r="O200" i="5"/>
  <c r="O199" i="5"/>
  <c r="O198" i="5"/>
  <c r="O214" i="6"/>
  <c r="O213" i="6"/>
  <c r="O212" i="6"/>
  <c r="O210" i="6"/>
  <c r="O207" i="6"/>
  <c r="O206" i="6"/>
  <c r="O204" i="6"/>
  <c r="O203" i="6"/>
  <c r="O202" i="6"/>
  <c r="O200" i="6"/>
  <c r="O199" i="6"/>
  <c r="O198" i="6"/>
  <c r="O204" i="7"/>
  <c r="O203" i="7"/>
  <c r="O202" i="7"/>
  <c r="O199" i="7"/>
  <c r="O198" i="7"/>
  <c r="O187" i="3"/>
  <c r="O186" i="3"/>
  <c r="O185" i="3"/>
  <c r="O183" i="3"/>
  <c r="O180" i="3"/>
  <c r="O179" i="3"/>
  <c r="O177" i="3"/>
  <c r="O176" i="3"/>
  <c r="O175" i="3"/>
  <c r="O173" i="3"/>
  <c r="O172" i="3"/>
  <c r="O171" i="3"/>
  <c r="O187" i="4"/>
  <c r="O186" i="4"/>
  <c r="O185" i="4"/>
  <c r="O183" i="4"/>
  <c r="O180" i="4"/>
  <c r="O179" i="4"/>
  <c r="O177" i="4"/>
  <c r="O176" i="4"/>
  <c r="O175" i="4"/>
  <c r="O174" i="4"/>
  <c r="O177" i="5"/>
  <c r="O175" i="5"/>
  <c r="O173" i="5"/>
  <c r="O172" i="5"/>
  <c r="O171" i="5"/>
  <c r="O187" i="6"/>
  <c r="O186" i="6"/>
  <c r="O185" i="6"/>
  <c r="O180" i="6"/>
  <c r="O179" i="6"/>
  <c r="O177" i="6"/>
  <c r="O176" i="6"/>
  <c r="O175" i="6"/>
  <c r="O173" i="6"/>
  <c r="O177" i="7"/>
  <c r="O176" i="7"/>
  <c r="O175" i="7"/>
  <c r="O172" i="7"/>
  <c r="O171" i="7"/>
  <c r="O133" i="3"/>
  <c r="O132" i="3"/>
  <c r="O131" i="3"/>
  <c r="O129" i="3"/>
  <c r="O126" i="3"/>
  <c r="O125" i="3"/>
  <c r="O123" i="3"/>
  <c r="O122" i="3"/>
  <c r="O121" i="3"/>
  <c r="O119" i="3"/>
  <c r="O118" i="3"/>
  <c r="O117" i="3"/>
  <c r="O133" i="4"/>
  <c r="O132" i="4"/>
  <c r="O131" i="4"/>
  <c r="O129" i="4"/>
  <c r="O126" i="4"/>
  <c r="O125" i="4"/>
  <c r="O123" i="4"/>
  <c r="O122" i="4"/>
  <c r="O121" i="4"/>
  <c r="O119" i="4"/>
  <c r="O118" i="4"/>
  <c r="O117" i="4"/>
  <c r="O133" i="5"/>
  <c r="O132" i="5"/>
  <c r="O131" i="5"/>
  <c r="O129" i="5"/>
  <c r="O126" i="5"/>
  <c r="O125" i="5"/>
  <c r="O123" i="5"/>
  <c r="O122" i="5"/>
  <c r="O121" i="5"/>
  <c r="O119" i="5"/>
  <c r="O118" i="5"/>
  <c r="O117" i="5"/>
  <c r="O133" i="6"/>
  <c r="O132" i="6"/>
  <c r="O131" i="6"/>
  <c r="O129" i="6"/>
  <c r="O126" i="6"/>
  <c r="O125" i="6"/>
  <c r="O123" i="6"/>
  <c r="O122" i="6"/>
  <c r="O121" i="6"/>
  <c r="O119" i="6"/>
  <c r="O118" i="6"/>
  <c r="O117" i="6"/>
  <c r="O133" i="7"/>
  <c r="O132" i="7"/>
  <c r="O131" i="7"/>
  <c r="O129" i="7"/>
  <c r="O126" i="7"/>
  <c r="O125" i="7"/>
  <c r="O123" i="7"/>
  <c r="O122" i="7"/>
  <c r="O121" i="7"/>
  <c r="O119" i="7"/>
  <c r="O118" i="7"/>
  <c r="O117" i="7"/>
  <c r="O106" i="3"/>
  <c r="O105" i="3"/>
  <c r="O104" i="3"/>
  <c r="O102" i="3"/>
  <c r="O99" i="3"/>
  <c r="O98" i="3"/>
  <c r="O96" i="3"/>
  <c r="O95" i="3"/>
  <c r="O94" i="3"/>
  <c r="O92" i="3"/>
  <c r="O91" i="3"/>
  <c r="O90" i="3"/>
  <c r="O106" i="4"/>
  <c r="O105" i="4"/>
  <c r="O104" i="4"/>
  <c r="O102" i="4"/>
  <c r="O99" i="4"/>
  <c r="O98" i="4"/>
  <c r="O96" i="4"/>
  <c r="O95" i="4"/>
  <c r="O94" i="4"/>
  <c r="O92" i="4"/>
  <c r="O91" i="4"/>
  <c r="O90" i="4"/>
  <c r="O102" i="5"/>
  <c r="O103" i="5" s="1"/>
  <c r="O96" i="5"/>
  <c r="O95" i="5"/>
  <c r="O94" i="5"/>
  <c r="O92" i="5"/>
  <c r="O91" i="5"/>
  <c r="O90" i="5"/>
  <c r="O106" i="6"/>
  <c r="O105" i="6"/>
  <c r="O104" i="6"/>
  <c r="O102" i="6"/>
  <c r="O99" i="6"/>
  <c r="O98" i="6"/>
  <c r="O96" i="6"/>
  <c r="O95" i="6"/>
  <c r="O94" i="6"/>
  <c r="O92" i="6"/>
  <c r="O91" i="6"/>
  <c r="O90" i="6"/>
  <c r="O106" i="7"/>
  <c r="O107" i="7" s="1"/>
  <c r="O96" i="7"/>
  <c r="O95" i="7"/>
  <c r="O94" i="7"/>
  <c r="O92" i="7"/>
  <c r="O91" i="7"/>
  <c r="O90" i="7"/>
  <c r="O52" i="3"/>
  <c r="O51" i="3"/>
  <c r="O50" i="3"/>
  <c r="O48" i="3"/>
  <c r="O45" i="3"/>
  <c r="O44" i="3"/>
  <c r="O42" i="3"/>
  <c r="O41" i="3"/>
  <c r="O40" i="3"/>
  <c r="O38" i="3"/>
  <c r="O37" i="3"/>
  <c r="O36" i="3"/>
  <c r="O52" i="4"/>
  <c r="O51" i="4"/>
  <c r="O50" i="4"/>
  <c r="O48" i="4"/>
  <c r="O45" i="4"/>
  <c r="O44" i="4"/>
  <c r="O42" i="4"/>
  <c r="O41" i="4"/>
  <c r="O40" i="4"/>
  <c r="O38" i="4"/>
  <c r="O37" i="4"/>
  <c r="O36" i="4"/>
  <c r="O52" i="5"/>
  <c r="O51" i="5"/>
  <c r="O50" i="5"/>
  <c r="O48" i="5"/>
  <c r="O45" i="5"/>
  <c r="O44" i="5"/>
  <c r="O42" i="5"/>
  <c r="O41" i="5"/>
  <c r="O40" i="5"/>
  <c r="O38" i="5"/>
  <c r="O37" i="5"/>
  <c r="O36" i="5"/>
  <c r="O52" i="6"/>
  <c r="O51" i="6"/>
  <c r="O50" i="6"/>
  <c r="O48" i="6"/>
  <c r="O45" i="6"/>
  <c r="O44" i="6"/>
  <c r="O42" i="6"/>
  <c r="O41" i="6"/>
  <c r="O40" i="6"/>
  <c r="O38" i="6"/>
  <c r="O37" i="6"/>
  <c r="O36" i="6"/>
  <c r="O52" i="7"/>
  <c r="O51" i="7"/>
  <c r="O50" i="7"/>
  <c r="O48" i="7"/>
  <c r="O45" i="7"/>
  <c r="O44" i="7"/>
  <c r="O42" i="7"/>
  <c r="O41" i="7"/>
  <c r="O40" i="7"/>
  <c r="O38" i="7"/>
  <c r="O37" i="7"/>
  <c r="O36" i="7"/>
  <c r="D48" i="8"/>
  <c r="C48" i="8"/>
  <c r="D42" i="8"/>
  <c r="C42" i="8"/>
  <c r="C41" i="8"/>
  <c r="O25" i="3"/>
  <c r="O24" i="3"/>
  <c r="O23" i="3"/>
  <c r="O21" i="3"/>
  <c r="O18" i="3"/>
  <c r="O17" i="3"/>
  <c r="O15" i="3"/>
  <c r="O14" i="3"/>
  <c r="O13" i="3"/>
  <c r="O11" i="3"/>
  <c r="O10" i="3"/>
  <c r="O9" i="3"/>
  <c r="O25" i="4"/>
  <c r="O24" i="4"/>
  <c r="O23" i="4"/>
  <c r="O21" i="4"/>
  <c r="O18" i="4"/>
  <c r="O17" i="4"/>
  <c r="O15" i="4"/>
  <c r="O14" i="4"/>
  <c r="O13" i="4"/>
  <c r="O11" i="4"/>
  <c r="O10" i="4"/>
  <c r="O9" i="4"/>
  <c r="O25" i="5"/>
  <c r="O24" i="5"/>
  <c r="O23" i="5"/>
  <c r="O21" i="5"/>
  <c r="O18" i="5"/>
  <c r="O17" i="5"/>
  <c r="O15" i="5"/>
  <c r="O14" i="5"/>
  <c r="O13" i="5"/>
  <c r="O11" i="5"/>
  <c r="O10" i="5"/>
  <c r="O9" i="5"/>
  <c r="O25" i="6"/>
  <c r="O24" i="6"/>
  <c r="O23" i="6"/>
  <c r="O21" i="6"/>
  <c r="O18" i="6"/>
  <c r="O17" i="6"/>
  <c r="O15" i="6"/>
  <c r="O14" i="6"/>
  <c r="O13" i="6"/>
  <c r="O11" i="6"/>
  <c r="O10" i="6"/>
  <c r="O9" i="6"/>
  <c r="O25" i="7"/>
  <c r="O24" i="7"/>
  <c r="O23" i="7"/>
  <c r="O21" i="7"/>
  <c r="O18" i="7"/>
  <c r="O17" i="7"/>
  <c r="O15" i="7"/>
  <c r="O14" i="7"/>
  <c r="O13" i="7"/>
  <c r="O11" i="7"/>
  <c r="O10" i="7"/>
  <c r="O9" i="7"/>
  <c r="C22" i="3"/>
  <c r="D12" i="3"/>
  <c r="D20" i="3" s="1"/>
  <c r="C12" i="3"/>
  <c r="C20" i="3" s="1"/>
  <c r="C22" i="4"/>
  <c r="D12" i="4"/>
  <c r="D20" i="4" s="1"/>
  <c r="C12" i="4"/>
  <c r="C20" i="4" s="1"/>
  <c r="C22" i="5"/>
  <c r="D15" i="8"/>
  <c r="C15" i="8"/>
  <c r="D13" i="8"/>
  <c r="C13" i="8"/>
  <c r="D12" i="5"/>
  <c r="D20" i="5" s="1"/>
  <c r="C12" i="5"/>
  <c r="C20" i="5" s="1"/>
  <c r="C22" i="6"/>
  <c r="D12" i="6"/>
  <c r="D20" i="6" s="1"/>
  <c r="C12" i="6"/>
  <c r="C20" i="6" s="1"/>
  <c r="C22" i="7"/>
  <c r="D12" i="7"/>
  <c r="D20" i="7" s="1"/>
  <c r="C12" i="7"/>
  <c r="C20" i="7" s="1"/>
  <c r="T172" i="1" l="1"/>
  <c r="T175" i="1"/>
  <c r="T177" i="1"/>
  <c r="T180" i="1"/>
  <c r="T199" i="1"/>
  <c r="T202" i="1"/>
  <c r="V202" i="1" s="1"/>
  <c r="T204" i="1"/>
  <c r="V204" i="1" s="1"/>
  <c r="T207" i="1"/>
  <c r="V207" i="1" s="1"/>
  <c r="U127" i="1"/>
  <c r="V172" i="1"/>
  <c r="V175" i="1"/>
  <c r="V177" i="1"/>
  <c r="V180" i="1"/>
  <c r="V199" i="1"/>
  <c r="O178" i="7"/>
  <c r="O178" i="6"/>
  <c r="O181" i="6" s="1"/>
  <c r="F19" i="1"/>
  <c r="S19" i="1"/>
  <c r="P151" i="7"/>
  <c r="P154" i="7" s="1"/>
  <c r="P151" i="6"/>
  <c r="P154" i="6" s="1"/>
  <c r="M151" i="5"/>
  <c r="M154" i="5" s="1"/>
  <c r="S151" i="5"/>
  <c r="S154" i="5" s="1"/>
  <c r="M151" i="4"/>
  <c r="M154" i="4" s="1"/>
  <c r="S151" i="4"/>
  <c r="S154" i="4" s="1"/>
  <c r="M151" i="3"/>
  <c r="M154" i="3" s="1"/>
  <c r="S151" i="3"/>
  <c r="S154" i="3" s="1"/>
  <c r="N232" i="7"/>
  <c r="N235" i="7" s="1"/>
  <c r="U232" i="7"/>
  <c r="U235" i="7" s="1"/>
  <c r="N232" i="6"/>
  <c r="N235" i="6" s="1"/>
  <c r="U232" i="6"/>
  <c r="U235" i="6" s="1"/>
  <c r="N232" i="5"/>
  <c r="N235" i="5" s="1"/>
  <c r="U232" i="5"/>
  <c r="U235" i="5" s="1"/>
  <c r="N232" i="4"/>
  <c r="N235" i="4" s="1"/>
  <c r="U232" i="4"/>
  <c r="U235" i="4" s="1"/>
  <c r="C16" i="8"/>
  <c r="C19" i="8" s="1"/>
  <c r="D16" i="1"/>
  <c r="D19" i="1" s="1"/>
  <c r="C43" i="1"/>
  <c r="C46" i="1" s="1"/>
  <c r="M16" i="1"/>
  <c r="M19" i="1" s="1"/>
  <c r="R16" i="1"/>
  <c r="R19" i="1" s="1"/>
  <c r="M43" i="1"/>
  <c r="M46" i="1" s="1"/>
  <c r="S43" i="1"/>
  <c r="S46" i="1" s="1"/>
  <c r="M97" i="1"/>
  <c r="M100" i="1" s="1"/>
  <c r="S97" i="1"/>
  <c r="S100" i="1" s="1"/>
  <c r="M124" i="1"/>
  <c r="M127" i="1" s="1"/>
  <c r="S124" i="1"/>
  <c r="S127" i="1" s="1"/>
  <c r="M178" i="1"/>
  <c r="M181" i="1" s="1"/>
  <c r="S178" i="1"/>
  <c r="S181" i="1" s="1"/>
  <c r="M205" i="1"/>
  <c r="M208" i="1" s="1"/>
  <c r="S205" i="1"/>
  <c r="S208" i="1" s="1"/>
  <c r="N151" i="7"/>
  <c r="N154" i="7" s="1"/>
  <c r="U151" i="7"/>
  <c r="N151" i="6"/>
  <c r="N154" i="6" s="1"/>
  <c r="U151" i="6"/>
  <c r="U154" i="6" s="1"/>
  <c r="R151" i="5"/>
  <c r="R154" i="5" s="1"/>
  <c r="R151" i="4"/>
  <c r="R154" i="4" s="1"/>
  <c r="R151" i="3"/>
  <c r="R154" i="3" s="1"/>
  <c r="M232" i="7"/>
  <c r="M235" i="7" s="1"/>
  <c r="S232" i="7"/>
  <c r="M232" i="6"/>
  <c r="M235" i="6" s="1"/>
  <c r="S232" i="6"/>
  <c r="S235" i="6" s="1"/>
  <c r="M232" i="5"/>
  <c r="M235" i="5" s="1"/>
  <c r="S232" i="5"/>
  <c r="S235" i="5" s="1"/>
  <c r="M232" i="4"/>
  <c r="M235" i="4" s="1"/>
  <c r="S232" i="4"/>
  <c r="S235" i="4" s="1"/>
  <c r="M232" i="3"/>
  <c r="M235" i="3" s="1"/>
  <c r="S232" i="3"/>
  <c r="S235" i="3" s="1"/>
  <c r="S236" i="7"/>
  <c r="S235" i="7"/>
  <c r="U154" i="7"/>
  <c r="N232" i="3"/>
  <c r="N235" i="3" s="1"/>
  <c r="U232" i="3"/>
  <c r="U235" i="3" s="1"/>
  <c r="O97" i="4"/>
  <c r="O97" i="3"/>
  <c r="O124" i="7"/>
  <c r="O127" i="7" s="1"/>
  <c r="O124" i="6"/>
  <c r="G16" i="1"/>
  <c r="G19" i="1" s="1"/>
  <c r="F43" i="1"/>
  <c r="F46" i="1" s="1"/>
  <c r="P43" i="1"/>
  <c r="P46" i="1" s="1"/>
  <c r="P97" i="1"/>
  <c r="P100" i="1" s="1"/>
  <c r="P124" i="1"/>
  <c r="P127" i="1" s="1"/>
  <c r="P178" i="1"/>
  <c r="P181" i="1" s="1"/>
  <c r="P205" i="1"/>
  <c r="P208" i="1" s="1"/>
  <c r="R151" i="6"/>
  <c r="R154" i="6" s="1"/>
  <c r="D27" i="7"/>
  <c r="D27" i="3"/>
  <c r="D16" i="8"/>
  <c r="D19" i="8" s="1"/>
  <c r="O124" i="5"/>
  <c r="O127" i="5" s="1"/>
  <c r="O124" i="4"/>
  <c r="O127" i="4" s="1"/>
  <c r="O124" i="3"/>
  <c r="O127" i="3" s="1"/>
  <c r="O205" i="7"/>
  <c r="R151" i="7"/>
  <c r="R154" i="7" s="1"/>
  <c r="N151" i="5"/>
  <c r="N154" i="5" s="1"/>
  <c r="U151" i="5"/>
  <c r="U154" i="5" s="1"/>
  <c r="N151" i="4"/>
  <c r="N154" i="4" s="1"/>
  <c r="U151" i="4"/>
  <c r="U154" i="4" s="1"/>
  <c r="N151" i="3"/>
  <c r="N154" i="3" s="1"/>
  <c r="U151" i="3"/>
  <c r="U154" i="3" s="1"/>
  <c r="P232" i="7"/>
  <c r="P235" i="7" s="1"/>
  <c r="P232" i="6"/>
  <c r="P235" i="6" s="1"/>
  <c r="P232" i="5"/>
  <c r="P235" i="5" s="1"/>
  <c r="P232" i="4"/>
  <c r="P235" i="4" s="1"/>
  <c r="P232" i="3"/>
  <c r="P235" i="3" s="1"/>
  <c r="O189" i="7"/>
  <c r="D27" i="6"/>
  <c r="D27" i="5"/>
  <c r="O43" i="7"/>
  <c r="O46" i="7" s="1"/>
  <c r="O43" i="6"/>
  <c r="O46" i="6" s="1"/>
  <c r="O43" i="5"/>
  <c r="O46" i="5" s="1"/>
  <c r="O43" i="4"/>
  <c r="O46" i="4" s="1"/>
  <c r="O43" i="3"/>
  <c r="O46" i="3" s="1"/>
  <c r="O97" i="7"/>
  <c r="O178" i="5"/>
  <c r="O181" i="5" s="1"/>
  <c r="O205" i="6"/>
  <c r="O208" i="6" s="1"/>
  <c r="O205" i="5"/>
  <c r="O208" i="5" s="1"/>
  <c r="O205" i="4"/>
  <c r="O208" i="4" s="1"/>
  <c r="O205" i="3"/>
  <c r="O208" i="3" s="1"/>
  <c r="P16" i="1"/>
  <c r="P19" i="1" s="1"/>
  <c r="D27" i="4"/>
  <c r="O16" i="7"/>
  <c r="O19" i="7" s="1"/>
  <c r="O16" i="6"/>
  <c r="O19" i="6" s="1"/>
  <c r="O16" i="5"/>
  <c r="O19" i="5" s="1"/>
  <c r="O16" i="4"/>
  <c r="O19" i="4" s="1"/>
  <c r="O16" i="3"/>
  <c r="O19" i="3" s="1"/>
  <c r="O97" i="6"/>
  <c r="O100" i="6" s="1"/>
  <c r="O97" i="5"/>
  <c r="O100" i="5" s="1"/>
  <c r="O178" i="4"/>
  <c r="O181" i="4" s="1"/>
  <c r="O178" i="3"/>
  <c r="O181" i="3" s="1"/>
  <c r="C16" i="1"/>
  <c r="C19" i="1" s="1"/>
  <c r="G43" i="1"/>
  <c r="G46" i="1" s="1"/>
  <c r="U16" i="1"/>
  <c r="U19" i="1" s="1"/>
  <c r="R43" i="1"/>
  <c r="R46" i="1" s="1"/>
  <c r="R97" i="1"/>
  <c r="R100" i="1" s="1"/>
  <c r="R124" i="1"/>
  <c r="R127" i="1" s="1"/>
  <c r="R178" i="1"/>
  <c r="R181" i="1" s="1"/>
  <c r="R205" i="1"/>
  <c r="R208" i="1" s="1"/>
  <c r="M151" i="7"/>
  <c r="M154" i="7" s="1"/>
  <c r="S151" i="7"/>
  <c r="S154" i="7" s="1"/>
  <c r="M151" i="6"/>
  <c r="M154" i="6" s="1"/>
  <c r="S151" i="6"/>
  <c r="S154" i="6" s="1"/>
  <c r="P151" i="5"/>
  <c r="P154" i="5" s="1"/>
  <c r="P151" i="4"/>
  <c r="P154" i="4" s="1"/>
  <c r="P151" i="3"/>
  <c r="P154" i="3" s="1"/>
  <c r="R232" i="7"/>
  <c r="R235" i="7" s="1"/>
  <c r="R232" i="6"/>
  <c r="R235" i="6" s="1"/>
  <c r="R232" i="5"/>
  <c r="R235" i="5" s="1"/>
  <c r="R232" i="4"/>
  <c r="R235" i="4" s="1"/>
  <c r="R232" i="3"/>
  <c r="R235" i="3" s="1"/>
  <c r="A23" i="1"/>
  <c r="A25" i="1"/>
  <c r="A18" i="1"/>
  <c r="A16" i="1"/>
  <c r="N145" i="1"/>
  <c r="A13" i="1"/>
  <c r="A15" i="1"/>
  <c r="A24" i="1"/>
  <c r="A17" i="1"/>
  <c r="A21" i="1"/>
  <c r="A10" i="1"/>
  <c r="A50" i="1"/>
  <c r="A52" i="1"/>
  <c r="A45" i="1"/>
  <c r="A40" i="1"/>
  <c r="A42" i="1"/>
  <c r="A37" i="1"/>
  <c r="R225" i="1"/>
  <c r="A11" i="1"/>
  <c r="A51" i="1"/>
  <c r="A44" i="1"/>
  <c r="A48" i="1"/>
  <c r="A41" i="1"/>
  <c r="A36" i="1"/>
  <c r="A38" i="1"/>
  <c r="O174" i="6"/>
  <c r="R145" i="1"/>
  <c r="N107" i="1"/>
  <c r="N134" i="1"/>
  <c r="N188" i="1"/>
  <c r="N215" i="1"/>
  <c r="N53" i="1"/>
  <c r="P161" i="7"/>
  <c r="D26" i="1"/>
  <c r="P161" i="6"/>
  <c r="P161" i="5"/>
  <c r="P161" i="4"/>
  <c r="M53" i="1"/>
  <c r="P161" i="3"/>
  <c r="O53" i="7"/>
  <c r="O53" i="3"/>
  <c r="O215" i="3"/>
  <c r="N242" i="7"/>
  <c r="N242" i="6"/>
  <c r="N242" i="5"/>
  <c r="N242" i="4"/>
  <c r="N242" i="3"/>
  <c r="O26" i="7"/>
  <c r="O26" i="3"/>
  <c r="O188" i="4"/>
  <c r="P53" i="1"/>
  <c r="P134" i="1"/>
  <c r="P215" i="1"/>
  <c r="M242" i="7"/>
  <c r="M242" i="6"/>
  <c r="M242" i="5"/>
  <c r="M242" i="4"/>
  <c r="M242" i="3"/>
  <c r="O26" i="5"/>
  <c r="O188" i="3"/>
  <c r="O107" i="3"/>
  <c r="O134" i="7"/>
  <c r="O134" i="3"/>
  <c r="D53" i="1"/>
  <c r="M26" i="1"/>
  <c r="M107" i="1"/>
  <c r="M134" i="1"/>
  <c r="M188" i="1"/>
  <c r="N26" i="1"/>
  <c r="P211" i="1"/>
  <c r="O215" i="6"/>
  <c r="M215" i="1"/>
  <c r="O215" i="4"/>
  <c r="O215" i="5"/>
  <c r="P184" i="1"/>
  <c r="P242" i="7"/>
  <c r="P242" i="6"/>
  <c r="P242" i="5"/>
  <c r="P242" i="4"/>
  <c r="P242" i="3"/>
  <c r="P239" i="1"/>
  <c r="P242" i="1" s="1"/>
  <c r="P188" i="1"/>
  <c r="O188" i="6"/>
  <c r="M238" i="7"/>
  <c r="M238" i="5"/>
  <c r="M238" i="4"/>
  <c r="P130" i="1"/>
  <c r="O134" i="4"/>
  <c r="O134" i="5"/>
  <c r="O134" i="6"/>
  <c r="P103" i="1"/>
  <c r="P158" i="1"/>
  <c r="P107" i="1"/>
  <c r="O107" i="6"/>
  <c r="N161" i="7"/>
  <c r="N161" i="6"/>
  <c r="N161" i="5"/>
  <c r="N161" i="4"/>
  <c r="N161" i="3"/>
  <c r="M161" i="7"/>
  <c r="M161" i="6"/>
  <c r="M161" i="5"/>
  <c r="M161" i="4"/>
  <c r="M161" i="3"/>
  <c r="O107" i="4"/>
  <c r="P49" i="1"/>
  <c r="O53" i="4"/>
  <c r="O53" i="5"/>
  <c r="O53" i="6"/>
  <c r="P26" i="1"/>
  <c r="O26" i="4"/>
  <c r="O26" i="6"/>
  <c r="C53" i="1"/>
  <c r="M238" i="3"/>
  <c r="O22" i="6"/>
  <c r="O22" i="5"/>
  <c r="O49" i="3"/>
  <c r="O211" i="4"/>
  <c r="P22" i="1"/>
  <c r="M157" i="7"/>
  <c r="M157" i="5"/>
  <c r="M157" i="4"/>
  <c r="M157" i="3"/>
  <c r="N238" i="7"/>
  <c r="N238" i="5"/>
  <c r="N238" i="4"/>
  <c r="N238" i="3"/>
  <c r="O103" i="4"/>
  <c r="O130" i="5"/>
  <c r="O184" i="6"/>
  <c r="O184" i="4"/>
  <c r="O211" i="3"/>
  <c r="O22" i="3"/>
  <c r="O49" i="6"/>
  <c r="C44" i="8"/>
  <c r="C71" i="8" s="1"/>
  <c r="M152" i="1"/>
  <c r="M103" i="1"/>
  <c r="D40" i="8"/>
  <c r="O49" i="4"/>
  <c r="O130" i="7"/>
  <c r="O130" i="3"/>
  <c r="O211" i="5"/>
  <c r="C49" i="1"/>
  <c r="M22" i="1"/>
  <c r="M49" i="1"/>
  <c r="M130" i="1"/>
  <c r="M184" i="1"/>
  <c r="M211" i="1"/>
  <c r="N157" i="7"/>
  <c r="N157" i="6"/>
  <c r="N157" i="5"/>
  <c r="N157" i="4"/>
  <c r="N157" i="3"/>
  <c r="P238" i="7"/>
  <c r="P238" i="6"/>
  <c r="P238" i="5"/>
  <c r="P238" i="4"/>
  <c r="P238" i="3"/>
  <c r="C40" i="8"/>
  <c r="C43" i="8" s="1"/>
  <c r="D45" i="8"/>
  <c r="O49" i="7"/>
  <c r="O103" i="6"/>
  <c r="O211" i="6"/>
  <c r="M157" i="6"/>
  <c r="N238" i="6"/>
  <c r="O22" i="4"/>
  <c r="C45" i="8"/>
  <c r="E45" i="8" s="1"/>
  <c r="M238" i="6"/>
  <c r="D44" i="8"/>
  <c r="O22" i="7"/>
  <c r="D41" i="8"/>
  <c r="E41" i="8" s="1"/>
  <c r="O49" i="5"/>
  <c r="O103" i="3"/>
  <c r="O130" i="6"/>
  <c r="O130" i="4"/>
  <c r="O184" i="3"/>
  <c r="D22" i="1"/>
  <c r="D49" i="1"/>
  <c r="N22" i="1"/>
  <c r="N49" i="1"/>
  <c r="N103" i="1"/>
  <c r="N130" i="1"/>
  <c r="N184" i="1"/>
  <c r="N211" i="1"/>
  <c r="P157" i="7"/>
  <c r="P157" i="6"/>
  <c r="P157" i="5"/>
  <c r="P157" i="4"/>
  <c r="P157" i="3"/>
  <c r="P157" i="8"/>
  <c r="P22" i="8"/>
  <c r="M22" i="8"/>
  <c r="N22" i="8"/>
  <c r="S234" i="1"/>
  <c r="U152" i="1"/>
  <c r="H9" i="8"/>
  <c r="H11" i="8"/>
  <c r="O158" i="3"/>
  <c r="O148" i="4"/>
  <c r="P148" i="1"/>
  <c r="R230" i="8"/>
  <c r="R149" i="8"/>
  <c r="S149" i="1"/>
  <c r="M227" i="8"/>
  <c r="S227" i="8"/>
  <c r="P146" i="8"/>
  <c r="S146" i="8"/>
  <c r="O146" i="7"/>
  <c r="O152" i="7"/>
  <c r="O156" i="7"/>
  <c r="Q156" i="7" s="1"/>
  <c r="O144" i="6"/>
  <c r="Q144" i="6" s="1"/>
  <c r="O146" i="6"/>
  <c r="O156" i="6"/>
  <c r="O144" i="5"/>
  <c r="Q144" i="5" s="1"/>
  <c r="O146" i="5"/>
  <c r="O152" i="5"/>
  <c r="O144" i="3"/>
  <c r="O146" i="3"/>
  <c r="O152" i="3"/>
  <c r="O12" i="3"/>
  <c r="O20" i="3" s="1"/>
  <c r="O39" i="4"/>
  <c r="O47" i="4" s="1"/>
  <c r="O150" i="7"/>
  <c r="Q150" i="7" s="1"/>
  <c r="O148" i="6"/>
  <c r="O150" i="6"/>
  <c r="Q150" i="6" s="1"/>
  <c r="O158" i="6"/>
  <c r="O150" i="5"/>
  <c r="Q150" i="5" s="1"/>
  <c r="O158" i="4"/>
  <c r="O148" i="3"/>
  <c r="O150" i="3"/>
  <c r="Q150" i="3" s="1"/>
  <c r="T234" i="7"/>
  <c r="O241" i="7"/>
  <c r="Q241" i="7" s="1"/>
  <c r="O226" i="6"/>
  <c r="Q226" i="6" s="1"/>
  <c r="O234" i="6"/>
  <c r="Q234" i="6" s="1"/>
  <c r="O231" i="5"/>
  <c r="Q231" i="5" s="1"/>
  <c r="O231" i="4"/>
  <c r="Q231" i="4" s="1"/>
  <c r="O231" i="3"/>
  <c r="Q231" i="3" s="1"/>
  <c r="O241" i="3"/>
  <c r="Q241" i="3" s="1"/>
  <c r="O152" i="4"/>
  <c r="O150" i="8"/>
  <c r="O153" i="8"/>
  <c r="Q153" i="8" s="1"/>
  <c r="O241" i="8"/>
  <c r="Q241" i="8" s="1"/>
  <c r="O152" i="6"/>
  <c r="Q152" i="6" s="1"/>
  <c r="O144" i="4"/>
  <c r="Q144" i="4" s="1"/>
  <c r="O146" i="4"/>
  <c r="O226" i="7"/>
  <c r="Q226" i="7" s="1"/>
  <c r="O230" i="7"/>
  <c r="Q230" i="7" s="1"/>
  <c r="M228" i="5"/>
  <c r="M236" i="5" s="1"/>
  <c r="S228" i="5"/>
  <c r="S236" i="5" s="1"/>
  <c r="O237" i="5"/>
  <c r="Q237" i="5" s="1"/>
  <c r="O230" i="4"/>
  <c r="Q230" i="4" s="1"/>
  <c r="T146" i="5"/>
  <c r="O148" i="5"/>
  <c r="O158" i="5"/>
  <c r="O150" i="4"/>
  <c r="Q150" i="4" s="1"/>
  <c r="M228" i="7"/>
  <c r="M236" i="7" s="1"/>
  <c r="N228" i="5"/>
  <c r="N236" i="5" s="1"/>
  <c r="O233" i="4"/>
  <c r="O237" i="4"/>
  <c r="Q237" i="4" s="1"/>
  <c r="O230" i="3"/>
  <c r="Q230" i="3" s="1"/>
  <c r="O123" i="1"/>
  <c r="Q123" i="1" s="1"/>
  <c r="O126" i="1"/>
  <c r="Q126" i="1" s="1"/>
  <c r="O160" i="7"/>
  <c r="Q160" i="7" s="1"/>
  <c r="O160" i="6"/>
  <c r="Q160" i="6" s="1"/>
  <c r="O160" i="5"/>
  <c r="Q160" i="5" s="1"/>
  <c r="O160" i="4"/>
  <c r="Q160" i="4" s="1"/>
  <c r="O160" i="3"/>
  <c r="Q160" i="3" s="1"/>
  <c r="T226" i="7"/>
  <c r="V226" i="7" s="1"/>
  <c r="O241" i="5"/>
  <c r="Q241" i="5" s="1"/>
  <c r="O226" i="4"/>
  <c r="Q226" i="4" s="1"/>
  <c r="O227" i="3"/>
  <c r="O233" i="3"/>
  <c r="Q233" i="3" s="1"/>
  <c r="O237" i="3"/>
  <c r="Q237" i="3" s="1"/>
  <c r="T146" i="6"/>
  <c r="O227" i="4"/>
  <c r="O240" i="6"/>
  <c r="Q240" i="6" s="1"/>
  <c r="O156" i="5"/>
  <c r="Q156" i="5" s="1"/>
  <c r="O156" i="4"/>
  <c r="Q156" i="4" s="1"/>
  <c r="O156" i="3"/>
  <c r="Q156" i="3" s="1"/>
  <c r="O240" i="7"/>
  <c r="Q240" i="7" s="1"/>
  <c r="O230" i="5"/>
  <c r="Q230" i="5" s="1"/>
  <c r="O241" i="4"/>
  <c r="Q241" i="4" s="1"/>
  <c r="O226" i="3"/>
  <c r="Q226" i="3" s="1"/>
  <c r="O39" i="6"/>
  <c r="O47" i="6" s="1"/>
  <c r="O93" i="4"/>
  <c r="O101" i="4" s="1"/>
  <c r="O120" i="5"/>
  <c r="O128" i="5" s="1"/>
  <c r="O174" i="3"/>
  <c r="O182" i="3" s="1"/>
  <c r="O201" i="5"/>
  <c r="O209" i="5" s="1"/>
  <c r="U174" i="1"/>
  <c r="U182" i="1" s="1"/>
  <c r="T144" i="7"/>
  <c r="V144" i="7" s="1"/>
  <c r="N147" i="7"/>
  <c r="N155" i="7" s="1"/>
  <c r="O148" i="7"/>
  <c r="O159" i="7"/>
  <c r="Q159" i="7" s="1"/>
  <c r="P147" i="6"/>
  <c r="O145" i="6"/>
  <c r="O149" i="6"/>
  <c r="Q149" i="6" s="1"/>
  <c r="O153" i="6"/>
  <c r="Q153" i="6" s="1"/>
  <c r="O159" i="6"/>
  <c r="Q159" i="6" s="1"/>
  <c r="P147" i="5"/>
  <c r="P155" i="5" s="1"/>
  <c r="O145" i="5"/>
  <c r="O149" i="5"/>
  <c r="Q149" i="5" s="1"/>
  <c r="O153" i="5"/>
  <c r="Q153" i="5" s="1"/>
  <c r="O159" i="5"/>
  <c r="Q159" i="5" s="1"/>
  <c r="P147" i="4"/>
  <c r="P155" i="4" s="1"/>
  <c r="O145" i="4"/>
  <c r="O149" i="4"/>
  <c r="Q149" i="4" s="1"/>
  <c r="O153" i="4"/>
  <c r="Q153" i="4" s="1"/>
  <c r="O159" i="4"/>
  <c r="Q159" i="4" s="1"/>
  <c r="P147" i="3"/>
  <c r="O145" i="3"/>
  <c r="O149" i="3"/>
  <c r="Q149" i="3" s="1"/>
  <c r="O153" i="3"/>
  <c r="Q153" i="3" s="1"/>
  <c r="O159" i="3"/>
  <c r="Q159" i="3" s="1"/>
  <c r="O227" i="7"/>
  <c r="T233" i="6"/>
  <c r="V233" i="6" s="1"/>
  <c r="O241" i="6"/>
  <c r="Q241" i="6" s="1"/>
  <c r="O226" i="5"/>
  <c r="Q226" i="5" s="1"/>
  <c r="O240" i="5"/>
  <c r="Q240" i="5" s="1"/>
  <c r="O240" i="4"/>
  <c r="Q240" i="4" s="1"/>
  <c r="O229" i="3"/>
  <c r="O240" i="3"/>
  <c r="Q240" i="3" s="1"/>
  <c r="O93" i="5"/>
  <c r="O101" i="5" s="1"/>
  <c r="O39" i="3"/>
  <c r="O12" i="7"/>
  <c r="O20" i="7" s="1"/>
  <c r="O201" i="3"/>
  <c r="O209" i="3" s="1"/>
  <c r="T152" i="7"/>
  <c r="V152" i="7" s="1"/>
  <c r="O158" i="7"/>
  <c r="O239" i="4"/>
  <c r="Q239" i="4" s="1"/>
  <c r="O239" i="3"/>
  <c r="O131" i="1"/>
  <c r="O180" i="1"/>
  <c r="Q180" i="1" s="1"/>
  <c r="O144" i="7"/>
  <c r="Q144" i="7" s="1"/>
  <c r="O234" i="7"/>
  <c r="Q234" i="7" s="1"/>
  <c r="N228" i="6"/>
  <c r="N236" i="6" s="1"/>
  <c r="U228" i="6"/>
  <c r="P228" i="6"/>
  <c r="P236" i="6" s="1"/>
  <c r="O227" i="6"/>
  <c r="O230" i="6"/>
  <c r="Q230" i="6" s="1"/>
  <c r="O233" i="6"/>
  <c r="Q233" i="6" s="1"/>
  <c r="O234" i="5"/>
  <c r="Q234" i="5" s="1"/>
  <c r="O234" i="4"/>
  <c r="Q234" i="4" s="1"/>
  <c r="O225" i="3"/>
  <c r="Q225" i="3" s="1"/>
  <c r="O234" i="3"/>
  <c r="Q234" i="3" s="1"/>
  <c r="N229" i="8"/>
  <c r="N232" i="8" s="1"/>
  <c r="S93" i="1"/>
  <c r="M201" i="1"/>
  <c r="M209" i="1" s="1"/>
  <c r="P227" i="1"/>
  <c r="P229" i="8"/>
  <c r="O199" i="1"/>
  <c r="Q199" i="1" s="1"/>
  <c r="U146" i="1"/>
  <c r="M146" i="1"/>
  <c r="S146" i="1"/>
  <c r="M120" i="1"/>
  <c r="M128" i="1" s="1"/>
  <c r="P148" i="8"/>
  <c r="T9" i="8"/>
  <c r="H44" i="8"/>
  <c r="E51" i="8"/>
  <c r="U71" i="8"/>
  <c r="O176" i="1"/>
  <c r="Q176" i="1" s="1"/>
  <c r="U230" i="1"/>
  <c r="R231" i="1"/>
  <c r="N233" i="1"/>
  <c r="N237" i="1"/>
  <c r="N240" i="1"/>
  <c r="O210" i="1"/>
  <c r="Q210" i="1" s="1"/>
  <c r="O122" i="1"/>
  <c r="Q122" i="1" s="1"/>
  <c r="O118" i="1"/>
  <c r="Q118" i="1" s="1"/>
  <c r="D39" i="8"/>
  <c r="H42" i="8"/>
  <c r="E37" i="8"/>
  <c r="O213" i="1"/>
  <c r="Q213" i="1" s="1"/>
  <c r="P93" i="8"/>
  <c r="P101" i="8" s="1"/>
  <c r="P39" i="1"/>
  <c r="O52" i="1"/>
  <c r="Q52" i="1" s="1"/>
  <c r="P146" i="1"/>
  <c r="M148" i="1"/>
  <c r="M150" i="1"/>
  <c r="S150" i="1"/>
  <c r="P152" i="1"/>
  <c r="S153" i="1"/>
  <c r="P156" i="1"/>
  <c r="M158" i="1"/>
  <c r="P159" i="1"/>
  <c r="M160" i="1"/>
  <c r="P120" i="1"/>
  <c r="P128" i="1" s="1"/>
  <c r="O132" i="1"/>
  <c r="Q132" i="1" s="1"/>
  <c r="P226" i="1"/>
  <c r="M230" i="1"/>
  <c r="N231" i="1"/>
  <c r="U231" i="1"/>
  <c r="R233" i="1"/>
  <c r="U234" i="1"/>
  <c r="O204" i="1"/>
  <c r="Q204" i="1" s="1"/>
  <c r="O207" i="1"/>
  <c r="Q207" i="1" s="1"/>
  <c r="C39" i="8"/>
  <c r="P144" i="8"/>
  <c r="M145" i="8"/>
  <c r="O145" i="8" s="1"/>
  <c r="R145" i="8"/>
  <c r="N149" i="8"/>
  <c r="O149" i="8" s="1"/>
  <c r="Q149" i="8" s="1"/>
  <c r="U149" i="8"/>
  <c r="R153" i="8"/>
  <c r="N156" i="8"/>
  <c r="O156" i="8" s="1"/>
  <c r="Q156" i="8" s="1"/>
  <c r="N159" i="8"/>
  <c r="O159" i="8" s="1"/>
  <c r="P160" i="8"/>
  <c r="P225" i="8"/>
  <c r="P227" i="8"/>
  <c r="P230" i="8"/>
  <c r="P233" i="8"/>
  <c r="M234" i="8"/>
  <c r="O234" i="8" s="1"/>
  <c r="P237" i="8"/>
  <c r="M239" i="8"/>
  <c r="N240" i="8"/>
  <c r="O51" i="1"/>
  <c r="Q51" i="1" s="1"/>
  <c r="T125" i="1"/>
  <c r="O172" i="1"/>
  <c r="Q172" i="1" s="1"/>
  <c r="P201" i="1"/>
  <c r="P209" i="1" s="1"/>
  <c r="O203" i="1"/>
  <c r="Q203" i="1" s="1"/>
  <c r="M93" i="8"/>
  <c r="M101" i="8" s="1"/>
  <c r="O91" i="8"/>
  <c r="Q91" i="8" s="1"/>
  <c r="H14" i="8"/>
  <c r="H17" i="8"/>
  <c r="T11" i="8"/>
  <c r="T17" i="8"/>
  <c r="O105" i="8"/>
  <c r="Q105" i="8" s="1"/>
  <c r="U148" i="8"/>
  <c r="P150" i="8"/>
  <c r="S148" i="8"/>
  <c r="O94" i="1"/>
  <c r="N148" i="1"/>
  <c r="O96" i="1"/>
  <c r="Q96" i="1" s="1"/>
  <c r="N150" i="1"/>
  <c r="O104" i="1"/>
  <c r="N158" i="1"/>
  <c r="O106" i="1"/>
  <c r="Q106" i="1" s="1"/>
  <c r="N160" i="1"/>
  <c r="P174" i="1"/>
  <c r="P225" i="1"/>
  <c r="N230" i="1"/>
  <c r="M233" i="1"/>
  <c r="O12" i="5"/>
  <c r="O20" i="5" s="1"/>
  <c r="O12" i="6"/>
  <c r="O20" i="6" s="1"/>
  <c r="E42" i="8"/>
  <c r="O39" i="5"/>
  <c r="O47" i="5" s="1"/>
  <c r="O120" i="6"/>
  <c r="O128" i="6" s="1"/>
  <c r="O120" i="3"/>
  <c r="O174" i="5"/>
  <c r="O182" i="5" s="1"/>
  <c r="O201" i="6"/>
  <c r="O209" i="6" s="1"/>
  <c r="M39" i="1"/>
  <c r="M47" i="1" s="1"/>
  <c r="T36" i="1"/>
  <c r="V36" i="1" s="1"/>
  <c r="O38" i="1"/>
  <c r="T38" i="1"/>
  <c r="O41" i="1"/>
  <c r="Q41" i="1" s="1"/>
  <c r="T44" i="1"/>
  <c r="O48" i="1"/>
  <c r="Q48" i="1" s="1"/>
  <c r="R93" i="1"/>
  <c r="R101" i="1" s="1"/>
  <c r="U145" i="1"/>
  <c r="U148" i="1"/>
  <c r="T95" i="1"/>
  <c r="U150" i="1"/>
  <c r="N153" i="1"/>
  <c r="N120" i="1"/>
  <c r="N128" i="1" s="1"/>
  <c r="T121" i="1"/>
  <c r="O129" i="1"/>
  <c r="Q129" i="1" s="1"/>
  <c r="O133" i="1"/>
  <c r="Q133" i="1" s="1"/>
  <c r="M226" i="1"/>
  <c r="N227" i="1"/>
  <c r="U227" i="1"/>
  <c r="R229" i="1"/>
  <c r="S230" i="1"/>
  <c r="P231" i="1"/>
  <c r="N239" i="1"/>
  <c r="N241" i="1"/>
  <c r="N201" i="1"/>
  <c r="N209" i="1" s="1"/>
  <c r="M93" i="1"/>
  <c r="M145" i="1"/>
  <c r="P149" i="1"/>
  <c r="M153" i="1"/>
  <c r="O173" i="1"/>
  <c r="M227" i="1"/>
  <c r="O187" i="1"/>
  <c r="Q187" i="1" s="1"/>
  <c r="M241" i="1"/>
  <c r="O120" i="7"/>
  <c r="O128" i="7" s="1"/>
  <c r="N39" i="1"/>
  <c r="N47" i="1" s="1"/>
  <c r="O90" i="1"/>
  <c r="Q90" i="1" s="1"/>
  <c r="N144" i="1"/>
  <c r="O144" i="1" s="1"/>
  <c r="Q144" i="1" s="1"/>
  <c r="O92" i="1"/>
  <c r="N146" i="1"/>
  <c r="O98" i="1"/>
  <c r="Q98" i="1" s="1"/>
  <c r="N152" i="1"/>
  <c r="O102" i="1"/>
  <c r="Q102" i="1" s="1"/>
  <c r="N156" i="1"/>
  <c r="O156" i="1" s="1"/>
  <c r="M174" i="1"/>
  <c r="M182" i="1" s="1"/>
  <c r="M225" i="1"/>
  <c r="O225" i="1" s="1"/>
  <c r="O177" i="1"/>
  <c r="Q177" i="1" s="1"/>
  <c r="M231" i="1"/>
  <c r="P233" i="1"/>
  <c r="P238" i="1" s="1"/>
  <c r="O39" i="7"/>
  <c r="O93" i="6"/>
  <c r="O101" i="6" s="1"/>
  <c r="O93" i="3"/>
  <c r="O101" i="3" s="1"/>
  <c r="O120" i="4"/>
  <c r="O128" i="4" s="1"/>
  <c r="O201" i="4"/>
  <c r="O209" i="4" s="1"/>
  <c r="O37" i="1"/>
  <c r="Q37" i="1" s="1"/>
  <c r="T40" i="1"/>
  <c r="O42" i="1"/>
  <c r="Q42" i="1" s="1"/>
  <c r="T42" i="1"/>
  <c r="O45" i="1"/>
  <c r="Q45" i="1" s="1"/>
  <c r="O50" i="1"/>
  <c r="T96" i="1"/>
  <c r="R153" i="1"/>
  <c r="U120" i="1"/>
  <c r="U128" i="1" s="1"/>
  <c r="O119" i="1"/>
  <c r="T119" i="1"/>
  <c r="U226" i="1"/>
  <c r="R227" i="1"/>
  <c r="N229" i="1"/>
  <c r="P230" i="1"/>
  <c r="M234" i="1"/>
  <c r="O230" i="8"/>
  <c r="P93" i="1"/>
  <c r="P101" i="1" s="1"/>
  <c r="P145" i="1"/>
  <c r="M149" i="1"/>
  <c r="O149" i="1" s="1"/>
  <c r="P153" i="1"/>
  <c r="O105" i="1"/>
  <c r="Q105" i="1" s="1"/>
  <c r="M159" i="1"/>
  <c r="O159" i="1" s="1"/>
  <c r="N174" i="1"/>
  <c r="N182" i="1" s="1"/>
  <c r="N226" i="1"/>
  <c r="M229" i="1"/>
  <c r="O183" i="1"/>
  <c r="Q183" i="1" s="1"/>
  <c r="M237" i="1"/>
  <c r="M240" i="1"/>
  <c r="O186" i="1"/>
  <c r="Q186" i="1" s="1"/>
  <c r="O12" i="4"/>
  <c r="R231" i="8"/>
  <c r="U233" i="8"/>
  <c r="O185" i="1"/>
  <c r="O200" i="1"/>
  <c r="H36" i="8"/>
  <c r="F39" i="8"/>
  <c r="F47" i="8" s="1"/>
  <c r="U39" i="8"/>
  <c r="U47" i="8" s="1"/>
  <c r="N93" i="8"/>
  <c r="N101" i="8" s="1"/>
  <c r="S149" i="8"/>
  <c r="S152" i="8"/>
  <c r="O99" i="8"/>
  <c r="Q99" i="8" s="1"/>
  <c r="U153" i="8"/>
  <c r="O106" i="8"/>
  <c r="Q106" i="8" s="1"/>
  <c r="U230" i="8"/>
  <c r="R234" i="8"/>
  <c r="P145" i="8"/>
  <c r="M152" i="8"/>
  <c r="M157" i="8" s="1"/>
  <c r="M158" i="8"/>
  <c r="N147" i="6"/>
  <c r="N155" i="6" s="1"/>
  <c r="N147" i="5"/>
  <c r="N155" i="5" s="1"/>
  <c r="U147" i="5"/>
  <c r="T152" i="5"/>
  <c r="V152" i="5" s="1"/>
  <c r="N147" i="4"/>
  <c r="N155" i="4" s="1"/>
  <c r="T148" i="4"/>
  <c r="T152" i="4"/>
  <c r="V152" i="4" s="1"/>
  <c r="T144" i="3"/>
  <c r="V144" i="3" s="1"/>
  <c r="N147" i="3"/>
  <c r="N155" i="3" s="1"/>
  <c r="T148" i="3"/>
  <c r="T152" i="3"/>
  <c r="N227" i="8"/>
  <c r="M233" i="8"/>
  <c r="M237" i="8"/>
  <c r="O237" i="8" s="1"/>
  <c r="O237" i="7"/>
  <c r="Q237" i="7" s="1"/>
  <c r="N228" i="4"/>
  <c r="N236" i="4" s="1"/>
  <c r="P228" i="4"/>
  <c r="N228" i="3"/>
  <c r="P228" i="3"/>
  <c r="P236" i="3" s="1"/>
  <c r="M239" i="1"/>
  <c r="R152" i="8"/>
  <c r="S230" i="8"/>
  <c r="S233" i="8"/>
  <c r="M160" i="8"/>
  <c r="O160" i="8" s="1"/>
  <c r="M226" i="8"/>
  <c r="O226" i="8" s="1"/>
  <c r="M240" i="8"/>
  <c r="N228" i="7"/>
  <c r="N236" i="7" s="1"/>
  <c r="P228" i="7"/>
  <c r="P236" i="7" s="1"/>
  <c r="T230" i="7"/>
  <c r="V230" i="7" s="1"/>
  <c r="M228" i="4"/>
  <c r="M236" i="4" s="1"/>
  <c r="R233" i="8"/>
  <c r="O214" i="1"/>
  <c r="Q214" i="1" s="1"/>
  <c r="E52" i="8"/>
  <c r="O90" i="8"/>
  <c r="Q90" i="8" s="1"/>
  <c r="O96" i="8"/>
  <c r="M144" i="8"/>
  <c r="O144" i="8" s="1"/>
  <c r="N146" i="8"/>
  <c r="N148" i="8"/>
  <c r="N151" i="8" s="1"/>
  <c r="P159" i="8"/>
  <c r="P147" i="7"/>
  <c r="P155" i="7" s="1"/>
  <c r="O145" i="7"/>
  <c r="Q145" i="7" s="1"/>
  <c r="O149" i="7"/>
  <c r="Q149" i="7" s="1"/>
  <c r="O153" i="7"/>
  <c r="Q153" i="7" s="1"/>
  <c r="T145" i="5"/>
  <c r="T145" i="4"/>
  <c r="T153" i="4"/>
  <c r="V153" i="4" s="1"/>
  <c r="P226" i="8"/>
  <c r="M229" i="8"/>
  <c r="P234" i="8"/>
  <c r="P240" i="8"/>
  <c r="P242" i="8" s="1"/>
  <c r="N234" i="1"/>
  <c r="H10" i="8"/>
  <c r="R150" i="8"/>
  <c r="U152" i="8"/>
  <c r="S234" i="8"/>
  <c r="O212" i="1"/>
  <c r="H15" i="8"/>
  <c r="T10" i="8"/>
  <c r="E36" i="8"/>
  <c r="T36" i="8"/>
  <c r="V36" i="8" s="1"/>
  <c r="T42" i="8"/>
  <c r="O95" i="8"/>
  <c r="Q95" i="8" s="1"/>
  <c r="O102" i="8"/>
  <c r="S231" i="8"/>
  <c r="M146" i="8"/>
  <c r="M148" i="8"/>
  <c r="M151" i="8" s="1"/>
  <c r="M154" i="8" s="1"/>
  <c r="N152" i="8"/>
  <c r="N158" i="8"/>
  <c r="T150" i="6"/>
  <c r="T150" i="5"/>
  <c r="V150" i="5" s="1"/>
  <c r="M231" i="8"/>
  <c r="O231" i="8" s="1"/>
  <c r="Q231" i="8" s="1"/>
  <c r="N233" i="8"/>
  <c r="N238" i="8" s="1"/>
  <c r="N239" i="8"/>
  <c r="O231" i="7"/>
  <c r="Q231" i="7" s="1"/>
  <c r="M228" i="6"/>
  <c r="M236" i="6" s="1"/>
  <c r="O231" i="6"/>
  <c r="Q231" i="6" s="1"/>
  <c r="P228" i="5"/>
  <c r="P236" i="5" s="1"/>
  <c r="O227" i="5"/>
  <c r="O229" i="5"/>
  <c r="O232" i="5" s="1"/>
  <c r="O233" i="5"/>
  <c r="T234" i="5"/>
  <c r="V234" i="5" s="1"/>
  <c r="O239" i="5"/>
  <c r="O225" i="4"/>
  <c r="U228" i="4"/>
  <c r="U236" i="4" s="1"/>
  <c r="O229" i="4"/>
  <c r="T230" i="4"/>
  <c r="T234" i="4"/>
  <c r="V234" i="4" s="1"/>
  <c r="T230" i="3"/>
  <c r="T234" i="3"/>
  <c r="P229" i="1"/>
  <c r="U229" i="8"/>
  <c r="S229" i="8"/>
  <c r="R229" i="8"/>
  <c r="R148" i="8"/>
  <c r="H40" i="8"/>
  <c r="H13" i="8"/>
  <c r="R228" i="3"/>
  <c r="R236" i="3" s="1"/>
  <c r="T225" i="7"/>
  <c r="V225" i="7" s="1"/>
  <c r="S228" i="6"/>
  <c r="S236" i="6" s="1"/>
  <c r="T227" i="6"/>
  <c r="T226" i="4"/>
  <c r="V226" i="4" s="1"/>
  <c r="T226" i="3"/>
  <c r="V226" i="3" s="1"/>
  <c r="U228" i="5"/>
  <c r="U236" i="5" s="1"/>
  <c r="T144" i="6"/>
  <c r="T144" i="5"/>
  <c r="T144" i="4"/>
  <c r="T146" i="4"/>
  <c r="T145" i="7"/>
  <c r="T146" i="7"/>
  <c r="U39" i="1"/>
  <c r="U47" i="1" s="1"/>
  <c r="U201" i="1"/>
  <c r="U209" i="1" s="1"/>
  <c r="T234" i="6"/>
  <c r="V234" i="6" s="1"/>
  <c r="T231" i="7"/>
  <c r="T231" i="6"/>
  <c r="T231" i="4"/>
  <c r="T230" i="5"/>
  <c r="V230" i="5" s="1"/>
  <c r="R201" i="1"/>
  <c r="R228" i="6"/>
  <c r="R236" i="6" s="1"/>
  <c r="T226" i="6"/>
  <c r="V226" i="6" s="1"/>
  <c r="R228" i="5"/>
  <c r="R236" i="5" s="1"/>
  <c r="T227" i="5"/>
  <c r="R228" i="4"/>
  <c r="T227" i="7"/>
  <c r="S201" i="1"/>
  <c r="S209" i="1" s="1"/>
  <c r="U228" i="3"/>
  <c r="U236" i="3" s="1"/>
  <c r="U225" i="1"/>
  <c r="U227" i="8"/>
  <c r="U229" i="1"/>
  <c r="U232" i="1" s="1"/>
  <c r="U233" i="1"/>
  <c r="R234" i="1"/>
  <c r="S233" i="1"/>
  <c r="T231" i="5"/>
  <c r="V231" i="5" s="1"/>
  <c r="S231" i="1"/>
  <c r="T230" i="6"/>
  <c r="T231" i="3"/>
  <c r="R230" i="1"/>
  <c r="S229" i="1"/>
  <c r="R174" i="1"/>
  <c r="R182" i="1" s="1"/>
  <c r="T226" i="5"/>
  <c r="V226" i="5" s="1"/>
  <c r="S228" i="4"/>
  <c r="S236" i="4" s="1"/>
  <c r="S228" i="3"/>
  <c r="S236" i="3" s="1"/>
  <c r="S225" i="1"/>
  <c r="R227" i="8"/>
  <c r="R225" i="8"/>
  <c r="S226" i="8"/>
  <c r="T226" i="8" s="1"/>
  <c r="V226" i="8" s="1"/>
  <c r="S227" i="1"/>
  <c r="T227" i="4"/>
  <c r="T227" i="3"/>
  <c r="R226" i="1"/>
  <c r="T146" i="3"/>
  <c r="T117" i="1"/>
  <c r="V117" i="1" s="1"/>
  <c r="S120" i="1"/>
  <c r="S128" i="1" s="1"/>
  <c r="R120" i="1"/>
  <c r="R128" i="1" s="1"/>
  <c r="T145" i="3"/>
  <c r="T148" i="7"/>
  <c r="T150" i="4"/>
  <c r="T150" i="3"/>
  <c r="T123" i="1"/>
  <c r="T150" i="7"/>
  <c r="T148" i="6"/>
  <c r="T148" i="5"/>
  <c r="T152" i="6"/>
  <c r="V152" i="6" s="1"/>
  <c r="T153" i="5"/>
  <c r="U147" i="3"/>
  <c r="U146" i="8"/>
  <c r="U147" i="4"/>
  <c r="U155" i="4" s="1"/>
  <c r="U93" i="1"/>
  <c r="U101" i="1" s="1"/>
  <c r="U147" i="6"/>
  <c r="U155" i="6" s="1"/>
  <c r="U149" i="1"/>
  <c r="U153" i="1"/>
  <c r="T153" i="7"/>
  <c r="T153" i="6"/>
  <c r="V153" i="6" s="1"/>
  <c r="S152" i="1"/>
  <c r="R152" i="1"/>
  <c r="T99" i="1"/>
  <c r="T149" i="4"/>
  <c r="R149" i="1"/>
  <c r="R150" i="1"/>
  <c r="T149" i="5"/>
  <c r="V149" i="5" s="1"/>
  <c r="S148" i="1"/>
  <c r="S151" i="1" s="1"/>
  <c r="S154" i="1" s="1"/>
  <c r="R148" i="1"/>
  <c r="T92" i="1"/>
  <c r="R144" i="8"/>
  <c r="S147" i="6"/>
  <c r="S155" i="6" s="1"/>
  <c r="S147" i="5"/>
  <c r="S155" i="5" s="1"/>
  <c r="S147" i="4"/>
  <c r="S147" i="3"/>
  <c r="S155" i="3" s="1"/>
  <c r="S144" i="1"/>
  <c r="T91" i="1"/>
  <c r="V91" i="1" s="1"/>
  <c r="R144" i="1"/>
  <c r="R146" i="8"/>
  <c r="R147" i="6"/>
  <c r="R155" i="6" s="1"/>
  <c r="R146" i="1"/>
  <c r="R39" i="1"/>
  <c r="R39" i="8"/>
  <c r="R47" i="8" s="1"/>
  <c r="S39" i="8"/>
  <c r="S47" i="8" s="1"/>
  <c r="H38" i="8"/>
  <c r="T229" i="7"/>
  <c r="T233" i="7"/>
  <c r="T225" i="6"/>
  <c r="T229" i="6"/>
  <c r="T225" i="5"/>
  <c r="T229" i="5"/>
  <c r="T233" i="5"/>
  <c r="T225" i="4"/>
  <c r="T229" i="4"/>
  <c r="T233" i="4"/>
  <c r="T225" i="3"/>
  <c r="T229" i="3"/>
  <c r="T233" i="3"/>
  <c r="O225" i="8"/>
  <c r="O225" i="7"/>
  <c r="O229" i="7"/>
  <c r="O232" i="7" s="1"/>
  <c r="O233" i="7"/>
  <c r="O239" i="7"/>
  <c r="O225" i="6"/>
  <c r="O229" i="6"/>
  <c r="O237" i="6"/>
  <c r="O239" i="6"/>
  <c r="O225" i="5"/>
  <c r="M228" i="3"/>
  <c r="M236" i="3" s="1"/>
  <c r="R147" i="4"/>
  <c r="M147" i="7"/>
  <c r="M155" i="7" s="1"/>
  <c r="M147" i="6"/>
  <c r="M147" i="5"/>
  <c r="M155" i="5" s="1"/>
  <c r="M147" i="4"/>
  <c r="M155" i="4" s="1"/>
  <c r="M147" i="3"/>
  <c r="M155" i="3" s="1"/>
  <c r="R147" i="5"/>
  <c r="R155" i="5" s="1"/>
  <c r="R147" i="3"/>
  <c r="R155" i="3" s="1"/>
  <c r="T149" i="7"/>
  <c r="V149" i="7" s="1"/>
  <c r="T145" i="6"/>
  <c r="T149" i="6"/>
  <c r="T149" i="3"/>
  <c r="T153" i="3"/>
  <c r="O92" i="8"/>
  <c r="O94" i="8"/>
  <c r="O98" i="8"/>
  <c r="O104" i="8"/>
  <c r="T38" i="8"/>
  <c r="T40" i="8"/>
  <c r="T44" i="8"/>
  <c r="T37" i="8"/>
  <c r="V37" i="8" s="1"/>
  <c r="T41" i="8"/>
  <c r="H37" i="8"/>
  <c r="H41" i="8"/>
  <c r="E38" i="8"/>
  <c r="G39" i="8"/>
  <c r="G47" i="8" s="1"/>
  <c r="E50" i="8"/>
  <c r="O198" i="1"/>
  <c r="O202" i="1"/>
  <c r="O206" i="1"/>
  <c r="S174" i="1"/>
  <c r="S182" i="1" s="1"/>
  <c r="O171" i="1"/>
  <c r="O175" i="1"/>
  <c r="O179" i="1"/>
  <c r="T118" i="1"/>
  <c r="V118" i="1" s="1"/>
  <c r="T122" i="1"/>
  <c r="T126" i="1"/>
  <c r="O117" i="1"/>
  <c r="O121" i="1"/>
  <c r="O125" i="1"/>
  <c r="O91" i="1"/>
  <c r="Q91" i="1" s="1"/>
  <c r="O95" i="1"/>
  <c r="Q95" i="1" s="1"/>
  <c r="O99" i="1"/>
  <c r="Q99" i="1" s="1"/>
  <c r="T90" i="1"/>
  <c r="N93" i="1"/>
  <c r="N101" i="1" s="1"/>
  <c r="T94" i="1"/>
  <c r="T97" i="1" s="1"/>
  <c r="T98" i="1"/>
  <c r="T37" i="1"/>
  <c r="V37" i="1" s="1"/>
  <c r="T41" i="1"/>
  <c r="T45" i="1"/>
  <c r="S39" i="1"/>
  <c r="S47" i="1" s="1"/>
  <c r="O36" i="1"/>
  <c r="O40" i="1"/>
  <c r="O44" i="1"/>
  <c r="P79" i="8"/>
  <c r="N79" i="8"/>
  <c r="O25" i="8"/>
  <c r="D79" i="8"/>
  <c r="C79" i="8"/>
  <c r="P78" i="8"/>
  <c r="N78" i="8"/>
  <c r="M78" i="8"/>
  <c r="E24" i="8"/>
  <c r="C78" i="8"/>
  <c r="P77" i="8"/>
  <c r="N77" i="8"/>
  <c r="D77" i="8"/>
  <c r="C77" i="8"/>
  <c r="P75" i="8"/>
  <c r="N75" i="8"/>
  <c r="O21" i="8"/>
  <c r="P72" i="8"/>
  <c r="N72" i="8"/>
  <c r="M72" i="8"/>
  <c r="S71" i="8"/>
  <c r="R71" i="8"/>
  <c r="P71" i="8"/>
  <c r="N71" i="8"/>
  <c r="G71" i="8"/>
  <c r="U69" i="8"/>
  <c r="S69" i="8"/>
  <c r="R69" i="8"/>
  <c r="P69" i="8"/>
  <c r="N69" i="8"/>
  <c r="O15" i="8"/>
  <c r="G69" i="8"/>
  <c r="D69" i="8"/>
  <c r="C69" i="8"/>
  <c r="U68" i="8"/>
  <c r="T14" i="8"/>
  <c r="R68" i="8"/>
  <c r="P68" i="8"/>
  <c r="N68" i="8"/>
  <c r="M68" i="8"/>
  <c r="G68" i="8"/>
  <c r="F68" i="8"/>
  <c r="E14" i="8"/>
  <c r="C68" i="8"/>
  <c r="S67" i="8"/>
  <c r="R67" i="8"/>
  <c r="P67" i="8"/>
  <c r="N67" i="8"/>
  <c r="G67" i="8"/>
  <c r="S65" i="8"/>
  <c r="R65" i="8"/>
  <c r="P65" i="8"/>
  <c r="N65" i="8"/>
  <c r="G65" i="8"/>
  <c r="D65" i="8"/>
  <c r="C65" i="8"/>
  <c r="U64" i="8"/>
  <c r="R64" i="8"/>
  <c r="P64" i="8"/>
  <c r="N64" i="8"/>
  <c r="M64" i="8"/>
  <c r="G64" i="8"/>
  <c r="F64" i="8"/>
  <c r="E10" i="8"/>
  <c r="C64" i="8"/>
  <c r="U63" i="8"/>
  <c r="S63" i="8"/>
  <c r="R63" i="8"/>
  <c r="P63" i="8"/>
  <c r="N63" i="8"/>
  <c r="O9" i="8"/>
  <c r="G63" i="8"/>
  <c r="D63" i="8"/>
  <c r="C63" i="8"/>
  <c r="Q214" i="7"/>
  <c r="Q213" i="7"/>
  <c r="Q210" i="7"/>
  <c r="Q207" i="7"/>
  <c r="Q202" i="7"/>
  <c r="Q200" i="7"/>
  <c r="Q199" i="7"/>
  <c r="W199" i="7" s="1"/>
  <c r="Q187" i="7"/>
  <c r="Q186" i="7"/>
  <c r="Q185" i="7"/>
  <c r="Q183" i="7"/>
  <c r="Q180" i="7"/>
  <c r="Q179" i="7"/>
  <c r="Q177" i="7"/>
  <c r="Q175" i="7"/>
  <c r="Q173" i="7"/>
  <c r="Q171" i="7"/>
  <c r="Q133" i="7"/>
  <c r="Q131" i="7"/>
  <c r="Q129" i="7"/>
  <c r="T126" i="7"/>
  <c r="T125" i="7"/>
  <c r="Q125" i="7"/>
  <c r="T123" i="7"/>
  <c r="Q123" i="7"/>
  <c r="T122" i="7"/>
  <c r="T121" i="7"/>
  <c r="Q121" i="7"/>
  <c r="U120" i="7"/>
  <c r="U128" i="7" s="1"/>
  <c r="S120" i="7"/>
  <c r="S128" i="7" s="1"/>
  <c r="R120" i="7"/>
  <c r="R128" i="7" s="1"/>
  <c r="T119" i="7"/>
  <c r="Q119" i="7"/>
  <c r="T118" i="7"/>
  <c r="V118" i="7" s="1"/>
  <c r="T117" i="7"/>
  <c r="Q117" i="7"/>
  <c r="Q105" i="7"/>
  <c r="Q104" i="7"/>
  <c r="Q102" i="7"/>
  <c r="Q99" i="7"/>
  <c r="Q98" i="7"/>
  <c r="Q103" i="7" s="1"/>
  <c r="T96" i="7"/>
  <c r="Q96" i="7"/>
  <c r="W96" i="7" s="1"/>
  <c r="T95" i="7"/>
  <c r="T94" i="7"/>
  <c r="Q94" i="7"/>
  <c r="T92" i="7"/>
  <c r="Q92" i="7"/>
  <c r="T91" i="7"/>
  <c r="V91" i="7" s="1"/>
  <c r="Q91" i="7"/>
  <c r="W91" i="7" s="1"/>
  <c r="T90" i="7"/>
  <c r="Q90" i="7"/>
  <c r="P79" i="7"/>
  <c r="N79" i="7"/>
  <c r="M79" i="7"/>
  <c r="D79" i="7"/>
  <c r="C79" i="7"/>
  <c r="P78" i="7"/>
  <c r="N78" i="7"/>
  <c r="M78" i="7"/>
  <c r="D78" i="7"/>
  <c r="C78" i="7"/>
  <c r="P77" i="7"/>
  <c r="N77" i="7"/>
  <c r="M77" i="7"/>
  <c r="D77" i="7"/>
  <c r="C77" i="7"/>
  <c r="P75" i="7"/>
  <c r="N75" i="7"/>
  <c r="M75" i="7"/>
  <c r="D75" i="7"/>
  <c r="C75" i="7"/>
  <c r="U72" i="7"/>
  <c r="S72" i="7"/>
  <c r="R72" i="7"/>
  <c r="P72" i="7"/>
  <c r="N72" i="7"/>
  <c r="M72" i="7"/>
  <c r="D72" i="7"/>
  <c r="C72" i="7"/>
  <c r="U71" i="7"/>
  <c r="S71" i="7"/>
  <c r="R71" i="7"/>
  <c r="P71" i="7"/>
  <c r="N71" i="7"/>
  <c r="M71" i="7"/>
  <c r="G71" i="7"/>
  <c r="F71" i="7"/>
  <c r="D71" i="7"/>
  <c r="C71" i="7"/>
  <c r="U69" i="7"/>
  <c r="S69" i="7"/>
  <c r="R69" i="7"/>
  <c r="P69" i="7"/>
  <c r="N69" i="7"/>
  <c r="M69" i="7"/>
  <c r="G69" i="7"/>
  <c r="F69" i="7"/>
  <c r="D69" i="7"/>
  <c r="C69" i="7"/>
  <c r="U68" i="7"/>
  <c r="S68" i="7"/>
  <c r="R68" i="7"/>
  <c r="P68" i="7"/>
  <c r="N68" i="7"/>
  <c r="M68" i="7"/>
  <c r="D68" i="7"/>
  <c r="C68" i="7"/>
  <c r="U67" i="7"/>
  <c r="S67" i="7"/>
  <c r="R67" i="7"/>
  <c r="P67" i="7"/>
  <c r="N67" i="7"/>
  <c r="M67" i="7"/>
  <c r="F67" i="7"/>
  <c r="D67" i="7"/>
  <c r="C67" i="7"/>
  <c r="U65" i="7"/>
  <c r="S65" i="7"/>
  <c r="R65" i="7"/>
  <c r="P65" i="7"/>
  <c r="N65" i="7"/>
  <c r="M65" i="7"/>
  <c r="G65" i="7"/>
  <c r="F65" i="7"/>
  <c r="D65" i="7"/>
  <c r="C65" i="7"/>
  <c r="U64" i="7"/>
  <c r="S64" i="7"/>
  <c r="R64" i="7"/>
  <c r="P64" i="7"/>
  <c r="N64" i="7"/>
  <c r="M64" i="7"/>
  <c r="G64" i="7"/>
  <c r="F64" i="7"/>
  <c r="D64" i="7"/>
  <c r="C64" i="7"/>
  <c r="U63" i="7"/>
  <c r="S63" i="7"/>
  <c r="R63" i="7"/>
  <c r="P63" i="7"/>
  <c r="N63" i="7"/>
  <c r="M63" i="7"/>
  <c r="G63" i="7"/>
  <c r="F63" i="7"/>
  <c r="D63" i="7"/>
  <c r="C63" i="7"/>
  <c r="Q52" i="7"/>
  <c r="E52" i="7"/>
  <c r="Q51" i="7"/>
  <c r="E51" i="7"/>
  <c r="Q50" i="7"/>
  <c r="Q53" i="7" s="1"/>
  <c r="E50" i="7"/>
  <c r="E53" i="7" s="1"/>
  <c r="Q48" i="7"/>
  <c r="E48" i="7"/>
  <c r="T45" i="7"/>
  <c r="Q45" i="7"/>
  <c r="G72" i="7"/>
  <c r="E45" i="7"/>
  <c r="T44" i="7"/>
  <c r="Q44" i="7"/>
  <c r="Q49" i="7" s="1"/>
  <c r="H44" i="7"/>
  <c r="E44" i="7"/>
  <c r="E49" i="7" s="1"/>
  <c r="T42" i="7"/>
  <c r="Q42" i="7"/>
  <c r="H42" i="7"/>
  <c r="E42" i="7"/>
  <c r="T41" i="7"/>
  <c r="Q41" i="7"/>
  <c r="G68" i="7"/>
  <c r="E41" i="7"/>
  <c r="T40" i="7"/>
  <c r="T43" i="7" s="1"/>
  <c r="Q40" i="7"/>
  <c r="Q43" i="7" s="1"/>
  <c r="Q46" i="7" s="1"/>
  <c r="H40" i="7"/>
  <c r="E40" i="7"/>
  <c r="E43" i="7" s="1"/>
  <c r="E46" i="7" s="1"/>
  <c r="U39" i="7"/>
  <c r="U47" i="7" s="1"/>
  <c r="S39" i="7"/>
  <c r="S47" i="7" s="1"/>
  <c r="R39" i="7"/>
  <c r="R47" i="7" s="1"/>
  <c r="G39" i="7"/>
  <c r="G47" i="7" s="1"/>
  <c r="F39" i="7"/>
  <c r="F47" i="7" s="1"/>
  <c r="T38" i="7"/>
  <c r="V38" i="7" s="1"/>
  <c r="Q38" i="7"/>
  <c r="H38" i="7"/>
  <c r="E38" i="7"/>
  <c r="T37" i="7"/>
  <c r="V37" i="7" s="1"/>
  <c r="Q37" i="7"/>
  <c r="H37" i="7"/>
  <c r="E37" i="7"/>
  <c r="T36" i="7"/>
  <c r="Q36" i="7"/>
  <c r="H36" i="7"/>
  <c r="H39" i="7" s="1"/>
  <c r="E36" i="7"/>
  <c r="C26" i="7"/>
  <c r="C27" i="7" s="1"/>
  <c r="Q25" i="7"/>
  <c r="E25" i="7"/>
  <c r="E24" i="7"/>
  <c r="Q23" i="7"/>
  <c r="E23" i="7"/>
  <c r="Q21" i="7"/>
  <c r="E21" i="7"/>
  <c r="T18" i="7"/>
  <c r="Q18" i="7"/>
  <c r="H18" i="7"/>
  <c r="E18" i="7"/>
  <c r="T17" i="7"/>
  <c r="Q17" i="7"/>
  <c r="H17" i="7"/>
  <c r="E17" i="7"/>
  <c r="E22" i="7" s="1"/>
  <c r="T15" i="7"/>
  <c r="Q15" i="7"/>
  <c r="H15" i="7"/>
  <c r="E15" i="7"/>
  <c r="T14" i="7"/>
  <c r="V14" i="7" s="1"/>
  <c r="H14" i="7"/>
  <c r="E14" i="7"/>
  <c r="T13" i="7"/>
  <c r="Q13" i="7"/>
  <c r="H13" i="7"/>
  <c r="E13" i="7"/>
  <c r="U12" i="7"/>
  <c r="U20" i="7" s="1"/>
  <c r="S12" i="7"/>
  <c r="S20" i="7" s="1"/>
  <c r="R12" i="7"/>
  <c r="R20" i="7" s="1"/>
  <c r="G12" i="7"/>
  <c r="G20" i="7" s="1"/>
  <c r="F12" i="7"/>
  <c r="F20" i="7" s="1"/>
  <c r="T11" i="7"/>
  <c r="Q11" i="7"/>
  <c r="H11" i="7"/>
  <c r="E11" i="7"/>
  <c r="T10" i="7"/>
  <c r="Q10" i="7"/>
  <c r="H10" i="7"/>
  <c r="E10" i="7"/>
  <c r="T9" i="7"/>
  <c r="Q9" i="7"/>
  <c r="H9" i="7"/>
  <c r="H12" i="7" s="1"/>
  <c r="E9" i="7"/>
  <c r="Q212" i="6"/>
  <c r="Q210" i="6"/>
  <c r="Q204" i="6"/>
  <c r="W204" i="6" s="1"/>
  <c r="Q202" i="6"/>
  <c r="U201" i="6"/>
  <c r="U209" i="6" s="1"/>
  <c r="S201" i="6"/>
  <c r="S209" i="6" s="1"/>
  <c r="R201" i="6"/>
  <c r="R209" i="6" s="1"/>
  <c r="Q200" i="6"/>
  <c r="Q187" i="6"/>
  <c r="Q186" i="6"/>
  <c r="Q183" i="6"/>
  <c r="Q180" i="6"/>
  <c r="Q177" i="6"/>
  <c r="Q176" i="6"/>
  <c r="W176" i="6" s="1"/>
  <c r="Q175" i="6"/>
  <c r="U174" i="6"/>
  <c r="U182" i="6" s="1"/>
  <c r="S174" i="6"/>
  <c r="S182" i="6" s="1"/>
  <c r="R174" i="6"/>
  <c r="R182" i="6" s="1"/>
  <c r="Q173" i="6"/>
  <c r="Q172" i="6"/>
  <c r="W172" i="6" s="1"/>
  <c r="Q171" i="6"/>
  <c r="Q131" i="6"/>
  <c r="Q129" i="6"/>
  <c r="T126" i="6"/>
  <c r="Q126" i="6"/>
  <c r="T125" i="6"/>
  <c r="T123" i="6"/>
  <c r="Q123" i="6"/>
  <c r="T122" i="6"/>
  <c r="T121" i="6"/>
  <c r="Q121" i="6"/>
  <c r="U120" i="6"/>
  <c r="U128" i="6" s="1"/>
  <c r="S120" i="6"/>
  <c r="S128" i="6" s="1"/>
  <c r="R120" i="6"/>
  <c r="R128" i="6" s="1"/>
  <c r="T119" i="6"/>
  <c r="Q119" i="6"/>
  <c r="T118" i="6"/>
  <c r="Q118" i="6"/>
  <c r="T117" i="6"/>
  <c r="V117" i="6" s="1"/>
  <c r="Q106" i="6"/>
  <c r="T99" i="6"/>
  <c r="T98" i="6"/>
  <c r="Q98" i="6"/>
  <c r="T96" i="6"/>
  <c r="Q96" i="6"/>
  <c r="T95" i="6"/>
  <c r="Q95" i="6"/>
  <c r="T94" i="6"/>
  <c r="U93" i="6"/>
  <c r="U101" i="6" s="1"/>
  <c r="S93" i="6"/>
  <c r="S101" i="6" s="1"/>
  <c r="R93" i="6"/>
  <c r="R101" i="6" s="1"/>
  <c r="T92" i="6"/>
  <c r="Q92" i="6"/>
  <c r="T91" i="6"/>
  <c r="T90" i="6"/>
  <c r="Q90" i="6"/>
  <c r="P79" i="6"/>
  <c r="N79" i="6"/>
  <c r="M79" i="6"/>
  <c r="D79" i="6"/>
  <c r="C79" i="6"/>
  <c r="P78" i="6"/>
  <c r="N78" i="6"/>
  <c r="M78" i="6"/>
  <c r="D78" i="6"/>
  <c r="C78" i="6"/>
  <c r="P77" i="6"/>
  <c r="N77" i="6"/>
  <c r="M77" i="6"/>
  <c r="D77" i="6"/>
  <c r="C77" i="6"/>
  <c r="P75" i="6"/>
  <c r="N75" i="6"/>
  <c r="M75" i="6"/>
  <c r="D75" i="6"/>
  <c r="C75" i="6"/>
  <c r="U72" i="6"/>
  <c r="S72" i="6"/>
  <c r="R72" i="6"/>
  <c r="P72" i="6"/>
  <c r="N72" i="6"/>
  <c r="M72" i="6"/>
  <c r="G72" i="6"/>
  <c r="F72" i="6"/>
  <c r="D72" i="6"/>
  <c r="C72" i="6"/>
  <c r="U71" i="6"/>
  <c r="S71" i="6"/>
  <c r="R71" i="6"/>
  <c r="P71" i="6"/>
  <c r="N71" i="6"/>
  <c r="M71" i="6"/>
  <c r="G71" i="6"/>
  <c r="F71" i="6"/>
  <c r="D71" i="6"/>
  <c r="C71" i="6"/>
  <c r="U69" i="6"/>
  <c r="S69" i="6"/>
  <c r="R69" i="6"/>
  <c r="P69" i="6"/>
  <c r="N69" i="6"/>
  <c r="M69" i="6"/>
  <c r="G69" i="6"/>
  <c r="F69" i="6"/>
  <c r="D69" i="6"/>
  <c r="C69" i="6"/>
  <c r="U68" i="6"/>
  <c r="S68" i="6"/>
  <c r="R68" i="6"/>
  <c r="P68" i="6"/>
  <c r="N68" i="6"/>
  <c r="M68" i="6"/>
  <c r="G68" i="6"/>
  <c r="F68" i="6"/>
  <c r="D68" i="6"/>
  <c r="C68" i="6"/>
  <c r="U67" i="6"/>
  <c r="S67" i="6"/>
  <c r="R67" i="6"/>
  <c r="P67" i="6"/>
  <c r="N67" i="6"/>
  <c r="M67" i="6"/>
  <c r="G67" i="6"/>
  <c r="F67" i="6"/>
  <c r="D67" i="6"/>
  <c r="C67" i="6"/>
  <c r="U65" i="6"/>
  <c r="S65" i="6"/>
  <c r="R65" i="6"/>
  <c r="P65" i="6"/>
  <c r="N65" i="6"/>
  <c r="M65" i="6"/>
  <c r="G65" i="6"/>
  <c r="F65" i="6"/>
  <c r="D65" i="6"/>
  <c r="C65" i="6"/>
  <c r="U64" i="6"/>
  <c r="S64" i="6"/>
  <c r="R64" i="6"/>
  <c r="P64" i="6"/>
  <c r="N64" i="6"/>
  <c r="M64" i="6"/>
  <c r="G64" i="6"/>
  <c r="F64" i="6"/>
  <c r="D64" i="6"/>
  <c r="C64" i="6"/>
  <c r="U63" i="6"/>
  <c r="S63" i="6"/>
  <c r="R63" i="6"/>
  <c r="P63" i="6"/>
  <c r="N63" i="6"/>
  <c r="M63" i="6"/>
  <c r="G63" i="6"/>
  <c r="F63" i="6"/>
  <c r="D63" i="6"/>
  <c r="C63" i="6"/>
  <c r="Q52" i="6"/>
  <c r="E52" i="6"/>
  <c r="Q51" i="6"/>
  <c r="E51" i="6"/>
  <c r="Q50" i="6"/>
  <c r="Q53" i="6" s="1"/>
  <c r="E50" i="6"/>
  <c r="E53" i="6" s="1"/>
  <c r="Q48" i="6"/>
  <c r="E48" i="6"/>
  <c r="T45" i="6"/>
  <c r="V45" i="6" s="1"/>
  <c r="Q45" i="6"/>
  <c r="H45" i="6"/>
  <c r="E45" i="6"/>
  <c r="T44" i="6"/>
  <c r="V44" i="6" s="1"/>
  <c r="Q44" i="6"/>
  <c r="H44" i="6"/>
  <c r="E44" i="6"/>
  <c r="T42" i="6"/>
  <c r="Q42" i="6"/>
  <c r="H42" i="6"/>
  <c r="E42" i="6"/>
  <c r="T41" i="6"/>
  <c r="Q41" i="6"/>
  <c r="H41" i="6"/>
  <c r="E41" i="6"/>
  <c r="T40" i="6"/>
  <c r="T43" i="6" s="1"/>
  <c r="T46" i="6" s="1"/>
  <c r="Q40" i="6"/>
  <c r="Q43" i="6" s="1"/>
  <c r="Q46" i="6" s="1"/>
  <c r="H40" i="6"/>
  <c r="H43" i="6" s="1"/>
  <c r="H46" i="6" s="1"/>
  <c r="E40" i="6"/>
  <c r="E43" i="6" s="1"/>
  <c r="E46" i="6" s="1"/>
  <c r="U39" i="6"/>
  <c r="U47" i="6" s="1"/>
  <c r="S39" i="6"/>
  <c r="S47" i="6" s="1"/>
  <c r="R39" i="6"/>
  <c r="R47" i="6" s="1"/>
  <c r="G39" i="6"/>
  <c r="G47" i="6" s="1"/>
  <c r="F39" i="6"/>
  <c r="F47" i="6" s="1"/>
  <c r="T38" i="6"/>
  <c r="V38" i="6" s="1"/>
  <c r="Q38" i="6"/>
  <c r="H38" i="6"/>
  <c r="E38" i="6"/>
  <c r="T37" i="6"/>
  <c r="V37" i="6" s="1"/>
  <c r="Q37" i="6"/>
  <c r="H37" i="6"/>
  <c r="E37" i="6"/>
  <c r="T36" i="6"/>
  <c r="Q36" i="6"/>
  <c r="H36" i="6"/>
  <c r="H39" i="6" s="1"/>
  <c r="E36" i="6"/>
  <c r="C26" i="6"/>
  <c r="C27" i="6" s="1"/>
  <c r="Q25" i="6"/>
  <c r="E25" i="6"/>
  <c r="Q24" i="6"/>
  <c r="E24" i="6"/>
  <c r="Q23" i="6"/>
  <c r="E23" i="6"/>
  <c r="Q21" i="6"/>
  <c r="E21" i="6"/>
  <c r="T18" i="6"/>
  <c r="V18" i="6" s="1"/>
  <c r="Q18" i="6"/>
  <c r="H18" i="6"/>
  <c r="E18" i="6"/>
  <c r="T17" i="6"/>
  <c r="V17" i="6" s="1"/>
  <c r="Q17" i="6"/>
  <c r="H17" i="6"/>
  <c r="E17" i="6"/>
  <c r="T15" i="6"/>
  <c r="Q15" i="6"/>
  <c r="H15" i="6"/>
  <c r="E15" i="6"/>
  <c r="T14" i="6"/>
  <c r="Q14" i="6"/>
  <c r="H14" i="6"/>
  <c r="E14" i="6"/>
  <c r="T13" i="6"/>
  <c r="T16" i="6" s="1"/>
  <c r="T19" i="6" s="1"/>
  <c r="H13" i="6"/>
  <c r="E13" i="6"/>
  <c r="U12" i="6"/>
  <c r="U20" i="6" s="1"/>
  <c r="S12" i="6"/>
  <c r="S20" i="6" s="1"/>
  <c r="R12" i="6"/>
  <c r="R20" i="6" s="1"/>
  <c r="G12" i="6"/>
  <c r="G20" i="6" s="1"/>
  <c r="F12" i="6"/>
  <c r="F20" i="6" s="1"/>
  <c r="T11" i="6"/>
  <c r="H11" i="6"/>
  <c r="E11" i="6"/>
  <c r="T10" i="6"/>
  <c r="V10" i="6" s="1"/>
  <c r="H10" i="6"/>
  <c r="E10" i="6"/>
  <c r="T9" i="6"/>
  <c r="H9" i="6"/>
  <c r="E9" i="6"/>
  <c r="Q214" i="5"/>
  <c r="Q212" i="5"/>
  <c r="Q210" i="5"/>
  <c r="Q207" i="5"/>
  <c r="Q206" i="5"/>
  <c r="Q204" i="5"/>
  <c r="Q203" i="5"/>
  <c r="Q202" i="5"/>
  <c r="U201" i="5"/>
  <c r="U209" i="5" s="1"/>
  <c r="S201" i="5"/>
  <c r="S209" i="5" s="1"/>
  <c r="R201" i="5"/>
  <c r="R209" i="5" s="1"/>
  <c r="Q200" i="5"/>
  <c r="Q198" i="5"/>
  <c r="Q187" i="5"/>
  <c r="Q186" i="5"/>
  <c r="Q185" i="5"/>
  <c r="Q183" i="5"/>
  <c r="Q180" i="5"/>
  <c r="W180" i="5" s="1"/>
  <c r="Q179" i="5"/>
  <c r="W179" i="5" s="1"/>
  <c r="Q176" i="5"/>
  <c r="W176" i="5" s="1"/>
  <c r="Q175" i="5"/>
  <c r="U174" i="5"/>
  <c r="U182" i="5" s="1"/>
  <c r="S174" i="5"/>
  <c r="S182" i="5" s="1"/>
  <c r="R174" i="5"/>
  <c r="R182" i="5" s="1"/>
  <c r="Q173" i="5"/>
  <c r="W173" i="5" s="1"/>
  <c r="Q171" i="5"/>
  <c r="Q133" i="5"/>
  <c r="Q131" i="5"/>
  <c r="Q129" i="5"/>
  <c r="T126" i="5"/>
  <c r="T125" i="5"/>
  <c r="Q125" i="5"/>
  <c r="T123" i="5"/>
  <c r="V123" i="5" s="1"/>
  <c r="Q123" i="5"/>
  <c r="T122" i="5"/>
  <c r="T121" i="5"/>
  <c r="Q121" i="5"/>
  <c r="U120" i="5"/>
  <c r="U128" i="5" s="1"/>
  <c r="S120" i="5"/>
  <c r="S128" i="5" s="1"/>
  <c r="R120" i="5"/>
  <c r="R128" i="5" s="1"/>
  <c r="T119" i="5"/>
  <c r="Q119" i="5"/>
  <c r="T118" i="5"/>
  <c r="V118" i="5" s="1"/>
  <c r="T117" i="5"/>
  <c r="Q117" i="5"/>
  <c r="N37" i="11"/>
  <c r="Q106" i="5"/>
  <c r="Q105" i="5"/>
  <c r="Q104" i="5"/>
  <c r="Q102" i="5"/>
  <c r="Q99" i="5"/>
  <c r="V98" i="5"/>
  <c r="Q98" i="5"/>
  <c r="T96" i="5"/>
  <c r="V96" i="5" s="1"/>
  <c r="Q96" i="5"/>
  <c r="T95" i="5"/>
  <c r="Q95" i="5"/>
  <c r="W95" i="5" s="1"/>
  <c r="T94" i="5"/>
  <c r="Q94" i="5"/>
  <c r="U93" i="5"/>
  <c r="U101" i="5" s="1"/>
  <c r="S93" i="5"/>
  <c r="S101" i="5" s="1"/>
  <c r="R93" i="5"/>
  <c r="R101" i="5" s="1"/>
  <c r="T92" i="5"/>
  <c r="Q92" i="5"/>
  <c r="T91" i="5"/>
  <c r="V91" i="5" s="1"/>
  <c r="Q91" i="5"/>
  <c r="W91" i="5" s="1"/>
  <c r="T90" i="5"/>
  <c r="P79" i="5"/>
  <c r="N79" i="5"/>
  <c r="M79" i="5"/>
  <c r="D79" i="5"/>
  <c r="C79" i="5"/>
  <c r="P78" i="5"/>
  <c r="N78" i="5"/>
  <c r="M78" i="5"/>
  <c r="D78" i="5"/>
  <c r="C78" i="5"/>
  <c r="P77" i="5"/>
  <c r="N77" i="5"/>
  <c r="M77" i="5"/>
  <c r="D77" i="5"/>
  <c r="C77" i="5"/>
  <c r="P75" i="5"/>
  <c r="N75" i="5"/>
  <c r="M75" i="5"/>
  <c r="D75" i="5"/>
  <c r="C75" i="5"/>
  <c r="U72" i="5"/>
  <c r="S72" i="5"/>
  <c r="R72" i="5"/>
  <c r="P72" i="5"/>
  <c r="N72" i="5"/>
  <c r="M72" i="5"/>
  <c r="D72" i="5"/>
  <c r="C72" i="5"/>
  <c r="U71" i="5"/>
  <c r="S71" i="5"/>
  <c r="R71" i="5"/>
  <c r="P71" i="5"/>
  <c r="N71" i="5"/>
  <c r="N76" i="5" s="1"/>
  <c r="M71" i="5"/>
  <c r="D71" i="5"/>
  <c r="D76" i="5" s="1"/>
  <c r="C71" i="5"/>
  <c r="U69" i="5"/>
  <c r="S69" i="5"/>
  <c r="R69" i="5"/>
  <c r="P69" i="5"/>
  <c r="N69" i="5"/>
  <c r="M69" i="5"/>
  <c r="D69" i="5"/>
  <c r="C69" i="5"/>
  <c r="U68" i="5"/>
  <c r="S68" i="5"/>
  <c r="R68" i="5"/>
  <c r="P68" i="5"/>
  <c r="N68" i="5"/>
  <c r="M68" i="5"/>
  <c r="F68" i="5"/>
  <c r="D68" i="5"/>
  <c r="C68" i="5"/>
  <c r="U67" i="5"/>
  <c r="S67" i="5"/>
  <c r="S70" i="5" s="1"/>
  <c r="S73" i="5" s="1"/>
  <c r="R67" i="5"/>
  <c r="P67" i="5"/>
  <c r="N67" i="5"/>
  <c r="M67" i="5"/>
  <c r="M70" i="5" s="1"/>
  <c r="M73" i="5" s="1"/>
  <c r="D67" i="5"/>
  <c r="C67" i="5"/>
  <c r="U65" i="5"/>
  <c r="S65" i="5"/>
  <c r="R65" i="5"/>
  <c r="P65" i="5"/>
  <c r="N65" i="5"/>
  <c r="M65" i="5"/>
  <c r="G65" i="5"/>
  <c r="F65" i="5"/>
  <c r="D65" i="5"/>
  <c r="C65" i="5"/>
  <c r="U64" i="5"/>
  <c r="S64" i="5"/>
  <c r="R64" i="5"/>
  <c r="P64" i="5"/>
  <c r="N64" i="5"/>
  <c r="M64" i="5"/>
  <c r="G64" i="5"/>
  <c r="F64" i="5"/>
  <c r="D64" i="5"/>
  <c r="C64" i="5"/>
  <c r="U63" i="5"/>
  <c r="S63" i="5"/>
  <c r="R63" i="5"/>
  <c r="P63" i="5"/>
  <c r="N63" i="5"/>
  <c r="M63" i="5"/>
  <c r="G63" i="5"/>
  <c r="F63" i="5"/>
  <c r="D63" i="5"/>
  <c r="C63" i="5"/>
  <c r="Q52" i="5"/>
  <c r="E52" i="5"/>
  <c r="Q51" i="5"/>
  <c r="E51" i="5"/>
  <c r="Q50" i="5"/>
  <c r="E50" i="5"/>
  <c r="Q48" i="5"/>
  <c r="E48" i="5"/>
  <c r="T45" i="5"/>
  <c r="V45" i="5" s="1"/>
  <c r="Q45" i="5"/>
  <c r="G72" i="5"/>
  <c r="F72" i="5"/>
  <c r="E45" i="5"/>
  <c r="T44" i="5"/>
  <c r="V44" i="5" s="1"/>
  <c r="Q44" i="5"/>
  <c r="H44" i="5"/>
  <c r="E44" i="5"/>
  <c r="T42" i="5"/>
  <c r="V42" i="5" s="1"/>
  <c r="Q42" i="5"/>
  <c r="E42" i="5"/>
  <c r="T41" i="5"/>
  <c r="V41" i="5" s="1"/>
  <c r="Q41" i="5"/>
  <c r="H41" i="5"/>
  <c r="E41" i="5"/>
  <c r="T40" i="5"/>
  <c r="H40" i="5"/>
  <c r="E40" i="5"/>
  <c r="U39" i="5"/>
  <c r="U47" i="5" s="1"/>
  <c r="S39" i="5"/>
  <c r="S47" i="5" s="1"/>
  <c r="R39" i="5"/>
  <c r="R47" i="5" s="1"/>
  <c r="G39" i="5"/>
  <c r="G47" i="5" s="1"/>
  <c r="F39" i="5"/>
  <c r="F47" i="5" s="1"/>
  <c r="T38" i="5"/>
  <c r="V38" i="5" s="1"/>
  <c r="Q38" i="5"/>
  <c r="H38" i="5"/>
  <c r="E38" i="5"/>
  <c r="T37" i="5"/>
  <c r="V37" i="5" s="1"/>
  <c r="Q37" i="5"/>
  <c r="H37" i="5"/>
  <c r="E37" i="5"/>
  <c r="T36" i="5"/>
  <c r="V36" i="5" s="1"/>
  <c r="Q36" i="5"/>
  <c r="H36" i="5"/>
  <c r="E36" i="5"/>
  <c r="E39" i="5" s="1"/>
  <c r="C26" i="5"/>
  <c r="C27" i="5" s="1"/>
  <c r="E25" i="5"/>
  <c r="E24" i="5"/>
  <c r="E23" i="5"/>
  <c r="E21" i="5"/>
  <c r="T18" i="5"/>
  <c r="Q18" i="5"/>
  <c r="H18" i="5"/>
  <c r="E18" i="5"/>
  <c r="T17" i="5"/>
  <c r="H17" i="5"/>
  <c r="E17" i="5"/>
  <c r="T15" i="5"/>
  <c r="H15" i="5"/>
  <c r="G69" i="5"/>
  <c r="F69" i="5"/>
  <c r="E15" i="5"/>
  <c r="T14" i="5"/>
  <c r="Q14" i="5"/>
  <c r="H14" i="5"/>
  <c r="E14" i="5"/>
  <c r="T13" i="5"/>
  <c r="G67" i="5"/>
  <c r="F67" i="5"/>
  <c r="F70" i="5" s="1"/>
  <c r="E13" i="5"/>
  <c r="E16" i="5" s="1"/>
  <c r="U12" i="5"/>
  <c r="U20" i="5" s="1"/>
  <c r="S12" i="5"/>
  <c r="S20" i="5" s="1"/>
  <c r="R12" i="5"/>
  <c r="R20" i="5" s="1"/>
  <c r="G12" i="5"/>
  <c r="G20" i="5" s="1"/>
  <c r="F12" i="5"/>
  <c r="F20" i="5" s="1"/>
  <c r="T11" i="5"/>
  <c r="H11" i="5"/>
  <c r="E11" i="5"/>
  <c r="T10" i="5"/>
  <c r="Q10" i="5"/>
  <c r="H10" i="5"/>
  <c r="E10" i="5"/>
  <c r="T9" i="5"/>
  <c r="H9" i="5"/>
  <c r="E9" i="5"/>
  <c r="Q214" i="4"/>
  <c r="Q213" i="4"/>
  <c r="Q210" i="4"/>
  <c r="Q207" i="4"/>
  <c r="Q204" i="4"/>
  <c r="Q203" i="4"/>
  <c r="U201" i="4"/>
  <c r="U209" i="4" s="1"/>
  <c r="S201" i="4"/>
  <c r="S209" i="4" s="1"/>
  <c r="R201" i="4"/>
  <c r="R209" i="4" s="1"/>
  <c r="Q199" i="4"/>
  <c r="Q186" i="4"/>
  <c r="Q183" i="4"/>
  <c r="Q180" i="4"/>
  <c r="Q176" i="4"/>
  <c r="V174" i="4"/>
  <c r="U174" i="4"/>
  <c r="U182" i="4" s="1"/>
  <c r="T174" i="4"/>
  <c r="S174" i="4"/>
  <c r="S182" i="4" s="1"/>
  <c r="R174" i="4"/>
  <c r="R182" i="4" s="1"/>
  <c r="Q173" i="4"/>
  <c r="Q172" i="4"/>
  <c r="Q171" i="4"/>
  <c r="W171" i="4" s="1"/>
  <c r="Q133" i="4"/>
  <c r="Q132" i="4"/>
  <c r="T126" i="4"/>
  <c r="T125" i="4"/>
  <c r="Q125" i="4"/>
  <c r="T123" i="4"/>
  <c r="Q123" i="4"/>
  <c r="T122" i="4"/>
  <c r="Q122" i="4"/>
  <c r="T121" i="4"/>
  <c r="U120" i="4"/>
  <c r="U128" i="4" s="1"/>
  <c r="S120" i="4"/>
  <c r="S128" i="4" s="1"/>
  <c r="R120" i="4"/>
  <c r="R128" i="4" s="1"/>
  <c r="T119" i="4"/>
  <c r="T118" i="4"/>
  <c r="V118" i="4" s="1"/>
  <c r="T117" i="4"/>
  <c r="Q117" i="4"/>
  <c r="Q104" i="4"/>
  <c r="Q102" i="4"/>
  <c r="T99" i="4"/>
  <c r="Q99" i="4"/>
  <c r="T98" i="4"/>
  <c r="T96" i="4"/>
  <c r="T95" i="4"/>
  <c r="Q95" i="4"/>
  <c r="T94" i="4"/>
  <c r="Q94" i="4"/>
  <c r="U93" i="4"/>
  <c r="U101" i="4" s="1"/>
  <c r="S93" i="4"/>
  <c r="S101" i="4" s="1"/>
  <c r="R93" i="4"/>
  <c r="R101" i="4" s="1"/>
  <c r="T92" i="4"/>
  <c r="Q92" i="4"/>
  <c r="T91" i="4"/>
  <c r="V91" i="4" s="1"/>
  <c r="Q91" i="4"/>
  <c r="T90" i="4"/>
  <c r="V90" i="4" s="1"/>
  <c r="P79" i="4"/>
  <c r="N79" i="4"/>
  <c r="M79" i="4"/>
  <c r="D79" i="4"/>
  <c r="C79" i="4"/>
  <c r="P78" i="4"/>
  <c r="N78" i="4"/>
  <c r="M78" i="4"/>
  <c r="D78" i="4"/>
  <c r="C78" i="4"/>
  <c r="N77" i="4"/>
  <c r="M77" i="4"/>
  <c r="D77" i="4"/>
  <c r="C77" i="4"/>
  <c r="P75" i="4"/>
  <c r="N75" i="4"/>
  <c r="M75" i="4"/>
  <c r="D75" i="4"/>
  <c r="C75" i="4"/>
  <c r="U72" i="4"/>
  <c r="S72" i="4"/>
  <c r="R72" i="4"/>
  <c r="N72" i="4"/>
  <c r="M72" i="4"/>
  <c r="G72" i="4"/>
  <c r="F72" i="4"/>
  <c r="D72" i="4"/>
  <c r="C72" i="4"/>
  <c r="U71" i="4"/>
  <c r="S71" i="4"/>
  <c r="R71" i="4"/>
  <c r="P71" i="4"/>
  <c r="N71" i="4"/>
  <c r="M71" i="4"/>
  <c r="G71" i="4"/>
  <c r="F71" i="4"/>
  <c r="D71" i="4"/>
  <c r="C71" i="4"/>
  <c r="U69" i="4"/>
  <c r="S69" i="4"/>
  <c r="R69" i="4"/>
  <c r="P69" i="4"/>
  <c r="N69" i="4"/>
  <c r="M69" i="4"/>
  <c r="G69" i="4"/>
  <c r="F69" i="4"/>
  <c r="D69" i="4"/>
  <c r="C69" i="4"/>
  <c r="U68" i="4"/>
  <c r="S68" i="4"/>
  <c r="R68" i="4"/>
  <c r="P68" i="4"/>
  <c r="N68" i="4"/>
  <c r="M68" i="4"/>
  <c r="G68" i="4"/>
  <c r="F68" i="4"/>
  <c r="D68" i="4"/>
  <c r="C68" i="4"/>
  <c r="U67" i="4"/>
  <c r="S67" i="4"/>
  <c r="R67" i="4"/>
  <c r="P67" i="4"/>
  <c r="N67" i="4"/>
  <c r="M67" i="4"/>
  <c r="G67" i="4"/>
  <c r="F67" i="4"/>
  <c r="D67" i="4"/>
  <c r="C67" i="4"/>
  <c r="U65" i="4"/>
  <c r="S65" i="4"/>
  <c r="R65" i="4"/>
  <c r="P65" i="4"/>
  <c r="N65" i="4"/>
  <c r="M65" i="4"/>
  <c r="G65" i="4"/>
  <c r="F65" i="4"/>
  <c r="D65" i="4"/>
  <c r="C65" i="4"/>
  <c r="U64" i="4"/>
  <c r="S64" i="4"/>
  <c r="R64" i="4"/>
  <c r="P64" i="4"/>
  <c r="N64" i="4"/>
  <c r="M64" i="4"/>
  <c r="G64" i="4"/>
  <c r="F64" i="4"/>
  <c r="D64" i="4"/>
  <c r="C64" i="4"/>
  <c r="U63" i="4"/>
  <c r="S63" i="4"/>
  <c r="R63" i="4"/>
  <c r="P63" i="4"/>
  <c r="N63" i="4"/>
  <c r="M63" i="4"/>
  <c r="G63" i="4"/>
  <c r="F63" i="4"/>
  <c r="D63" i="4"/>
  <c r="C63" i="4"/>
  <c r="Q52" i="4"/>
  <c r="E52" i="4"/>
  <c r="Q51" i="4"/>
  <c r="E51" i="4"/>
  <c r="Q50" i="4"/>
  <c r="E50" i="4"/>
  <c r="Q48" i="4"/>
  <c r="E48" i="4"/>
  <c r="T45" i="4"/>
  <c r="Q45" i="4"/>
  <c r="H45" i="4"/>
  <c r="E45" i="4"/>
  <c r="T44" i="4"/>
  <c r="V44" i="4" s="1"/>
  <c r="Q44" i="4"/>
  <c r="H44" i="4"/>
  <c r="E44" i="4"/>
  <c r="T42" i="4"/>
  <c r="Q42" i="4"/>
  <c r="H42" i="4"/>
  <c r="E42" i="4"/>
  <c r="T41" i="4"/>
  <c r="Q41" i="4"/>
  <c r="H41" i="4"/>
  <c r="E41" i="4"/>
  <c r="T40" i="4"/>
  <c r="T43" i="4" s="1"/>
  <c r="T46" i="4" s="1"/>
  <c r="Q40" i="4"/>
  <c r="Q43" i="4" s="1"/>
  <c r="Q46" i="4" s="1"/>
  <c r="H40" i="4"/>
  <c r="E40" i="4"/>
  <c r="U39" i="4"/>
  <c r="U47" i="4" s="1"/>
  <c r="S39" i="4"/>
  <c r="S47" i="4" s="1"/>
  <c r="R39" i="4"/>
  <c r="R47" i="4" s="1"/>
  <c r="G39" i="4"/>
  <c r="G47" i="4" s="1"/>
  <c r="F39" i="4"/>
  <c r="F47" i="4" s="1"/>
  <c r="T38" i="4"/>
  <c r="V38" i="4" s="1"/>
  <c r="Q38" i="4"/>
  <c r="H38" i="4"/>
  <c r="E38" i="4"/>
  <c r="T37" i="4"/>
  <c r="V37" i="4" s="1"/>
  <c r="Q37" i="4"/>
  <c r="H37" i="4"/>
  <c r="E37" i="4"/>
  <c r="T36" i="4"/>
  <c r="Q36" i="4"/>
  <c r="H36" i="4"/>
  <c r="E36" i="4"/>
  <c r="C26" i="4"/>
  <c r="C27" i="4" s="1"/>
  <c r="Q25" i="4"/>
  <c r="E25" i="4"/>
  <c r="Q24" i="4"/>
  <c r="E24" i="4"/>
  <c r="Q23" i="4"/>
  <c r="P77" i="4"/>
  <c r="E23" i="4"/>
  <c r="E21" i="4"/>
  <c r="T18" i="4"/>
  <c r="V18" i="4" s="1"/>
  <c r="P72" i="4"/>
  <c r="H18" i="4"/>
  <c r="E18" i="4"/>
  <c r="T17" i="4"/>
  <c r="Q17" i="4"/>
  <c r="H17" i="4"/>
  <c r="E17" i="4"/>
  <c r="T15" i="4"/>
  <c r="H15" i="4"/>
  <c r="E15" i="4"/>
  <c r="T14" i="4"/>
  <c r="H14" i="4"/>
  <c r="E14" i="4"/>
  <c r="T13" i="4"/>
  <c r="H13" i="4"/>
  <c r="E13" i="4"/>
  <c r="U12" i="4"/>
  <c r="U20" i="4" s="1"/>
  <c r="S12" i="4"/>
  <c r="S20" i="4" s="1"/>
  <c r="R12" i="4"/>
  <c r="R20" i="4" s="1"/>
  <c r="G12" i="4"/>
  <c r="G20" i="4" s="1"/>
  <c r="F12" i="4"/>
  <c r="F20" i="4" s="1"/>
  <c r="T11" i="4"/>
  <c r="Q11" i="4"/>
  <c r="H11" i="4"/>
  <c r="E11" i="4"/>
  <c r="T10" i="4"/>
  <c r="Q10" i="4"/>
  <c r="H10" i="4"/>
  <c r="E10" i="4"/>
  <c r="T9" i="4"/>
  <c r="Q9" i="4"/>
  <c r="H9" i="4"/>
  <c r="E9" i="4"/>
  <c r="Q214" i="3"/>
  <c r="Q213" i="3"/>
  <c r="Q210" i="3"/>
  <c r="Q207" i="3"/>
  <c r="Q204" i="3"/>
  <c r="Q203" i="3"/>
  <c r="U201" i="3"/>
  <c r="U209" i="3" s="1"/>
  <c r="S201" i="3"/>
  <c r="S209" i="3" s="1"/>
  <c r="R201" i="3"/>
  <c r="R209" i="3" s="1"/>
  <c r="Q200" i="3"/>
  <c r="Q199" i="3"/>
  <c r="Q186" i="3"/>
  <c r="Q183" i="3"/>
  <c r="Q180" i="3"/>
  <c r="Q176" i="3"/>
  <c r="U174" i="3"/>
  <c r="U182" i="3" s="1"/>
  <c r="S174" i="3"/>
  <c r="S182" i="3" s="1"/>
  <c r="R174" i="3"/>
  <c r="R182" i="3" s="1"/>
  <c r="Q173" i="3"/>
  <c r="Q172" i="3"/>
  <c r="Q132" i="3"/>
  <c r="Q129" i="3"/>
  <c r="T126" i="3"/>
  <c r="Q126" i="3"/>
  <c r="T125" i="3"/>
  <c r="Q125" i="3"/>
  <c r="T123" i="3"/>
  <c r="Q123" i="3"/>
  <c r="T122" i="3"/>
  <c r="Q122" i="3"/>
  <c r="T121" i="3"/>
  <c r="U120" i="3"/>
  <c r="U128" i="3" s="1"/>
  <c r="S120" i="3"/>
  <c r="S128" i="3" s="1"/>
  <c r="R120" i="3"/>
  <c r="R128" i="3" s="1"/>
  <c r="T119" i="3"/>
  <c r="Q119" i="3"/>
  <c r="T118" i="3"/>
  <c r="V118" i="3" s="1"/>
  <c r="Q118" i="3"/>
  <c r="T117" i="3"/>
  <c r="Q117" i="3"/>
  <c r="T99" i="3"/>
  <c r="Q99" i="3"/>
  <c r="T98" i="3"/>
  <c r="T96" i="3"/>
  <c r="T95" i="3"/>
  <c r="Q95" i="3"/>
  <c r="T94" i="3"/>
  <c r="Q94" i="3"/>
  <c r="U93" i="3"/>
  <c r="U101" i="3" s="1"/>
  <c r="S93" i="3"/>
  <c r="S101" i="3" s="1"/>
  <c r="R93" i="3"/>
  <c r="R101" i="3" s="1"/>
  <c r="T92" i="3"/>
  <c r="Q92" i="3"/>
  <c r="T91" i="3"/>
  <c r="Q91" i="3"/>
  <c r="T90" i="3"/>
  <c r="P79" i="3"/>
  <c r="N79" i="3"/>
  <c r="M79" i="3"/>
  <c r="D79" i="3"/>
  <c r="C79" i="3"/>
  <c r="P78" i="3"/>
  <c r="N78" i="3"/>
  <c r="M78" i="3"/>
  <c r="D78" i="3"/>
  <c r="C78" i="3"/>
  <c r="P77" i="3"/>
  <c r="N77" i="3"/>
  <c r="M77" i="3"/>
  <c r="D77" i="3"/>
  <c r="C77" i="3"/>
  <c r="P75" i="3"/>
  <c r="N75" i="3"/>
  <c r="M75" i="3"/>
  <c r="D75" i="3"/>
  <c r="C75" i="3"/>
  <c r="U72" i="3"/>
  <c r="S72" i="3"/>
  <c r="R72" i="3"/>
  <c r="P72" i="3"/>
  <c r="N72" i="3"/>
  <c r="M72" i="3"/>
  <c r="F72" i="3"/>
  <c r="A72" i="3" s="1"/>
  <c r="D72" i="3"/>
  <c r="C72" i="3"/>
  <c r="U71" i="3"/>
  <c r="S71" i="3"/>
  <c r="R71" i="3"/>
  <c r="P71" i="3"/>
  <c r="N71" i="3"/>
  <c r="M71" i="3"/>
  <c r="G71" i="3"/>
  <c r="F71" i="3"/>
  <c r="D71" i="3"/>
  <c r="C71" i="3"/>
  <c r="U69" i="3"/>
  <c r="S69" i="3"/>
  <c r="R69" i="3"/>
  <c r="P69" i="3"/>
  <c r="N69" i="3"/>
  <c r="M69" i="3"/>
  <c r="G69" i="3"/>
  <c r="F69" i="3"/>
  <c r="D69" i="3"/>
  <c r="C69" i="3"/>
  <c r="U68" i="3"/>
  <c r="S68" i="3"/>
  <c r="R68" i="3"/>
  <c r="P68" i="3"/>
  <c r="N68" i="3"/>
  <c r="M68" i="3"/>
  <c r="G68" i="3"/>
  <c r="F68" i="3"/>
  <c r="D68" i="3"/>
  <c r="C68" i="3"/>
  <c r="U67" i="3"/>
  <c r="S67" i="3"/>
  <c r="R67" i="3"/>
  <c r="P67" i="3"/>
  <c r="N67" i="3"/>
  <c r="M67" i="3"/>
  <c r="G67" i="3"/>
  <c r="F67" i="3"/>
  <c r="D67" i="3"/>
  <c r="C67" i="3"/>
  <c r="U65" i="3"/>
  <c r="S65" i="3"/>
  <c r="R65" i="3"/>
  <c r="P65" i="3"/>
  <c r="N65" i="3"/>
  <c r="M65" i="3"/>
  <c r="G65" i="3"/>
  <c r="F65" i="3"/>
  <c r="D65" i="3"/>
  <c r="C65" i="3"/>
  <c r="U64" i="3"/>
  <c r="S64" i="3"/>
  <c r="R64" i="3"/>
  <c r="P64" i="3"/>
  <c r="N64" i="3"/>
  <c r="M64" i="3"/>
  <c r="G64" i="3"/>
  <c r="F64" i="3"/>
  <c r="D64" i="3"/>
  <c r="C64" i="3"/>
  <c r="U63" i="3"/>
  <c r="S63" i="3"/>
  <c r="R63" i="3"/>
  <c r="P63" i="3"/>
  <c r="N63" i="3"/>
  <c r="M63" i="3"/>
  <c r="G63" i="3"/>
  <c r="F63" i="3"/>
  <c r="D63" i="3"/>
  <c r="C63" i="3"/>
  <c r="Q52" i="3"/>
  <c r="E52" i="3"/>
  <c r="Q51" i="3"/>
  <c r="E51" i="3"/>
  <c r="Q50" i="3"/>
  <c r="E50" i="3"/>
  <c r="Q48" i="3"/>
  <c r="E48" i="3"/>
  <c r="T45" i="3"/>
  <c r="Q45" i="3"/>
  <c r="H45" i="3"/>
  <c r="E45" i="3"/>
  <c r="T44" i="3"/>
  <c r="Q44" i="3"/>
  <c r="H44" i="3"/>
  <c r="E44" i="3"/>
  <c r="T42" i="3"/>
  <c r="Q42" i="3"/>
  <c r="H42" i="3"/>
  <c r="E42" i="3"/>
  <c r="T41" i="3"/>
  <c r="Q41" i="3"/>
  <c r="H41" i="3"/>
  <c r="E41" i="3"/>
  <c r="T40" i="3"/>
  <c r="T43" i="3" s="1"/>
  <c r="T46" i="3" s="1"/>
  <c r="H40" i="3"/>
  <c r="E40" i="3"/>
  <c r="U39" i="3"/>
  <c r="U47" i="3" s="1"/>
  <c r="S39" i="3"/>
  <c r="S47" i="3" s="1"/>
  <c r="R39" i="3"/>
  <c r="R47" i="3" s="1"/>
  <c r="G39" i="3"/>
  <c r="G47" i="3" s="1"/>
  <c r="F39" i="3"/>
  <c r="F47" i="3" s="1"/>
  <c r="T38" i="3"/>
  <c r="V38" i="3" s="1"/>
  <c r="Q38" i="3"/>
  <c r="H38" i="3"/>
  <c r="E38" i="3"/>
  <c r="T37" i="3"/>
  <c r="V37" i="3" s="1"/>
  <c r="Q37" i="3"/>
  <c r="H37" i="3"/>
  <c r="E37" i="3"/>
  <c r="T36" i="3"/>
  <c r="Q36" i="3"/>
  <c r="H36" i="3"/>
  <c r="E36" i="3"/>
  <c r="C26" i="3"/>
  <c r="C27" i="3" s="1"/>
  <c r="E25" i="3"/>
  <c r="E24" i="3"/>
  <c r="E23" i="3"/>
  <c r="Q21" i="3"/>
  <c r="E21" i="3"/>
  <c r="T18" i="3"/>
  <c r="Q18" i="3"/>
  <c r="H18" i="3"/>
  <c r="E18" i="3"/>
  <c r="T17" i="3"/>
  <c r="Q17" i="3"/>
  <c r="H17" i="3"/>
  <c r="E17" i="3"/>
  <c r="T15" i="3"/>
  <c r="H15" i="3"/>
  <c r="E15" i="3"/>
  <c r="T14" i="3"/>
  <c r="H14" i="3"/>
  <c r="E14" i="3"/>
  <c r="T13" i="3"/>
  <c r="H13" i="3"/>
  <c r="E13" i="3"/>
  <c r="U12" i="3"/>
  <c r="U20" i="3" s="1"/>
  <c r="S12" i="3"/>
  <c r="S20" i="3" s="1"/>
  <c r="R12" i="3"/>
  <c r="R20" i="3" s="1"/>
  <c r="G12" i="3"/>
  <c r="G20" i="3" s="1"/>
  <c r="F12" i="3"/>
  <c r="F20" i="3" s="1"/>
  <c r="T11" i="3"/>
  <c r="Q11" i="3"/>
  <c r="H11" i="3"/>
  <c r="E11" i="3"/>
  <c r="T10" i="3"/>
  <c r="Q10" i="3"/>
  <c r="H10" i="3"/>
  <c r="E10" i="3"/>
  <c r="T9" i="3"/>
  <c r="Q9" i="3"/>
  <c r="H9" i="3"/>
  <c r="E9" i="3"/>
  <c r="E16" i="11"/>
  <c r="C16" i="11"/>
  <c r="E15" i="11"/>
  <c r="C15" i="11"/>
  <c r="E52" i="1"/>
  <c r="E50" i="1"/>
  <c r="E48" i="1"/>
  <c r="E45" i="1"/>
  <c r="E44" i="1"/>
  <c r="E42" i="1"/>
  <c r="H41" i="1"/>
  <c r="E40" i="1"/>
  <c r="H38" i="1"/>
  <c r="E38" i="1"/>
  <c r="E37" i="1"/>
  <c r="F39" i="1"/>
  <c r="F47" i="1" s="1"/>
  <c r="E36" i="1"/>
  <c r="P79" i="1"/>
  <c r="N79" i="1"/>
  <c r="O25" i="1"/>
  <c r="Q25" i="1" s="1"/>
  <c r="D79" i="1"/>
  <c r="E25" i="1"/>
  <c r="P78" i="1"/>
  <c r="O24" i="1"/>
  <c r="M78" i="1"/>
  <c r="D78" i="1"/>
  <c r="C78" i="1"/>
  <c r="N77" i="1"/>
  <c r="M77" i="1"/>
  <c r="D77" i="1"/>
  <c r="C77" i="1"/>
  <c r="P75" i="1"/>
  <c r="N75" i="1"/>
  <c r="M75" i="1"/>
  <c r="D75" i="1"/>
  <c r="C75" i="1"/>
  <c r="U72" i="1"/>
  <c r="S72" i="1"/>
  <c r="P72" i="1"/>
  <c r="M72" i="1"/>
  <c r="F72" i="1"/>
  <c r="D72" i="1"/>
  <c r="U71" i="1"/>
  <c r="S71" i="1"/>
  <c r="R71" i="1"/>
  <c r="N71" i="1"/>
  <c r="G71" i="1"/>
  <c r="D71" i="1"/>
  <c r="C71" i="1"/>
  <c r="U69" i="1"/>
  <c r="S69" i="1"/>
  <c r="R69" i="1"/>
  <c r="P69" i="1"/>
  <c r="N69" i="1"/>
  <c r="M69" i="1"/>
  <c r="G69" i="1"/>
  <c r="F69" i="1"/>
  <c r="D69" i="1"/>
  <c r="C69" i="1"/>
  <c r="U68" i="1"/>
  <c r="S68" i="1"/>
  <c r="P68" i="1"/>
  <c r="N68" i="1"/>
  <c r="M68" i="1"/>
  <c r="G68" i="1"/>
  <c r="F68" i="1"/>
  <c r="D68" i="1"/>
  <c r="S67" i="1"/>
  <c r="R67" i="1"/>
  <c r="N67" i="1"/>
  <c r="G67" i="1"/>
  <c r="F67" i="1"/>
  <c r="E13" i="1"/>
  <c r="D67" i="1"/>
  <c r="C67" i="1"/>
  <c r="U65" i="1"/>
  <c r="S65" i="1"/>
  <c r="R65" i="1"/>
  <c r="P65" i="1"/>
  <c r="N65" i="1"/>
  <c r="M65" i="1"/>
  <c r="G65" i="1"/>
  <c r="F65" i="1"/>
  <c r="D65" i="1"/>
  <c r="C65" i="1"/>
  <c r="U64" i="1"/>
  <c r="S64" i="1"/>
  <c r="P64" i="1"/>
  <c r="O10" i="1"/>
  <c r="Q10" i="1" s="1"/>
  <c r="N64" i="1"/>
  <c r="M64" i="1"/>
  <c r="G64" i="1"/>
  <c r="F64" i="1"/>
  <c r="D64" i="1"/>
  <c r="U63" i="1"/>
  <c r="S63" i="1"/>
  <c r="R63" i="1"/>
  <c r="N63" i="1"/>
  <c r="M63" i="1"/>
  <c r="H9" i="1"/>
  <c r="G63" i="1"/>
  <c r="F63" i="1"/>
  <c r="D63" i="1"/>
  <c r="C63" i="1"/>
  <c r="O235" i="5" l="1"/>
  <c r="Q107" i="5"/>
  <c r="H47" i="6"/>
  <c r="O235" i="7"/>
  <c r="E53" i="5"/>
  <c r="Q26" i="6"/>
  <c r="U235" i="1"/>
  <c r="G70" i="8"/>
  <c r="O124" i="1"/>
  <c r="O127" i="1" s="1"/>
  <c r="O97" i="8"/>
  <c r="O100" i="8" s="1"/>
  <c r="T225" i="1"/>
  <c r="N154" i="8"/>
  <c r="R209" i="1"/>
  <c r="M101" i="1"/>
  <c r="P182" i="1"/>
  <c r="N235" i="8"/>
  <c r="R47" i="1"/>
  <c r="O100" i="4"/>
  <c r="S155" i="4"/>
  <c r="U155" i="3"/>
  <c r="R236" i="4"/>
  <c r="P236" i="4"/>
  <c r="U155" i="5"/>
  <c r="T145" i="1"/>
  <c r="P155" i="3"/>
  <c r="R236" i="7"/>
  <c r="U236" i="7"/>
  <c r="O182" i="4"/>
  <c r="O100" i="3"/>
  <c r="O181" i="7"/>
  <c r="O182" i="7"/>
  <c r="T100" i="1"/>
  <c r="M155" i="6"/>
  <c r="N236" i="3"/>
  <c r="O20" i="4"/>
  <c r="O47" i="7"/>
  <c r="S101" i="1"/>
  <c r="U236" i="6"/>
  <c r="P155" i="6"/>
  <c r="C46" i="8"/>
  <c r="O182" i="6"/>
  <c r="O100" i="7"/>
  <c r="O101" i="7"/>
  <c r="O209" i="7"/>
  <c r="O208" i="7"/>
  <c r="O127" i="6"/>
  <c r="E19" i="5"/>
  <c r="R155" i="4"/>
  <c r="O128" i="3"/>
  <c r="C47" i="8"/>
  <c r="P47" i="1"/>
  <c r="O47" i="3"/>
  <c r="V234" i="7"/>
  <c r="T46" i="7"/>
  <c r="O205" i="1"/>
  <c r="O208" i="1" s="1"/>
  <c r="O232" i="4"/>
  <c r="O235" i="4" s="1"/>
  <c r="C70" i="7"/>
  <c r="C73" i="7" s="1"/>
  <c r="T232" i="6"/>
  <c r="T235" i="6" s="1"/>
  <c r="T232" i="7"/>
  <c r="T235" i="7" s="1"/>
  <c r="S232" i="1"/>
  <c r="S235" i="1" s="1"/>
  <c r="S232" i="8"/>
  <c r="S235" i="8" s="1"/>
  <c r="S70" i="1"/>
  <c r="S73" i="1" s="1"/>
  <c r="E43" i="3"/>
  <c r="E46" i="3" s="1"/>
  <c r="G70" i="3"/>
  <c r="G73" i="3" s="1"/>
  <c r="R70" i="3"/>
  <c r="R73" i="3" s="1"/>
  <c r="T205" i="3"/>
  <c r="E16" i="4"/>
  <c r="E19" i="4" s="1"/>
  <c r="F70" i="4"/>
  <c r="F73" i="4" s="1"/>
  <c r="P70" i="4"/>
  <c r="P73" i="4" s="1"/>
  <c r="T124" i="4"/>
  <c r="T127" i="4" s="1"/>
  <c r="T205" i="5"/>
  <c r="C70" i="6"/>
  <c r="C73" i="6" s="1"/>
  <c r="M70" i="6"/>
  <c r="M73" i="6" s="1"/>
  <c r="S70" i="6"/>
  <c r="S73" i="6" s="1"/>
  <c r="T178" i="6"/>
  <c r="T181" i="6" s="1"/>
  <c r="H16" i="7"/>
  <c r="H19" i="7" s="1"/>
  <c r="M70" i="7"/>
  <c r="M73" i="7" s="1"/>
  <c r="S70" i="7"/>
  <c r="S73" i="7" s="1"/>
  <c r="O232" i="6"/>
  <c r="O235" i="6" s="1"/>
  <c r="R232" i="8"/>
  <c r="R235" i="8" s="1"/>
  <c r="N70" i="5"/>
  <c r="N73" i="5" s="1"/>
  <c r="U70" i="5"/>
  <c r="U73" i="5" s="1"/>
  <c r="T124" i="5"/>
  <c r="T232" i="4"/>
  <c r="T235" i="4" s="1"/>
  <c r="H43" i="4"/>
  <c r="F70" i="1"/>
  <c r="E16" i="3"/>
  <c r="E19" i="3" s="1"/>
  <c r="F70" i="3"/>
  <c r="F73" i="3" s="1"/>
  <c r="P70" i="3"/>
  <c r="P73" i="3" s="1"/>
  <c r="T97" i="3"/>
  <c r="T100" i="3" s="1"/>
  <c r="D70" i="4"/>
  <c r="D73" i="4" s="1"/>
  <c r="N70" i="4"/>
  <c r="N73" i="4" s="1"/>
  <c r="U70" i="4"/>
  <c r="U73" i="4" s="1"/>
  <c r="T97" i="4"/>
  <c r="T100" i="4" s="1"/>
  <c r="T43" i="5"/>
  <c r="T46" i="5" s="1"/>
  <c r="Q205" i="5"/>
  <c r="Q208" i="5" s="1"/>
  <c r="G70" i="6"/>
  <c r="G73" i="6" s="1"/>
  <c r="R70" i="6"/>
  <c r="R73" i="6" s="1"/>
  <c r="Q178" i="6"/>
  <c r="E16" i="7"/>
  <c r="E19" i="7" s="1"/>
  <c r="R70" i="7"/>
  <c r="R73" i="7" s="1"/>
  <c r="R151" i="1"/>
  <c r="R154" i="1" s="1"/>
  <c r="R151" i="8"/>
  <c r="R154" i="8" s="1"/>
  <c r="P232" i="1"/>
  <c r="P235" i="1" s="1"/>
  <c r="N232" i="1"/>
  <c r="N235" i="1" s="1"/>
  <c r="T43" i="1"/>
  <c r="T46" i="1" s="1"/>
  <c r="N151" i="1"/>
  <c r="N154" i="1" s="1"/>
  <c r="U151" i="8"/>
  <c r="U154" i="8" s="1"/>
  <c r="N108" i="1"/>
  <c r="M162" i="3"/>
  <c r="M162" i="7"/>
  <c r="P243" i="5"/>
  <c r="P162" i="7"/>
  <c r="P243" i="7"/>
  <c r="P243" i="4"/>
  <c r="N162" i="3"/>
  <c r="N108" i="8"/>
  <c r="P108" i="1"/>
  <c r="O135" i="4"/>
  <c r="M189" i="1"/>
  <c r="N216" i="1"/>
  <c r="O189" i="5"/>
  <c r="M108" i="8"/>
  <c r="N243" i="6"/>
  <c r="O27" i="7"/>
  <c r="P162" i="3"/>
  <c r="O135" i="5"/>
  <c r="N243" i="5"/>
  <c r="Q148" i="5"/>
  <c r="Q151" i="5" s="1"/>
  <c r="O151" i="5"/>
  <c r="O154" i="5" s="1"/>
  <c r="O27" i="3"/>
  <c r="O216" i="7"/>
  <c r="D70" i="1"/>
  <c r="D73" i="1" s="1"/>
  <c r="N70" i="1"/>
  <c r="T16" i="3"/>
  <c r="T19" i="3" s="1"/>
  <c r="D70" i="3"/>
  <c r="D73" i="3" s="1"/>
  <c r="N70" i="3"/>
  <c r="N73" i="3" s="1"/>
  <c r="U70" i="3"/>
  <c r="U73" i="3" s="1"/>
  <c r="T124" i="3"/>
  <c r="T127" i="3" s="1"/>
  <c r="T16" i="4"/>
  <c r="T19" i="4" s="1"/>
  <c r="C70" i="4"/>
  <c r="C73" i="4" s="1"/>
  <c r="M70" i="4"/>
  <c r="M73" i="4" s="1"/>
  <c r="S70" i="4"/>
  <c r="S73" i="4" s="1"/>
  <c r="T178" i="4"/>
  <c r="T181" i="4" s="1"/>
  <c r="T16" i="5"/>
  <c r="T19" i="5" s="1"/>
  <c r="C70" i="5"/>
  <c r="C73" i="5" s="1"/>
  <c r="P70" i="5"/>
  <c r="P73" i="5" s="1"/>
  <c r="T97" i="5"/>
  <c r="T100" i="5" s="1"/>
  <c r="W204" i="5"/>
  <c r="W207" i="5"/>
  <c r="H16" i="6"/>
  <c r="H19" i="6" s="1"/>
  <c r="F70" i="6"/>
  <c r="F73" i="6" s="1"/>
  <c r="P70" i="6"/>
  <c r="P73" i="6" s="1"/>
  <c r="T205" i="6"/>
  <c r="T16" i="7"/>
  <c r="T19" i="7" s="1"/>
  <c r="D70" i="7"/>
  <c r="D73" i="7" s="1"/>
  <c r="P70" i="7"/>
  <c r="P73" i="7" s="1"/>
  <c r="T97" i="7"/>
  <c r="P70" i="8"/>
  <c r="P73" i="8" s="1"/>
  <c r="O43" i="1"/>
  <c r="O46" i="1" s="1"/>
  <c r="O178" i="1"/>
  <c r="O181" i="1" s="1"/>
  <c r="T151" i="6"/>
  <c r="T154" i="6" s="1"/>
  <c r="T178" i="1"/>
  <c r="T181" i="1" s="1"/>
  <c r="H43" i="8"/>
  <c r="H46" i="8" s="1"/>
  <c r="U232" i="8"/>
  <c r="U235" i="8" s="1"/>
  <c r="T151" i="4"/>
  <c r="T154" i="4" s="1"/>
  <c r="M232" i="1"/>
  <c r="M235" i="1" s="1"/>
  <c r="T124" i="1"/>
  <c r="T127" i="1" s="1"/>
  <c r="U151" i="1"/>
  <c r="U154" i="1" s="1"/>
  <c r="P151" i="8"/>
  <c r="P154" i="8" s="1"/>
  <c r="P232" i="8"/>
  <c r="P235" i="8" s="1"/>
  <c r="O232" i="3"/>
  <c r="O235" i="3" s="1"/>
  <c r="P151" i="1"/>
  <c r="P154" i="1" s="1"/>
  <c r="M162" i="6"/>
  <c r="N243" i="3"/>
  <c r="N162" i="6"/>
  <c r="O27" i="4"/>
  <c r="O216" i="4"/>
  <c r="O54" i="7"/>
  <c r="O216" i="6"/>
  <c r="O54" i="5"/>
  <c r="O216" i="3"/>
  <c r="P162" i="6"/>
  <c r="O189" i="3"/>
  <c r="O54" i="4"/>
  <c r="O189" i="6"/>
  <c r="G70" i="1"/>
  <c r="H16" i="3"/>
  <c r="H19" i="3" s="1"/>
  <c r="H43" i="3"/>
  <c r="C70" i="3"/>
  <c r="C73" i="3" s="1"/>
  <c r="M70" i="3"/>
  <c r="M73" i="3" s="1"/>
  <c r="S70" i="3"/>
  <c r="S73" i="3" s="1"/>
  <c r="T178" i="3"/>
  <c r="T181" i="3" s="1"/>
  <c r="H16" i="4"/>
  <c r="H19" i="4" s="1"/>
  <c r="G70" i="4"/>
  <c r="G73" i="4" s="1"/>
  <c r="R70" i="4"/>
  <c r="R73" i="4" s="1"/>
  <c r="T205" i="4"/>
  <c r="E43" i="5"/>
  <c r="E46" i="5" s="1"/>
  <c r="Q97" i="5"/>
  <c r="Q100" i="5" s="1"/>
  <c r="T178" i="5"/>
  <c r="T181" i="5" s="1"/>
  <c r="E16" i="6"/>
  <c r="E19" i="6" s="1"/>
  <c r="D70" i="6"/>
  <c r="D73" i="6" s="1"/>
  <c r="N70" i="6"/>
  <c r="N73" i="6" s="1"/>
  <c r="U70" i="6"/>
  <c r="U73" i="6" s="1"/>
  <c r="T124" i="6"/>
  <c r="T127" i="6" s="1"/>
  <c r="N70" i="7"/>
  <c r="N73" i="7" s="1"/>
  <c r="U70" i="7"/>
  <c r="U73" i="7" s="1"/>
  <c r="N70" i="8"/>
  <c r="N73" i="8" s="1"/>
  <c r="T232" i="3"/>
  <c r="T235" i="3" s="1"/>
  <c r="T232" i="5"/>
  <c r="T235" i="5" s="1"/>
  <c r="T151" i="5"/>
  <c r="T154" i="5" s="1"/>
  <c r="H16" i="8"/>
  <c r="M232" i="8"/>
  <c r="M235" i="8" s="1"/>
  <c r="T151" i="3"/>
  <c r="T154" i="3" s="1"/>
  <c r="S151" i="8"/>
  <c r="S154" i="8" s="1"/>
  <c r="O151" i="6"/>
  <c r="O154" i="6" s="1"/>
  <c r="W175" i="5"/>
  <c r="Q178" i="5"/>
  <c r="Q181" i="5" s="1"/>
  <c r="M162" i="5"/>
  <c r="M243" i="3"/>
  <c r="M243" i="6"/>
  <c r="M243" i="4"/>
  <c r="P243" i="3"/>
  <c r="N189" i="1"/>
  <c r="O108" i="6"/>
  <c r="O135" i="7"/>
  <c r="M108" i="1"/>
  <c r="M54" i="1"/>
  <c r="O135" i="6"/>
  <c r="O27" i="5"/>
  <c r="P189" i="1"/>
  <c r="P216" i="1"/>
  <c r="P135" i="1"/>
  <c r="P108" i="8"/>
  <c r="M216" i="1"/>
  <c r="P243" i="6"/>
  <c r="O108" i="5"/>
  <c r="P162" i="5"/>
  <c r="N162" i="7"/>
  <c r="O216" i="5"/>
  <c r="O54" i="6"/>
  <c r="T43" i="8"/>
  <c r="T46" i="8" s="1"/>
  <c r="O97" i="1"/>
  <c r="O100" i="1" s="1"/>
  <c r="O151" i="3"/>
  <c r="O154" i="3" s="1"/>
  <c r="O189" i="4"/>
  <c r="M162" i="4"/>
  <c r="N243" i="7"/>
  <c r="N243" i="4"/>
  <c r="N162" i="4"/>
  <c r="N162" i="5"/>
  <c r="O108" i="3"/>
  <c r="N54" i="1"/>
  <c r="N135" i="1"/>
  <c r="O135" i="3"/>
  <c r="O27" i="6"/>
  <c r="P54" i="1"/>
  <c r="M135" i="1"/>
  <c r="O54" i="3"/>
  <c r="P162" i="4"/>
  <c r="O108" i="4"/>
  <c r="M243" i="7"/>
  <c r="M243" i="5"/>
  <c r="O108" i="7"/>
  <c r="E43" i="4"/>
  <c r="E46" i="4" s="1"/>
  <c r="D70" i="5"/>
  <c r="D73" i="5" s="1"/>
  <c r="R70" i="5"/>
  <c r="R73" i="5" s="1"/>
  <c r="T97" i="6"/>
  <c r="T100" i="6" s="1"/>
  <c r="T124" i="7"/>
  <c r="T127" i="7" s="1"/>
  <c r="T178" i="7"/>
  <c r="T205" i="7"/>
  <c r="R70" i="8"/>
  <c r="T151" i="7"/>
  <c r="T154" i="7" s="1"/>
  <c r="R232" i="1"/>
  <c r="R235" i="1" s="1"/>
  <c r="M151" i="1"/>
  <c r="M154" i="1" s="1"/>
  <c r="T205" i="1"/>
  <c r="T208" i="1" s="1"/>
  <c r="O151" i="7"/>
  <c r="O154" i="7" s="1"/>
  <c r="O151" i="4"/>
  <c r="O154" i="4" s="1"/>
  <c r="D43" i="8"/>
  <c r="D46" i="8" s="1"/>
  <c r="O145" i="1"/>
  <c r="Q96" i="8"/>
  <c r="Q49" i="3"/>
  <c r="A43" i="1"/>
  <c r="A70" i="3"/>
  <c r="I43" i="6"/>
  <c r="I16" i="3"/>
  <c r="W234" i="4"/>
  <c r="Q53" i="3"/>
  <c r="W231" i="5"/>
  <c r="C76" i="5"/>
  <c r="A20" i="5"/>
  <c r="A79" i="8"/>
  <c r="V231" i="7"/>
  <c r="V123" i="7"/>
  <c r="W123" i="7" s="1"/>
  <c r="V96" i="7"/>
  <c r="V150" i="7"/>
  <c r="V42" i="7"/>
  <c r="V15" i="7"/>
  <c r="W15" i="7" s="1"/>
  <c r="W204" i="1"/>
  <c r="V231" i="3"/>
  <c r="V123" i="1"/>
  <c r="V123" i="3"/>
  <c r="V150" i="3"/>
  <c r="V96" i="1"/>
  <c r="V96" i="3"/>
  <c r="V42" i="3"/>
  <c r="V42" i="1"/>
  <c r="V15" i="3"/>
  <c r="V231" i="6"/>
  <c r="V123" i="6"/>
  <c r="V150" i="6"/>
  <c r="W150" i="6" s="1"/>
  <c r="V42" i="6"/>
  <c r="V15" i="6"/>
  <c r="W15" i="6" s="1"/>
  <c r="V231" i="4"/>
  <c r="V96" i="4"/>
  <c r="V150" i="4"/>
  <c r="V42" i="4"/>
  <c r="V42" i="8"/>
  <c r="V15" i="4"/>
  <c r="E53" i="3"/>
  <c r="E49" i="4"/>
  <c r="A63" i="3"/>
  <c r="A68" i="3"/>
  <c r="A65" i="5"/>
  <c r="A63" i="6"/>
  <c r="A78" i="8"/>
  <c r="A63" i="1"/>
  <c r="A68" i="1"/>
  <c r="A78" i="5"/>
  <c r="A69" i="6"/>
  <c r="A72" i="6"/>
  <c r="A77" i="6"/>
  <c r="A79" i="6"/>
  <c r="A26" i="1"/>
  <c r="A67" i="1"/>
  <c r="A75" i="3"/>
  <c r="A78" i="3"/>
  <c r="A77" i="4"/>
  <c r="A64" i="4"/>
  <c r="A69" i="4"/>
  <c r="A72" i="4"/>
  <c r="A69" i="5"/>
  <c r="A72" i="5"/>
  <c r="A64" i="5"/>
  <c r="A64" i="7"/>
  <c r="A77" i="8"/>
  <c r="A53" i="1"/>
  <c r="A63" i="4"/>
  <c r="A63" i="7"/>
  <c r="A39" i="4"/>
  <c r="T150" i="8"/>
  <c r="A64" i="1"/>
  <c r="A75" i="1"/>
  <c r="A77" i="3"/>
  <c r="A79" i="3"/>
  <c r="A65" i="4"/>
  <c r="A71" i="4"/>
  <c r="A65" i="1"/>
  <c r="A77" i="1"/>
  <c r="A65" i="3"/>
  <c r="A71" i="3"/>
  <c r="A75" i="4"/>
  <c r="A79" i="4"/>
  <c r="A77" i="5"/>
  <c r="A79" i="5"/>
  <c r="A65" i="6"/>
  <c r="A71" i="6"/>
  <c r="A75" i="6"/>
  <c r="A78" i="6"/>
  <c r="A69" i="7"/>
  <c r="A75" i="7"/>
  <c r="A78" i="7"/>
  <c r="A68" i="8"/>
  <c r="A49" i="1"/>
  <c r="A46" i="1"/>
  <c r="A67" i="4"/>
  <c r="A67" i="5"/>
  <c r="A39" i="5"/>
  <c r="A47" i="5"/>
  <c r="T153" i="8"/>
  <c r="A79" i="1"/>
  <c r="A39" i="3"/>
  <c r="A47" i="3"/>
  <c r="A67" i="6"/>
  <c r="A39" i="7"/>
  <c r="A47" i="7"/>
  <c r="T225" i="8"/>
  <c r="A39" i="8"/>
  <c r="T145" i="8"/>
  <c r="V145" i="8" s="1"/>
  <c r="A64" i="3"/>
  <c r="A67" i="3"/>
  <c r="A69" i="3"/>
  <c r="A78" i="4"/>
  <c r="A63" i="5"/>
  <c r="A64" i="6"/>
  <c r="A71" i="7"/>
  <c r="A77" i="7"/>
  <c r="A79" i="7"/>
  <c r="A64" i="8"/>
  <c r="A39" i="6"/>
  <c r="A47" i="6"/>
  <c r="T144" i="8"/>
  <c r="V144" i="8" s="1"/>
  <c r="T226" i="1"/>
  <c r="A69" i="1"/>
  <c r="A65" i="7"/>
  <c r="A22" i="1"/>
  <c r="A19" i="1"/>
  <c r="A68" i="4"/>
  <c r="A68" i="6"/>
  <c r="A12" i="5"/>
  <c r="A20" i="6"/>
  <c r="A12" i="6"/>
  <c r="A20" i="3"/>
  <c r="A12" i="3"/>
  <c r="A20" i="4"/>
  <c r="A12" i="4"/>
  <c r="A12" i="7"/>
  <c r="V95" i="1"/>
  <c r="V119" i="5"/>
  <c r="W119" i="5" s="1"/>
  <c r="W173" i="6"/>
  <c r="V227" i="3"/>
  <c r="Q146" i="3"/>
  <c r="V119" i="3"/>
  <c r="W119" i="3" s="1"/>
  <c r="V92" i="4"/>
  <c r="V119" i="7"/>
  <c r="W200" i="7"/>
  <c r="V227" i="7"/>
  <c r="V228" i="7" s="1"/>
  <c r="Q227" i="5"/>
  <c r="Q227" i="6"/>
  <c r="V146" i="5"/>
  <c r="V92" i="5"/>
  <c r="V92" i="7"/>
  <c r="V227" i="6"/>
  <c r="Q227" i="4"/>
  <c r="Q227" i="3"/>
  <c r="Q228" i="3" s="1"/>
  <c r="Q146" i="7"/>
  <c r="V119" i="4"/>
  <c r="W173" i="4"/>
  <c r="V11" i="6"/>
  <c r="W92" i="7"/>
  <c r="V227" i="4"/>
  <c r="V227" i="5"/>
  <c r="Q227" i="7"/>
  <c r="S147" i="8"/>
  <c r="S155" i="8" s="1"/>
  <c r="E44" i="8"/>
  <c r="Q53" i="5"/>
  <c r="E49" i="3"/>
  <c r="Q145" i="5"/>
  <c r="Q146" i="5"/>
  <c r="V40" i="1"/>
  <c r="M76" i="5"/>
  <c r="T39" i="4"/>
  <c r="T47" i="4" s="1"/>
  <c r="E22" i="4"/>
  <c r="O242" i="6"/>
  <c r="O242" i="7"/>
  <c r="Q242" i="4"/>
  <c r="P76" i="5"/>
  <c r="N242" i="8"/>
  <c r="E22" i="3"/>
  <c r="P161" i="8"/>
  <c r="O107" i="8"/>
  <c r="E26" i="7"/>
  <c r="Q53" i="4"/>
  <c r="Q22" i="7"/>
  <c r="Q24" i="1"/>
  <c r="W207" i="4"/>
  <c r="C80" i="5"/>
  <c r="P80" i="3"/>
  <c r="D80" i="4"/>
  <c r="C80" i="6"/>
  <c r="C80" i="7"/>
  <c r="M80" i="7"/>
  <c r="C80" i="8"/>
  <c r="V91" i="6"/>
  <c r="Q146" i="6"/>
  <c r="Q26" i="4"/>
  <c r="E26" i="6"/>
  <c r="C80" i="3"/>
  <c r="M80" i="3"/>
  <c r="D80" i="5"/>
  <c r="D80" i="6"/>
  <c r="N80" i="6"/>
  <c r="N80" i="7"/>
  <c r="O238" i="6"/>
  <c r="O242" i="4"/>
  <c r="V92" i="6"/>
  <c r="Q145" i="6"/>
  <c r="P80" i="4"/>
  <c r="Q174" i="5"/>
  <c r="Q182" i="5" s="1"/>
  <c r="Q188" i="5"/>
  <c r="P80" i="8"/>
  <c r="E53" i="8"/>
  <c r="V119" i="6"/>
  <c r="V118" i="6"/>
  <c r="W118" i="6" s="1"/>
  <c r="V146" i="6"/>
  <c r="E26" i="3"/>
  <c r="D80" i="3"/>
  <c r="N80" i="3"/>
  <c r="C80" i="4"/>
  <c r="P80" i="6"/>
  <c r="P80" i="7"/>
  <c r="Q188" i="7"/>
  <c r="O211" i="1"/>
  <c r="W199" i="4"/>
  <c r="W204" i="4"/>
  <c r="W200" i="5"/>
  <c r="W180" i="6"/>
  <c r="W172" i="3"/>
  <c r="A80" i="4"/>
  <c r="A80" i="3"/>
  <c r="A80" i="7"/>
  <c r="Q212" i="1"/>
  <c r="Q215" i="1" s="1"/>
  <c r="O215" i="1"/>
  <c r="M242" i="1"/>
  <c r="Q239" i="5"/>
  <c r="Q242" i="5" s="1"/>
  <c r="O242" i="5"/>
  <c r="Q185" i="1"/>
  <c r="Q188" i="1" s="1"/>
  <c r="O188" i="1"/>
  <c r="N242" i="1"/>
  <c r="Q239" i="3"/>
  <c r="Q242" i="3" s="1"/>
  <c r="O242" i="3"/>
  <c r="M242" i="8"/>
  <c r="N161" i="8"/>
  <c r="Q131" i="1"/>
  <c r="Q134" i="1" s="1"/>
  <c r="O134" i="1"/>
  <c r="M161" i="8"/>
  <c r="P161" i="1"/>
  <c r="Q158" i="3"/>
  <c r="Q161" i="3" s="1"/>
  <c r="O161" i="3"/>
  <c r="N161" i="1"/>
  <c r="Q158" i="5"/>
  <c r="Q161" i="5" s="1"/>
  <c r="O161" i="5"/>
  <c r="Q158" i="4"/>
  <c r="Q161" i="4" s="1"/>
  <c r="O161" i="4"/>
  <c r="M161" i="1"/>
  <c r="Q104" i="1"/>
  <c r="Q107" i="1" s="1"/>
  <c r="O107" i="1"/>
  <c r="Q158" i="7"/>
  <c r="Q161" i="7" s="1"/>
  <c r="O161" i="7"/>
  <c r="Q158" i="6"/>
  <c r="Q161" i="6" s="1"/>
  <c r="O161" i="6"/>
  <c r="Q50" i="1"/>
  <c r="Q53" i="1" s="1"/>
  <c r="O53" i="1"/>
  <c r="P80" i="5"/>
  <c r="N80" i="4"/>
  <c r="N80" i="5"/>
  <c r="M80" i="6"/>
  <c r="M80" i="4"/>
  <c r="M80" i="5"/>
  <c r="N80" i="8"/>
  <c r="E53" i="4"/>
  <c r="D80" i="1"/>
  <c r="E26" i="5"/>
  <c r="D80" i="7"/>
  <c r="E26" i="4"/>
  <c r="J37" i="11"/>
  <c r="N26" i="11"/>
  <c r="M26" i="11"/>
  <c r="J27" i="11"/>
  <c r="J26" i="11"/>
  <c r="F37" i="11"/>
  <c r="C38" i="11"/>
  <c r="C37" i="11"/>
  <c r="J38" i="11"/>
  <c r="F27" i="11"/>
  <c r="C27" i="11"/>
  <c r="C26" i="11"/>
  <c r="J16" i="11"/>
  <c r="J15" i="11"/>
  <c r="F5" i="11"/>
  <c r="E4" i="11"/>
  <c r="C5" i="11"/>
  <c r="Q49" i="4"/>
  <c r="O49" i="1"/>
  <c r="O130" i="1"/>
  <c r="O238" i="7"/>
  <c r="Q238" i="3"/>
  <c r="M238" i="1"/>
  <c r="O157" i="5"/>
  <c r="O184" i="1"/>
  <c r="Q22" i="3"/>
  <c r="E49" i="5"/>
  <c r="E54" i="5" s="1"/>
  <c r="P76" i="3"/>
  <c r="P76" i="7"/>
  <c r="D76" i="3"/>
  <c r="N76" i="3"/>
  <c r="D76" i="4"/>
  <c r="N76" i="4"/>
  <c r="Q49" i="5"/>
  <c r="Q184" i="5"/>
  <c r="E49" i="1"/>
  <c r="C76" i="3"/>
  <c r="M76" i="3"/>
  <c r="Q130" i="3"/>
  <c r="C76" i="4"/>
  <c r="M76" i="4"/>
  <c r="Q211" i="5"/>
  <c r="Q233" i="4"/>
  <c r="Q238" i="4" s="1"/>
  <c r="O238" i="4"/>
  <c r="Q156" i="6"/>
  <c r="Q157" i="6" s="1"/>
  <c r="O157" i="6"/>
  <c r="Q152" i="7"/>
  <c r="Q157" i="7" s="1"/>
  <c r="O157" i="7"/>
  <c r="Q103" i="5"/>
  <c r="Q22" i="6"/>
  <c r="C76" i="6"/>
  <c r="M76" i="6"/>
  <c r="C76" i="7"/>
  <c r="M76" i="7"/>
  <c r="Q211" i="7"/>
  <c r="M238" i="8"/>
  <c r="P157" i="1"/>
  <c r="N238" i="1"/>
  <c r="D76" i="1"/>
  <c r="Q49" i="6"/>
  <c r="O238" i="3"/>
  <c r="Q152" i="3"/>
  <c r="Q157" i="3" s="1"/>
  <c r="O157" i="3"/>
  <c r="P76" i="4"/>
  <c r="E22" i="5"/>
  <c r="E22" i="6"/>
  <c r="P76" i="6"/>
  <c r="O103" i="1"/>
  <c r="M157" i="1"/>
  <c r="Q233" i="5"/>
  <c r="Q238" i="5" s="1"/>
  <c r="O238" i="5"/>
  <c r="O152" i="1"/>
  <c r="Q152" i="1" s="1"/>
  <c r="N157" i="1"/>
  <c r="Q152" i="4"/>
  <c r="Q157" i="4" s="1"/>
  <c r="O157" i="4"/>
  <c r="E49" i="6"/>
  <c r="D76" i="6"/>
  <c r="N76" i="6"/>
  <c r="D76" i="7"/>
  <c r="N76" i="7"/>
  <c r="Q184" i="7"/>
  <c r="Q103" i="1"/>
  <c r="P238" i="8"/>
  <c r="N157" i="8"/>
  <c r="P76" i="8"/>
  <c r="N76" i="8"/>
  <c r="Q102" i="8"/>
  <c r="O103" i="8"/>
  <c r="D49" i="8"/>
  <c r="T39" i="3"/>
  <c r="T47" i="3" s="1"/>
  <c r="H39" i="3"/>
  <c r="O72" i="8"/>
  <c r="D22" i="8"/>
  <c r="V153" i="7"/>
  <c r="V45" i="7"/>
  <c r="V234" i="3"/>
  <c r="W234" i="3" s="1"/>
  <c r="T234" i="1"/>
  <c r="W180" i="3"/>
  <c r="V126" i="1"/>
  <c r="W126" i="1" s="1"/>
  <c r="V126" i="3"/>
  <c r="W126" i="3" s="1"/>
  <c r="V153" i="3"/>
  <c r="W153" i="3" s="1"/>
  <c r="V99" i="1"/>
  <c r="V45" i="3"/>
  <c r="W45" i="3" s="1"/>
  <c r="V45" i="1"/>
  <c r="W45" i="1" s="1"/>
  <c r="R72" i="8"/>
  <c r="H18" i="8"/>
  <c r="U72" i="8"/>
  <c r="V44" i="7"/>
  <c r="V125" i="1"/>
  <c r="V152" i="3"/>
  <c r="V98" i="3"/>
  <c r="V44" i="1"/>
  <c r="V44" i="3"/>
  <c r="W44" i="3" s="1"/>
  <c r="H12" i="8"/>
  <c r="H12" i="4"/>
  <c r="H20" i="4" s="1"/>
  <c r="M147" i="1"/>
  <c r="M155" i="1" s="1"/>
  <c r="V13" i="4"/>
  <c r="V148" i="3"/>
  <c r="V148" i="4"/>
  <c r="V121" i="3"/>
  <c r="V40" i="3"/>
  <c r="V148" i="6"/>
  <c r="V121" i="1"/>
  <c r="V40" i="4"/>
  <c r="Q148" i="7"/>
  <c r="Q151" i="7" s="1"/>
  <c r="Q154" i="7" s="1"/>
  <c r="Q148" i="3"/>
  <c r="Q151" i="3" s="1"/>
  <c r="Q154" i="3" s="1"/>
  <c r="W226" i="4"/>
  <c r="O147" i="5"/>
  <c r="O155" i="5" s="1"/>
  <c r="E40" i="8"/>
  <c r="E43" i="8" s="1"/>
  <c r="E46" i="8" s="1"/>
  <c r="O147" i="3"/>
  <c r="O155" i="3" s="1"/>
  <c r="W45" i="8"/>
  <c r="Q144" i="3"/>
  <c r="O147" i="4"/>
  <c r="O155" i="4" s="1"/>
  <c r="T231" i="1"/>
  <c r="W227" i="7"/>
  <c r="D71" i="8"/>
  <c r="Q148" i="4"/>
  <c r="Q151" i="4" s="1"/>
  <c r="Q154" i="4" s="1"/>
  <c r="O147" i="6"/>
  <c r="O155" i="6" s="1"/>
  <c r="W94" i="5"/>
  <c r="V178" i="5"/>
  <c r="V181" i="5" s="1"/>
  <c r="V148" i="7"/>
  <c r="V151" i="7" s="1"/>
  <c r="Q148" i="6"/>
  <c r="Q151" i="6" s="1"/>
  <c r="Q154" i="6" s="1"/>
  <c r="W175" i="7"/>
  <c r="V121" i="5"/>
  <c r="V40" i="7"/>
  <c r="Q229" i="3"/>
  <c r="Q232" i="3" s="1"/>
  <c r="Q235" i="3" s="1"/>
  <c r="V148" i="5"/>
  <c r="V151" i="5" s="1"/>
  <c r="Q93" i="6"/>
  <c r="V230" i="4"/>
  <c r="W230" i="4" s="1"/>
  <c r="V149" i="4"/>
  <c r="V41" i="4"/>
  <c r="V14" i="4"/>
  <c r="Q94" i="1"/>
  <c r="Q97" i="1" s="1"/>
  <c r="Q100" i="1" s="1"/>
  <c r="V230" i="6"/>
  <c r="V149" i="6"/>
  <c r="V41" i="6"/>
  <c r="W41" i="6" s="1"/>
  <c r="V14" i="6"/>
  <c r="T230" i="8"/>
  <c r="V230" i="3"/>
  <c r="V122" i="1"/>
  <c r="W122" i="8"/>
  <c r="T149" i="8"/>
  <c r="V149" i="3"/>
  <c r="T149" i="1"/>
  <c r="V41" i="1"/>
  <c r="V41" i="3"/>
  <c r="V41" i="8"/>
  <c r="V14" i="3"/>
  <c r="G5" i="11"/>
  <c r="O229" i="8"/>
  <c r="O232" i="8" s="1"/>
  <c r="P147" i="1"/>
  <c r="P155" i="1" s="1"/>
  <c r="V91" i="3"/>
  <c r="W91" i="3" s="1"/>
  <c r="V146" i="7"/>
  <c r="V145" i="5"/>
  <c r="Q225" i="1"/>
  <c r="Q150" i="8"/>
  <c r="V145" i="6"/>
  <c r="V146" i="4"/>
  <c r="V144" i="6"/>
  <c r="V145" i="3"/>
  <c r="V146" i="3"/>
  <c r="V145" i="7"/>
  <c r="V144" i="5"/>
  <c r="W144" i="5" s="1"/>
  <c r="V145" i="4"/>
  <c r="Q145" i="3"/>
  <c r="Q145" i="4"/>
  <c r="W145" i="4" s="1"/>
  <c r="V144" i="4"/>
  <c r="Q146" i="4"/>
  <c r="Q152" i="5"/>
  <c r="Q157" i="5" s="1"/>
  <c r="O228" i="3"/>
  <c r="O236" i="3" s="1"/>
  <c r="O228" i="4"/>
  <c r="O236" i="4" s="1"/>
  <c r="U147" i="1"/>
  <c r="U155" i="1" s="1"/>
  <c r="S147" i="1"/>
  <c r="S155" i="1" s="1"/>
  <c r="T230" i="1"/>
  <c r="W42" i="8"/>
  <c r="G27" i="11"/>
  <c r="Q225" i="4"/>
  <c r="O239" i="8"/>
  <c r="Q160" i="8"/>
  <c r="W123" i="1"/>
  <c r="K15" i="11"/>
  <c r="E69" i="3"/>
  <c r="Q147" i="7"/>
  <c r="Q155" i="7" s="1"/>
  <c r="O147" i="7"/>
  <c r="O155" i="7" s="1"/>
  <c r="Q229" i="4"/>
  <c r="Q232" i="4" s="1"/>
  <c r="Q235" i="4" s="1"/>
  <c r="U228" i="1"/>
  <c r="U236" i="1" s="1"/>
  <c r="Q229" i="5"/>
  <c r="Q232" i="5" s="1"/>
  <c r="Q235" i="5" s="1"/>
  <c r="V226" i="1"/>
  <c r="Q144" i="8"/>
  <c r="O237" i="1"/>
  <c r="Q237" i="1" s="1"/>
  <c r="D16" i="11"/>
  <c r="V125" i="6"/>
  <c r="I15" i="4"/>
  <c r="D66" i="7"/>
  <c r="D74" i="7" s="1"/>
  <c r="E68" i="7"/>
  <c r="E69" i="7"/>
  <c r="O69" i="7"/>
  <c r="Q69" i="7" s="1"/>
  <c r="E72" i="7"/>
  <c r="E75" i="7"/>
  <c r="O75" i="7"/>
  <c r="Q75" i="7" s="1"/>
  <c r="E78" i="7"/>
  <c r="O78" i="7"/>
  <c r="Q78" i="7" s="1"/>
  <c r="E17" i="11"/>
  <c r="K38" i="11"/>
  <c r="I36" i="4"/>
  <c r="I42" i="3"/>
  <c r="I38" i="5"/>
  <c r="T147" i="7"/>
  <c r="T155" i="7" s="1"/>
  <c r="T153" i="1"/>
  <c r="V153" i="1" s="1"/>
  <c r="O233" i="1"/>
  <c r="W37" i="6"/>
  <c r="E65" i="4"/>
  <c r="H69" i="4"/>
  <c r="P66" i="5"/>
  <c r="P74" i="5" s="1"/>
  <c r="T93" i="6"/>
  <c r="I13" i="7"/>
  <c r="P147" i="8"/>
  <c r="P155" i="8" s="1"/>
  <c r="I13" i="4"/>
  <c r="R147" i="7"/>
  <c r="R155" i="7" s="1"/>
  <c r="I38" i="4"/>
  <c r="T120" i="4"/>
  <c r="T128" i="4" s="1"/>
  <c r="E78" i="5"/>
  <c r="O78" i="5"/>
  <c r="Q78" i="5" s="1"/>
  <c r="I44" i="6"/>
  <c r="E64" i="6"/>
  <c r="O64" i="6"/>
  <c r="Q64" i="6" s="1"/>
  <c r="E69" i="6"/>
  <c r="P66" i="7"/>
  <c r="P74" i="7" s="1"/>
  <c r="T147" i="5"/>
  <c r="T155" i="5" s="1"/>
  <c r="P66" i="3"/>
  <c r="P74" i="3" s="1"/>
  <c r="U66" i="6"/>
  <c r="U74" i="6" s="1"/>
  <c r="I40" i="6"/>
  <c r="U147" i="7"/>
  <c r="U155" i="7" s="1"/>
  <c r="T65" i="4"/>
  <c r="V65" i="4" s="1"/>
  <c r="T68" i="4"/>
  <c r="V68" i="4" s="1"/>
  <c r="E75" i="4"/>
  <c r="O75" i="4"/>
  <c r="Q75" i="4" s="1"/>
  <c r="E79" i="4"/>
  <c r="O79" i="4"/>
  <c r="Q79" i="4" s="1"/>
  <c r="E69" i="5"/>
  <c r="E72" i="5"/>
  <c r="E75" i="5"/>
  <c r="I41" i="6"/>
  <c r="N228" i="1"/>
  <c r="N236" i="1" s="1"/>
  <c r="V94" i="7"/>
  <c r="S147" i="7"/>
  <c r="S155" i="7" s="1"/>
  <c r="N228" i="8"/>
  <c r="N236" i="8" s="1"/>
  <c r="O148" i="8"/>
  <c r="O151" i="8" s="1"/>
  <c r="P228" i="8"/>
  <c r="Q159" i="1"/>
  <c r="T227" i="1"/>
  <c r="T227" i="8"/>
  <c r="U228" i="8"/>
  <c r="U236" i="8" s="1"/>
  <c r="O230" i="1"/>
  <c r="Q230" i="1" s="1"/>
  <c r="O150" i="1"/>
  <c r="Q150" i="1" s="1"/>
  <c r="P228" i="1"/>
  <c r="P236" i="1" s="1"/>
  <c r="Q200" i="1"/>
  <c r="I36" i="8"/>
  <c r="Q149" i="1"/>
  <c r="O148" i="1"/>
  <c r="Q173" i="1"/>
  <c r="T146" i="1"/>
  <c r="U147" i="8"/>
  <c r="U155" i="8" s="1"/>
  <c r="O146" i="1"/>
  <c r="Q237" i="8"/>
  <c r="O231" i="1"/>
  <c r="Q231" i="1" s="1"/>
  <c r="T146" i="8"/>
  <c r="O146" i="8"/>
  <c r="N147" i="8"/>
  <c r="N155" i="8" s="1"/>
  <c r="V153" i="8"/>
  <c r="O160" i="1"/>
  <c r="Q160" i="1" s="1"/>
  <c r="Q119" i="1"/>
  <c r="V119" i="1"/>
  <c r="D67" i="8"/>
  <c r="W204" i="8"/>
  <c r="Q156" i="1"/>
  <c r="T229" i="1"/>
  <c r="O227" i="1"/>
  <c r="V92" i="1"/>
  <c r="Q92" i="1"/>
  <c r="T63" i="1"/>
  <c r="V63" i="1" s="1"/>
  <c r="H64" i="1"/>
  <c r="E65" i="1"/>
  <c r="O158" i="1"/>
  <c r="O240" i="8"/>
  <c r="Q240" i="8" s="1"/>
  <c r="O240" i="1"/>
  <c r="Q240" i="1" s="1"/>
  <c r="O69" i="6"/>
  <c r="Q69" i="6" s="1"/>
  <c r="H71" i="6"/>
  <c r="E72" i="6"/>
  <c r="O72" i="6"/>
  <c r="Q72" i="6" s="1"/>
  <c r="E77" i="6"/>
  <c r="O77" i="6"/>
  <c r="E79" i="6"/>
  <c r="O79" i="6"/>
  <c r="Q79" i="6" s="1"/>
  <c r="T65" i="8"/>
  <c r="Q38" i="1"/>
  <c r="M228" i="1"/>
  <c r="E39" i="8"/>
  <c r="E47" i="8" s="1"/>
  <c r="V38" i="1"/>
  <c r="E72" i="3"/>
  <c r="O72" i="3"/>
  <c r="Q72" i="3" s="1"/>
  <c r="E79" i="3"/>
  <c r="O79" i="3"/>
  <c r="Q79" i="3" s="1"/>
  <c r="E71" i="4"/>
  <c r="O229" i="1"/>
  <c r="T233" i="1"/>
  <c r="V233" i="1" s="1"/>
  <c r="O233" i="8"/>
  <c r="O238" i="8" s="1"/>
  <c r="V145" i="1"/>
  <c r="O239" i="1"/>
  <c r="O241" i="1"/>
  <c r="Q241" i="1" s="1"/>
  <c r="O153" i="1"/>
  <c r="E63" i="1"/>
  <c r="H69" i="1"/>
  <c r="E71" i="1"/>
  <c r="T71" i="1"/>
  <c r="E77" i="1"/>
  <c r="O77" i="1"/>
  <c r="H63" i="3"/>
  <c r="E64" i="3"/>
  <c r="O64" i="3"/>
  <c r="Q64" i="3" s="1"/>
  <c r="H65" i="3"/>
  <c r="E67" i="3"/>
  <c r="O67" i="3"/>
  <c r="O69" i="3"/>
  <c r="Q69" i="3" s="1"/>
  <c r="E63" i="4"/>
  <c r="O65" i="4"/>
  <c r="Q65" i="4" s="1"/>
  <c r="E68" i="4"/>
  <c r="O68" i="4"/>
  <c r="Q68" i="4" s="1"/>
  <c r="E64" i="5"/>
  <c r="O64" i="5"/>
  <c r="Q64" i="5" s="1"/>
  <c r="E67" i="5"/>
  <c r="E68" i="5"/>
  <c r="C67" i="8"/>
  <c r="C70" i="8" s="1"/>
  <c r="T150" i="1"/>
  <c r="Q226" i="8"/>
  <c r="O65" i="1"/>
  <c r="H68" i="1"/>
  <c r="E63" i="8"/>
  <c r="O78" i="8"/>
  <c r="Q78" i="8" s="1"/>
  <c r="E79" i="8"/>
  <c r="H39" i="8"/>
  <c r="H47" i="8" s="1"/>
  <c r="M147" i="8"/>
  <c r="M155" i="8" s="1"/>
  <c r="Q159" i="8"/>
  <c r="Q230" i="8"/>
  <c r="N147" i="1"/>
  <c r="H67" i="1"/>
  <c r="I13" i="3"/>
  <c r="M66" i="1"/>
  <c r="O63" i="1"/>
  <c r="M66" i="3"/>
  <c r="M74" i="3" s="1"/>
  <c r="O63" i="3"/>
  <c r="Q63" i="3" s="1"/>
  <c r="O71" i="3"/>
  <c r="M66" i="5"/>
  <c r="M74" i="5" s="1"/>
  <c r="O63" i="5"/>
  <c r="Q63" i="5" s="1"/>
  <c r="O77" i="5"/>
  <c r="C66" i="7"/>
  <c r="C74" i="7" s="1"/>
  <c r="E63" i="7"/>
  <c r="M66" i="7"/>
  <c r="M74" i="7" s="1"/>
  <c r="O63" i="7"/>
  <c r="Q63" i="7" s="1"/>
  <c r="H63" i="1"/>
  <c r="O69" i="1"/>
  <c r="Q69" i="1" s="1"/>
  <c r="O64" i="1"/>
  <c r="Q64" i="1" s="1"/>
  <c r="H65" i="1"/>
  <c r="E67" i="1"/>
  <c r="O68" i="1"/>
  <c r="Q68" i="1" s="1"/>
  <c r="T69" i="1"/>
  <c r="E75" i="1"/>
  <c r="O75" i="1"/>
  <c r="Q75" i="1" s="1"/>
  <c r="F17" i="11"/>
  <c r="E63" i="3"/>
  <c r="E65" i="3"/>
  <c r="O65" i="3"/>
  <c r="Q65" i="3" s="1"/>
  <c r="E68" i="3"/>
  <c r="O68" i="3"/>
  <c r="Q68" i="3" s="1"/>
  <c r="H69" i="3"/>
  <c r="E71" i="3"/>
  <c r="E75" i="3"/>
  <c r="O75" i="3"/>
  <c r="Q75" i="3" s="1"/>
  <c r="E78" i="3"/>
  <c r="O78" i="3"/>
  <c r="Q78" i="3" s="1"/>
  <c r="E39" i="4"/>
  <c r="E47" i="4" s="1"/>
  <c r="N66" i="4"/>
  <c r="N74" i="4" s="1"/>
  <c r="T69" i="4"/>
  <c r="E77" i="4"/>
  <c r="E78" i="4"/>
  <c r="O78" i="4"/>
  <c r="Q78" i="4" s="1"/>
  <c r="H39" i="5"/>
  <c r="W38" i="5"/>
  <c r="E63" i="5"/>
  <c r="H64" i="5"/>
  <c r="E65" i="5"/>
  <c r="O65" i="5"/>
  <c r="Q65" i="5" s="1"/>
  <c r="O67" i="5"/>
  <c r="T72" i="5"/>
  <c r="V72" i="5" s="1"/>
  <c r="E77" i="5"/>
  <c r="E79" i="5"/>
  <c r="O79" i="5"/>
  <c r="Q79" i="5" s="1"/>
  <c r="I42" i="6"/>
  <c r="D66" i="6"/>
  <c r="D74" i="6" s="1"/>
  <c r="T65" i="6"/>
  <c r="V65" i="6" s="1"/>
  <c r="S66" i="7"/>
  <c r="S74" i="7" s="1"/>
  <c r="Q39" i="7"/>
  <c r="Q47" i="7" s="1"/>
  <c r="E65" i="7"/>
  <c r="O65" i="7"/>
  <c r="Q65" i="7" s="1"/>
  <c r="T68" i="7"/>
  <c r="V68" i="7" s="1"/>
  <c r="T72" i="7"/>
  <c r="V117" i="7"/>
  <c r="V120" i="7" s="1"/>
  <c r="O64" i="8"/>
  <c r="Q64" i="8" s="1"/>
  <c r="E69" i="8"/>
  <c r="E77" i="8"/>
  <c r="V153" i="5"/>
  <c r="T147" i="4"/>
  <c r="T155" i="4" s="1"/>
  <c r="O152" i="8"/>
  <c r="O157" i="8" s="1"/>
  <c r="O227" i="8"/>
  <c r="O226" i="1"/>
  <c r="M66" i="4"/>
  <c r="M74" i="4" s="1"/>
  <c r="O63" i="4"/>
  <c r="Q63" i="4" s="1"/>
  <c r="O71" i="4"/>
  <c r="O77" i="4"/>
  <c r="E71" i="5"/>
  <c r="E67" i="6"/>
  <c r="O67" i="6"/>
  <c r="I40" i="3"/>
  <c r="V95" i="3"/>
  <c r="V122" i="3"/>
  <c r="E12" i="6"/>
  <c r="E20" i="6" s="1"/>
  <c r="I15" i="7"/>
  <c r="V125" i="7"/>
  <c r="O158" i="8"/>
  <c r="O161" i="8" s="1"/>
  <c r="T234" i="8"/>
  <c r="O234" i="1"/>
  <c r="Q234" i="8"/>
  <c r="Q145" i="8"/>
  <c r="E77" i="3"/>
  <c r="O77" i="3"/>
  <c r="T233" i="8"/>
  <c r="T152" i="8"/>
  <c r="E64" i="7"/>
  <c r="O64" i="7"/>
  <c r="Q64" i="7" s="1"/>
  <c r="H65" i="7"/>
  <c r="E67" i="7"/>
  <c r="T69" i="7"/>
  <c r="O68" i="8"/>
  <c r="Q68" i="8" s="1"/>
  <c r="T148" i="1"/>
  <c r="T151" i="1" s="1"/>
  <c r="T231" i="8"/>
  <c r="E67" i="4"/>
  <c r="E78" i="6"/>
  <c r="O78" i="6"/>
  <c r="O67" i="7"/>
  <c r="E71" i="7"/>
  <c r="O71" i="7"/>
  <c r="E77" i="7"/>
  <c r="O77" i="7"/>
  <c r="E69" i="1"/>
  <c r="E78" i="1"/>
  <c r="K16" i="11"/>
  <c r="U66" i="3"/>
  <c r="U74" i="3" s="1"/>
  <c r="T72" i="3"/>
  <c r="H63" i="4"/>
  <c r="E64" i="4"/>
  <c r="O64" i="4"/>
  <c r="Q64" i="4" s="1"/>
  <c r="H65" i="4"/>
  <c r="O67" i="4"/>
  <c r="E69" i="4"/>
  <c r="O69" i="4"/>
  <c r="Q69" i="4" s="1"/>
  <c r="E72" i="4"/>
  <c r="O72" i="4"/>
  <c r="Q72" i="4" s="1"/>
  <c r="I41" i="5"/>
  <c r="W42" i="5"/>
  <c r="O68" i="5"/>
  <c r="Q68" i="5" s="1"/>
  <c r="O69" i="5"/>
  <c r="Q69" i="5" s="1"/>
  <c r="O71" i="5"/>
  <c r="O72" i="5"/>
  <c r="Q72" i="5" s="1"/>
  <c r="O75" i="5"/>
  <c r="Q75" i="5" s="1"/>
  <c r="N38" i="11"/>
  <c r="T174" i="5"/>
  <c r="T182" i="5" s="1"/>
  <c r="D37" i="11"/>
  <c r="E63" i="6"/>
  <c r="O63" i="6"/>
  <c r="E65" i="6"/>
  <c r="O65" i="6"/>
  <c r="Q65" i="6" s="1"/>
  <c r="E68" i="6"/>
  <c r="O68" i="6"/>
  <c r="Q68" i="6" s="1"/>
  <c r="H69" i="6"/>
  <c r="E71" i="6"/>
  <c r="O71" i="6"/>
  <c r="Q71" i="6" s="1"/>
  <c r="E75" i="6"/>
  <c r="O75" i="6"/>
  <c r="G38" i="11"/>
  <c r="T39" i="7"/>
  <c r="T47" i="7" s="1"/>
  <c r="I42" i="7"/>
  <c r="K27" i="11"/>
  <c r="O68" i="7"/>
  <c r="Q68" i="7" s="1"/>
  <c r="H69" i="7"/>
  <c r="O72" i="7"/>
  <c r="Q72" i="7" s="1"/>
  <c r="E79" i="7"/>
  <c r="O79" i="7"/>
  <c r="Q79" i="7" s="1"/>
  <c r="E65" i="8"/>
  <c r="M228" i="8"/>
  <c r="Q145" i="1"/>
  <c r="T229" i="8"/>
  <c r="T148" i="8"/>
  <c r="H67" i="5"/>
  <c r="T201" i="1"/>
  <c r="T228" i="7"/>
  <c r="T236" i="7" s="1"/>
  <c r="V117" i="5"/>
  <c r="W119" i="7"/>
  <c r="V93" i="4"/>
  <c r="T144" i="1"/>
  <c r="V144" i="1" s="1"/>
  <c r="S66" i="4"/>
  <c r="S74" i="4" s="1"/>
  <c r="T64" i="7"/>
  <c r="V64" i="7" s="1"/>
  <c r="T65" i="5"/>
  <c r="V65" i="5" s="1"/>
  <c r="T64" i="6"/>
  <c r="V64" i="6" s="1"/>
  <c r="T65" i="1"/>
  <c r="T63" i="3"/>
  <c r="V63" i="3" s="1"/>
  <c r="T65" i="3"/>
  <c r="V65" i="3" s="1"/>
  <c r="T64" i="4"/>
  <c r="V64" i="4" s="1"/>
  <c r="T12" i="6"/>
  <c r="T20" i="6" s="1"/>
  <c r="W204" i="3"/>
  <c r="G37" i="11"/>
  <c r="R228" i="8"/>
  <c r="R236" i="8" s="1"/>
  <c r="S228" i="1"/>
  <c r="S228" i="8"/>
  <c r="S236" i="8" s="1"/>
  <c r="T174" i="3"/>
  <c r="T182" i="3" s="1"/>
  <c r="R228" i="1"/>
  <c r="R236" i="1" s="1"/>
  <c r="T120" i="6"/>
  <c r="R147" i="1"/>
  <c r="R155" i="1" s="1"/>
  <c r="R147" i="8"/>
  <c r="R155" i="8" s="1"/>
  <c r="T147" i="3"/>
  <c r="T155" i="3" s="1"/>
  <c r="T120" i="5"/>
  <c r="T120" i="7"/>
  <c r="T128" i="7" s="1"/>
  <c r="V121" i="7"/>
  <c r="V121" i="4"/>
  <c r="W123" i="5"/>
  <c r="V125" i="5"/>
  <c r="W125" i="5" s="1"/>
  <c r="W123" i="3"/>
  <c r="W123" i="6"/>
  <c r="W118" i="3"/>
  <c r="G26" i="11"/>
  <c r="T152" i="1"/>
  <c r="V98" i="4"/>
  <c r="V94" i="5"/>
  <c r="V94" i="6"/>
  <c r="T147" i="6"/>
  <c r="T155" i="6" s="1"/>
  <c r="T64" i="5"/>
  <c r="V64" i="5" s="1"/>
  <c r="T63" i="7"/>
  <c r="V63" i="7" s="1"/>
  <c r="T65" i="7"/>
  <c r="V65" i="7" s="1"/>
  <c r="V13" i="7"/>
  <c r="V13" i="3"/>
  <c r="V16" i="3" s="1"/>
  <c r="T68" i="6"/>
  <c r="T67" i="8"/>
  <c r="T67" i="1"/>
  <c r="T69" i="8"/>
  <c r="T71" i="6"/>
  <c r="V71" i="6" s="1"/>
  <c r="W42" i="6"/>
  <c r="U66" i="4"/>
  <c r="U74" i="4" s="1"/>
  <c r="U66" i="5"/>
  <c r="U74" i="5" s="1"/>
  <c r="U66" i="7"/>
  <c r="U74" i="7" s="1"/>
  <c r="R66" i="5"/>
  <c r="R74" i="5" s="1"/>
  <c r="T63" i="5"/>
  <c r="W37" i="3"/>
  <c r="S66" i="3"/>
  <c r="S74" i="3" s="1"/>
  <c r="R66" i="3"/>
  <c r="R74" i="3" s="1"/>
  <c r="R66" i="7"/>
  <c r="R74" i="7" s="1"/>
  <c r="V36" i="7"/>
  <c r="V39" i="7" s="1"/>
  <c r="W38" i="7"/>
  <c r="T64" i="3"/>
  <c r="S66" i="5"/>
  <c r="S74" i="5" s="1"/>
  <c r="W37" i="7"/>
  <c r="R66" i="4"/>
  <c r="R74" i="4" s="1"/>
  <c r="T63" i="4"/>
  <c r="R66" i="6"/>
  <c r="R74" i="6" s="1"/>
  <c r="T63" i="6"/>
  <c r="V63" i="6" s="1"/>
  <c r="V36" i="4"/>
  <c r="V39" i="4" s="1"/>
  <c r="W38" i="4"/>
  <c r="W38" i="6"/>
  <c r="W37" i="4"/>
  <c r="S66" i="6"/>
  <c r="S74" i="6" s="1"/>
  <c r="T63" i="8"/>
  <c r="T67" i="6"/>
  <c r="W42" i="3"/>
  <c r="T68" i="3"/>
  <c r="T68" i="5"/>
  <c r="V68" i="5" s="1"/>
  <c r="T69" i="5"/>
  <c r="V69" i="5" s="1"/>
  <c r="T69" i="6"/>
  <c r="T67" i="4"/>
  <c r="T70" i="4" s="1"/>
  <c r="T67" i="5"/>
  <c r="V41" i="7"/>
  <c r="T67" i="3"/>
  <c r="T69" i="3"/>
  <c r="W42" i="7"/>
  <c r="T67" i="7"/>
  <c r="T71" i="3"/>
  <c r="T72" i="4"/>
  <c r="V72" i="4" s="1"/>
  <c r="W45" i="6"/>
  <c r="T71" i="4"/>
  <c r="T71" i="8"/>
  <c r="W44" i="6"/>
  <c r="T71" i="5"/>
  <c r="W44" i="4"/>
  <c r="W45" i="7"/>
  <c r="T72" i="6"/>
  <c r="V72" i="6" s="1"/>
  <c r="T71" i="7"/>
  <c r="F16" i="11"/>
  <c r="M16" i="11"/>
  <c r="M27" i="11"/>
  <c r="C17" i="11"/>
  <c r="I45" i="3"/>
  <c r="H72" i="5"/>
  <c r="I45" i="4"/>
  <c r="H72" i="3"/>
  <c r="I45" i="6"/>
  <c r="I42" i="4"/>
  <c r="I37" i="3"/>
  <c r="I38" i="3"/>
  <c r="H39" i="4"/>
  <c r="H47" i="4" s="1"/>
  <c r="H63" i="6"/>
  <c r="H65" i="6"/>
  <c r="G66" i="7"/>
  <c r="I38" i="7"/>
  <c r="I37" i="4"/>
  <c r="I37" i="7"/>
  <c r="I18" i="5"/>
  <c r="H72" i="6"/>
  <c r="H71" i="3"/>
  <c r="H72" i="4"/>
  <c r="H71" i="4"/>
  <c r="I17" i="6"/>
  <c r="H71" i="7"/>
  <c r="H68" i="4"/>
  <c r="H68" i="8"/>
  <c r="H67" i="3"/>
  <c r="H67" i="6"/>
  <c r="H67" i="4"/>
  <c r="H70" i="4" s="1"/>
  <c r="H69" i="5"/>
  <c r="I15" i="3"/>
  <c r="H68" i="3"/>
  <c r="I14" i="4"/>
  <c r="H68" i="6"/>
  <c r="F66" i="4"/>
  <c r="F74" i="4" s="1"/>
  <c r="H64" i="4"/>
  <c r="H64" i="3"/>
  <c r="H63" i="5"/>
  <c r="H65" i="5"/>
  <c r="G66" i="6"/>
  <c r="G74" i="6" s="1"/>
  <c r="H64" i="7"/>
  <c r="G66" i="3"/>
  <c r="G66" i="5"/>
  <c r="H12" i="6"/>
  <c r="F66" i="7"/>
  <c r="H63" i="7"/>
  <c r="H64" i="6"/>
  <c r="H64" i="8"/>
  <c r="Q239" i="6"/>
  <c r="Q242" i="6" s="1"/>
  <c r="Q239" i="7"/>
  <c r="Q242" i="7" s="1"/>
  <c r="O228" i="5"/>
  <c r="O236" i="5" s="1"/>
  <c r="Q225" i="5"/>
  <c r="Q228" i="5" s="1"/>
  <c r="Q236" i="5" s="1"/>
  <c r="O228" i="6"/>
  <c r="O236" i="6" s="1"/>
  <c r="Q225" i="6"/>
  <c r="Q228" i="6" s="1"/>
  <c r="O228" i="7"/>
  <c r="O236" i="7" s="1"/>
  <c r="Q225" i="7"/>
  <c r="Q228" i="7" s="1"/>
  <c r="Q225" i="8"/>
  <c r="V225" i="1"/>
  <c r="T228" i="3"/>
  <c r="V225" i="3"/>
  <c r="V228" i="3" s="1"/>
  <c r="T228" i="4"/>
  <c r="T236" i="4" s="1"/>
  <c r="V225" i="4"/>
  <c r="V228" i="4" s="1"/>
  <c r="T228" i="5"/>
  <c r="T236" i="5" s="1"/>
  <c r="V225" i="5"/>
  <c r="T228" i="6"/>
  <c r="T236" i="6" s="1"/>
  <c r="V225" i="6"/>
  <c r="V228" i="6" s="1"/>
  <c r="Q229" i="6"/>
  <c r="Q232" i="6" s="1"/>
  <c r="Q235" i="6" s="1"/>
  <c r="Q229" i="7"/>
  <c r="Q232" i="7" s="1"/>
  <c r="V229" i="3"/>
  <c r="V229" i="4"/>
  <c r="V232" i="4" s="1"/>
  <c r="V229" i="5"/>
  <c r="V232" i="5" s="1"/>
  <c r="V229" i="6"/>
  <c r="V232" i="6" s="1"/>
  <c r="V235" i="6" s="1"/>
  <c r="V229" i="7"/>
  <c r="V232" i="7" s="1"/>
  <c r="V225" i="8"/>
  <c r="Q237" i="6"/>
  <c r="Q238" i="6" s="1"/>
  <c r="Q233" i="7"/>
  <c r="Q238" i="7" s="1"/>
  <c r="V233" i="3"/>
  <c r="V233" i="4"/>
  <c r="V233" i="5"/>
  <c r="V233" i="7"/>
  <c r="Q104" i="8"/>
  <c r="Q107" i="8" s="1"/>
  <c r="O93" i="8"/>
  <c r="O101" i="8" s="1"/>
  <c r="Q92" i="8"/>
  <c r="Q94" i="8"/>
  <c r="Q97" i="8" s="1"/>
  <c r="Q98" i="8"/>
  <c r="T39" i="8"/>
  <c r="T47" i="8" s="1"/>
  <c r="V38" i="8"/>
  <c r="V44" i="8"/>
  <c r="V40" i="8"/>
  <c r="V43" i="8" s="1"/>
  <c r="R66" i="8"/>
  <c r="P66" i="8"/>
  <c r="O201" i="1"/>
  <c r="O209" i="1" s="1"/>
  <c r="Q198" i="1"/>
  <c r="W198" i="1" s="1"/>
  <c r="Q202" i="1"/>
  <c r="Q205" i="1" s="1"/>
  <c r="Q206" i="1"/>
  <c r="Q211" i="1" s="1"/>
  <c r="O174" i="1"/>
  <c r="O182" i="1" s="1"/>
  <c r="Q171" i="1"/>
  <c r="T174" i="1"/>
  <c r="Q175" i="1"/>
  <c r="Q178" i="1" s="1"/>
  <c r="Q179" i="1"/>
  <c r="Q184" i="1" s="1"/>
  <c r="T120" i="1"/>
  <c r="T128" i="1" s="1"/>
  <c r="Q117" i="1"/>
  <c r="O120" i="1"/>
  <c r="O128" i="1" s="1"/>
  <c r="Q121" i="1"/>
  <c r="Q124" i="1" s="1"/>
  <c r="Q127" i="1" s="1"/>
  <c r="Q125" i="1"/>
  <c r="Q130" i="1" s="1"/>
  <c r="O93" i="1"/>
  <c r="O101" i="1" s="1"/>
  <c r="V98" i="1"/>
  <c r="V90" i="1"/>
  <c r="T93" i="1"/>
  <c r="T101" i="1" s="1"/>
  <c r="V94" i="1"/>
  <c r="V97" i="1" s="1"/>
  <c r="O39" i="1"/>
  <c r="O47" i="1" s="1"/>
  <c r="Q36" i="1"/>
  <c r="T39" i="1"/>
  <c r="T47" i="1" s="1"/>
  <c r="Q40" i="1"/>
  <c r="Q43" i="1" s="1"/>
  <c r="Q44" i="1"/>
  <c r="Q49" i="1" s="1"/>
  <c r="N66" i="1"/>
  <c r="U66" i="1"/>
  <c r="Q174" i="6"/>
  <c r="W227" i="6"/>
  <c r="W173" i="7"/>
  <c r="W230" i="5"/>
  <c r="O37" i="11"/>
  <c r="Q39" i="3"/>
  <c r="W37" i="5"/>
  <c r="Q39" i="5"/>
  <c r="D27" i="11"/>
  <c r="I37" i="5"/>
  <c r="I44" i="5"/>
  <c r="E39" i="7"/>
  <c r="E47" i="7" s="1"/>
  <c r="E39" i="3"/>
  <c r="E47" i="3" s="1"/>
  <c r="C66" i="4"/>
  <c r="C74" i="4" s="1"/>
  <c r="C66" i="6"/>
  <c r="I41" i="3"/>
  <c r="D66" i="5"/>
  <c r="D74" i="5" s="1"/>
  <c r="Q12" i="3"/>
  <c r="N66" i="3"/>
  <c r="N74" i="3" s="1"/>
  <c r="N66" i="5"/>
  <c r="N74" i="5" s="1"/>
  <c r="N66" i="6"/>
  <c r="N74" i="6" s="1"/>
  <c r="N66" i="7"/>
  <c r="N74" i="7" s="1"/>
  <c r="P66" i="4"/>
  <c r="P74" i="4" s="1"/>
  <c r="M66" i="6"/>
  <c r="M74" i="6" s="1"/>
  <c r="P66" i="6"/>
  <c r="P74" i="6" s="1"/>
  <c r="D66" i="3"/>
  <c r="I15" i="6"/>
  <c r="I14" i="7"/>
  <c r="I14" i="3"/>
  <c r="C66" i="5"/>
  <c r="C74" i="5" s="1"/>
  <c r="I10" i="6"/>
  <c r="I11" i="6"/>
  <c r="C66" i="3"/>
  <c r="C74" i="3" s="1"/>
  <c r="D66" i="4"/>
  <c r="I14" i="6"/>
  <c r="K26" i="11"/>
  <c r="O13" i="1"/>
  <c r="E21" i="1"/>
  <c r="C22" i="1"/>
  <c r="U12" i="8"/>
  <c r="U20" i="8" s="1"/>
  <c r="O9" i="1"/>
  <c r="Q9" i="1" s="1"/>
  <c r="S66" i="1"/>
  <c r="S74" i="1" s="1"/>
  <c r="T11" i="1"/>
  <c r="T17" i="1"/>
  <c r="E23" i="1"/>
  <c r="D39" i="1"/>
  <c r="D47" i="1" s="1"/>
  <c r="W37" i="1"/>
  <c r="E41" i="1"/>
  <c r="E43" i="1" s="1"/>
  <c r="E46" i="1" s="1"/>
  <c r="H45" i="1"/>
  <c r="M12" i="8"/>
  <c r="M20" i="8" s="1"/>
  <c r="O24" i="8"/>
  <c r="C4" i="11"/>
  <c r="E11" i="1"/>
  <c r="C12" i="1"/>
  <c r="C20" i="1" s="1"/>
  <c r="T13" i="1"/>
  <c r="E17" i="1"/>
  <c r="C79" i="1"/>
  <c r="E79" i="1" s="1"/>
  <c r="O10" i="8"/>
  <c r="Q10" i="8" s="1"/>
  <c r="O14" i="8"/>
  <c r="Q14" i="8" s="1"/>
  <c r="I37" i="8"/>
  <c r="I41" i="8"/>
  <c r="D5" i="11"/>
  <c r="H37" i="1"/>
  <c r="I37" i="1" s="1"/>
  <c r="H42" i="1"/>
  <c r="E51" i="1"/>
  <c r="E53" i="1" s="1"/>
  <c r="W118" i="1"/>
  <c r="V10" i="8"/>
  <c r="F12" i="8"/>
  <c r="F20" i="8" s="1"/>
  <c r="E18" i="8"/>
  <c r="W180" i="8"/>
  <c r="N66" i="8"/>
  <c r="N74" i="8" s="1"/>
  <c r="G66" i="8"/>
  <c r="Q9" i="8"/>
  <c r="V14" i="8"/>
  <c r="I42" i="8"/>
  <c r="I14" i="8"/>
  <c r="W37" i="8"/>
  <c r="Q15" i="8"/>
  <c r="Q21" i="8"/>
  <c r="Q25" i="8"/>
  <c r="C66" i="8"/>
  <c r="D12" i="8"/>
  <c r="D20" i="8" s="1"/>
  <c r="S12" i="8"/>
  <c r="S20" i="8" s="1"/>
  <c r="F63" i="8"/>
  <c r="H63" i="8" s="1"/>
  <c r="M63" i="8"/>
  <c r="O63" i="8" s="1"/>
  <c r="Q63" i="8" s="1"/>
  <c r="D64" i="8"/>
  <c r="D66" i="8" s="1"/>
  <c r="S64" i="8"/>
  <c r="S66" i="8" s="1"/>
  <c r="F65" i="8"/>
  <c r="A65" i="8" s="1"/>
  <c r="M65" i="8"/>
  <c r="U65" i="8"/>
  <c r="F67" i="8"/>
  <c r="M67" i="8"/>
  <c r="U67" i="8"/>
  <c r="U70" i="8" s="1"/>
  <c r="D68" i="8"/>
  <c r="S68" i="8"/>
  <c r="F69" i="8"/>
  <c r="M69" i="8"/>
  <c r="O69" i="8" s="1"/>
  <c r="Q69" i="8" s="1"/>
  <c r="F71" i="8"/>
  <c r="A71" i="8" s="1"/>
  <c r="M71" i="8"/>
  <c r="O71" i="8" s="1"/>
  <c r="Q71" i="8" s="1"/>
  <c r="M75" i="8"/>
  <c r="M77" i="8"/>
  <c r="D78" i="8"/>
  <c r="D80" i="8" s="1"/>
  <c r="M79" i="8"/>
  <c r="O79" i="8" s="1"/>
  <c r="Q79" i="8" s="1"/>
  <c r="E9" i="8"/>
  <c r="E11" i="8"/>
  <c r="C12" i="8"/>
  <c r="C20" i="8" s="1"/>
  <c r="G12" i="8"/>
  <c r="G20" i="8" s="1"/>
  <c r="N12" i="8"/>
  <c r="N20" i="8" s="1"/>
  <c r="R12" i="8"/>
  <c r="R20" i="8" s="1"/>
  <c r="E13" i="8"/>
  <c r="T13" i="8"/>
  <c r="E15" i="8"/>
  <c r="T15" i="8"/>
  <c r="E17" i="8"/>
  <c r="E21" i="8"/>
  <c r="C22" i="8"/>
  <c r="E23" i="8"/>
  <c r="E25" i="8"/>
  <c r="C26" i="8"/>
  <c r="W91" i="8"/>
  <c r="W118" i="8"/>
  <c r="W123" i="8"/>
  <c r="O11" i="8"/>
  <c r="O13" i="8"/>
  <c r="O17" i="8"/>
  <c r="O22" i="8" s="1"/>
  <c r="O23" i="8"/>
  <c r="W95" i="8"/>
  <c r="W99" i="8"/>
  <c r="W126" i="8"/>
  <c r="P12" i="8"/>
  <c r="P20" i="8" s="1"/>
  <c r="W96" i="8"/>
  <c r="W90" i="8"/>
  <c r="G4" i="11"/>
  <c r="W199" i="8"/>
  <c r="W203" i="8"/>
  <c r="Q93" i="7"/>
  <c r="W90" i="7"/>
  <c r="W149" i="7"/>
  <c r="N28" i="11"/>
  <c r="I40" i="7"/>
  <c r="Q12" i="7"/>
  <c r="H41" i="7"/>
  <c r="I41" i="7" s="1"/>
  <c r="W44" i="7"/>
  <c r="H45" i="7"/>
  <c r="F68" i="7"/>
  <c r="H68" i="7" s="1"/>
  <c r="F72" i="7"/>
  <c r="W94" i="7"/>
  <c r="V95" i="7"/>
  <c r="Q122" i="7"/>
  <c r="Q124" i="7" s="1"/>
  <c r="V126" i="7"/>
  <c r="Q132" i="7"/>
  <c r="Q134" i="7" s="1"/>
  <c r="W150" i="7"/>
  <c r="W171" i="7"/>
  <c r="Q176" i="7"/>
  <c r="Q178" i="7" s="1"/>
  <c r="Q181" i="7" s="1"/>
  <c r="W177" i="7"/>
  <c r="W202" i="7"/>
  <c r="I9" i="7"/>
  <c r="V9" i="7"/>
  <c r="W9" i="7" s="1"/>
  <c r="I10" i="7"/>
  <c r="V10" i="7"/>
  <c r="I11" i="7"/>
  <c r="V11" i="7"/>
  <c r="E12" i="7"/>
  <c r="E20" i="7" s="1"/>
  <c r="T12" i="7"/>
  <c r="T20" i="7" s="1"/>
  <c r="Q14" i="7"/>
  <c r="Q16" i="7" s="1"/>
  <c r="Q19" i="7" s="1"/>
  <c r="I17" i="7"/>
  <c r="V17" i="7"/>
  <c r="I18" i="7"/>
  <c r="V18" i="7"/>
  <c r="Q24" i="7"/>
  <c r="I36" i="7"/>
  <c r="I44" i="7"/>
  <c r="G67" i="7"/>
  <c r="G70" i="7" s="1"/>
  <c r="G73" i="7" s="1"/>
  <c r="Q198" i="7"/>
  <c r="V205" i="7"/>
  <c r="Q204" i="7"/>
  <c r="W204" i="7" s="1"/>
  <c r="V90" i="7"/>
  <c r="Q95" i="7"/>
  <c r="W95" i="7" s="1"/>
  <c r="Q106" i="7"/>
  <c r="Q107" i="7" s="1"/>
  <c r="Q118" i="7"/>
  <c r="W118" i="7" s="1"/>
  <c r="V122" i="7"/>
  <c r="Q126" i="7"/>
  <c r="Q130" i="7" s="1"/>
  <c r="Q172" i="7"/>
  <c r="Q174" i="7" s="1"/>
  <c r="Q203" i="7"/>
  <c r="W203" i="7" s="1"/>
  <c r="Q212" i="7"/>
  <c r="Q215" i="7" s="1"/>
  <c r="E39" i="6"/>
  <c r="E47" i="6" s="1"/>
  <c r="I36" i="6"/>
  <c r="T39" i="6"/>
  <c r="T47" i="6" s="1"/>
  <c r="V36" i="6"/>
  <c r="V39" i="6" s="1"/>
  <c r="V90" i="6"/>
  <c r="Q94" i="6"/>
  <c r="Q97" i="6" s="1"/>
  <c r="Q100" i="6" s="1"/>
  <c r="W231" i="6"/>
  <c r="W177" i="6"/>
  <c r="Q9" i="6"/>
  <c r="Q10" i="6"/>
  <c r="Q11" i="6"/>
  <c r="I13" i="6"/>
  <c r="V13" i="6"/>
  <c r="W17" i="6"/>
  <c r="W18" i="6"/>
  <c r="I38" i="6"/>
  <c r="F38" i="11"/>
  <c r="Q91" i="6"/>
  <c r="W91" i="6" s="1"/>
  <c r="V95" i="6"/>
  <c r="I18" i="6"/>
  <c r="Q39" i="6"/>
  <c r="Q47" i="6" s="1"/>
  <c r="F66" i="6"/>
  <c r="F74" i="6" s="1"/>
  <c r="V98" i="6"/>
  <c r="W98" i="6" s="1"/>
  <c r="I9" i="6"/>
  <c r="V9" i="6"/>
  <c r="Q13" i="6"/>
  <c r="Q16" i="6" s="1"/>
  <c r="Q19" i="6" s="1"/>
  <c r="W14" i="6"/>
  <c r="I37" i="6"/>
  <c r="V40" i="6"/>
  <c r="V43" i="6" s="1"/>
  <c r="V46" i="6" s="1"/>
  <c r="D38" i="11"/>
  <c r="V96" i="6"/>
  <c r="Q99" i="6"/>
  <c r="V99" i="6"/>
  <c r="Q105" i="6"/>
  <c r="V122" i="6"/>
  <c r="W171" i="6"/>
  <c r="T174" i="6"/>
  <c r="T182" i="6" s="1"/>
  <c r="W175" i="6"/>
  <c r="Q199" i="6"/>
  <c r="W200" i="6"/>
  <c r="W202" i="6"/>
  <c r="Q207" i="6"/>
  <c r="Q102" i="6"/>
  <c r="Q104" i="6"/>
  <c r="Q117" i="6"/>
  <c r="V121" i="6"/>
  <c r="V124" i="6" s="1"/>
  <c r="Q125" i="6"/>
  <c r="Q130" i="6" s="1"/>
  <c r="Q133" i="6"/>
  <c r="Q179" i="6"/>
  <c r="Q184" i="6" s="1"/>
  <c r="Q185" i="6"/>
  <c r="Q188" i="6" s="1"/>
  <c r="Q198" i="6"/>
  <c r="Q206" i="6"/>
  <c r="W206" i="6" s="1"/>
  <c r="Q214" i="6"/>
  <c r="Q122" i="6"/>
  <c r="Q124" i="6" s="1"/>
  <c r="V126" i="6"/>
  <c r="W126" i="6" s="1"/>
  <c r="Q132" i="6"/>
  <c r="Q203" i="6"/>
  <c r="Q205" i="6" s="1"/>
  <c r="Q213" i="6"/>
  <c r="V39" i="5"/>
  <c r="V47" i="5" s="1"/>
  <c r="W36" i="5"/>
  <c r="Q40" i="5"/>
  <c r="Q43" i="5" s="1"/>
  <c r="Q46" i="5" s="1"/>
  <c r="W92" i="5"/>
  <c r="T93" i="5"/>
  <c r="V95" i="5"/>
  <c r="I9" i="5"/>
  <c r="V9" i="5"/>
  <c r="I10" i="5"/>
  <c r="V10" i="5"/>
  <c r="W10" i="5" s="1"/>
  <c r="I11" i="5"/>
  <c r="V11" i="5"/>
  <c r="E12" i="5"/>
  <c r="E20" i="5" s="1"/>
  <c r="T12" i="5"/>
  <c r="T20" i="5" s="1"/>
  <c r="V13" i="5"/>
  <c r="I14" i="5"/>
  <c r="V14" i="5"/>
  <c r="W14" i="5" s="1"/>
  <c r="Q15" i="5"/>
  <c r="I17" i="5"/>
  <c r="V17" i="5"/>
  <c r="V18" i="5"/>
  <c r="W18" i="5" s="1"/>
  <c r="Q23" i="5"/>
  <c r="Q24" i="5"/>
  <c r="Q25" i="5"/>
  <c r="T39" i="5"/>
  <c r="T47" i="5" s="1"/>
  <c r="W44" i="5"/>
  <c r="H45" i="5"/>
  <c r="M38" i="11"/>
  <c r="F71" i="5"/>
  <c r="F73" i="5" s="1"/>
  <c r="A75" i="5"/>
  <c r="H12" i="5"/>
  <c r="H13" i="5"/>
  <c r="I36" i="5"/>
  <c r="I40" i="5"/>
  <c r="W45" i="5"/>
  <c r="G68" i="5"/>
  <c r="G70" i="5" s="1"/>
  <c r="V90" i="5"/>
  <c r="W149" i="5"/>
  <c r="Q9" i="5"/>
  <c r="Q11" i="5"/>
  <c r="Q13" i="5"/>
  <c r="I15" i="5"/>
  <c r="V15" i="5"/>
  <c r="Q17" i="5"/>
  <c r="Q21" i="5"/>
  <c r="K37" i="11"/>
  <c r="V40" i="5"/>
  <c r="V43" i="5" s="1"/>
  <c r="V46" i="5" s="1"/>
  <c r="F66" i="5"/>
  <c r="F74" i="5" s="1"/>
  <c r="Q90" i="5"/>
  <c r="Q93" i="5" s="1"/>
  <c r="Q101" i="5" s="1"/>
  <c r="W96" i="5"/>
  <c r="W150" i="5"/>
  <c r="N39" i="11"/>
  <c r="W41" i="5"/>
  <c r="H42" i="5"/>
  <c r="G71" i="5"/>
  <c r="Q122" i="5"/>
  <c r="Q124" i="5" s="1"/>
  <c r="Q127" i="5" s="1"/>
  <c r="V126" i="5"/>
  <c r="Q132" i="5"/>
  <c r="Q134" i="5" s="1"/>
  <c r="W171" i="5"/>
  <c r="Q199" i="5"/>
  <c r="W203" i="5"/>
  <c r="W206" i="5"/>
  <c r="W234" i="5"/>
  <c r="Q118" i="5"/>
  <c r="W118" i="5" s="1"/>
  <c r="W121" i="5"/>
  <c r="V122" i="5"/>
  <c r="Q126" i="5"/>
  <c r="Q130" i="5" s="1"/>
  <c r="Q172" i="5"/>
  <c r="W172" i="5" s="1"/>
  <c r="W198" i="5"/>
  <c r="Q213" i="5"/>
  <c r="Q39" i="4"/>
  <c r="Q47" i="4" s="1"/>
  <c r="W91" i="4"/>
  <c r="I9" i="4"/>
  <c r="V9" i="4"/>
  <c r="W9" i="4" s="1"/>
  <c r="I10" i="4"/>
  <c r="V10" i="4"/>
  <c r="I11" i="4"/>
  <c r="V11" i="4"/>
  <c r="E12" i="4"/>
  <c r="E20" i="4" s="1"/>
  <c r="T12" i="4"/>
  <c r="T20" i="4" s="1"/>
  <c r="Q13" i="4"/>
  <c r="Q14" i="4"/>
  <c r="Q15" i="4"/>
  <c r="I17" i="4"/>
  <c r="V17" i="4"/>
  <c r="I18" i="4"/>
  <c r="D26" i="11"/>
  <c r="I40" i="4"/>
  <c r="I41" i="4"/>
  <c r="I44" i="4"/>
  <c r="V45" i="4"/>
  <c r="W45" i="4" s="1"/>
  <c r="T93" i="4"/>
  <c r="T101" i="4" s="1"/>
  <c r="W92" i="4"/>
  <c r="W176" i="4"/>
  <c r="Q18" i="4"/>
  <c r="Q21" i="4"/>
  <c r="G66" i="4"/>
  <c r="G74" i="4" s="1"/>
  <c r="Q90" i="4"/>
  <c r="V99" i="4"/>
  <c r="W99" i="4" s="1"/>
  <c r="W153" i="4"/>
  <c r="V94" i="4"/>
  <c r="Q12" i="4"/>
  <c r="V95" i="4"/>
  <c r="V126" i="4"/>
  <c r="V178" i="4"/>
  <c r="Q177" i="4"/>
  <c r="Q179" i="4"/>
  <c r="Q184" i="4" s="1"/>
  <c r="W180" i="4"/>
  <c r="Q187" i="4"/>
  <c r="Q200" i="4"/>
  <c r="Q202" i="4"/>
  <c r="Q205" i="4" s="1"/>
  <c r="Q212" i="4"/>
  <c r="Q215" i="4" s="1"/>
  <c r="Q96" i="4"/>
  <c r="Q97" i="4" s="1"/>
  <c r="Q98" i="4"/>
  <c r="Q103" i="4" s="1"/>
  <c r="Q106" i="4"/>
  <c r="V117" i="4"/>
  <c r="V120" i="4" s="1"/>
  <c r="Q119" i="4"/>
  <c r="Q121" i="4"/>
  <c r="Q124" i="4" s="1"/>
  <c r="V123" i="4"/>
  <c r="V125" i="4"/>
  <c r="W125" i="4" s="1"/>
  <c r="Q129" i="4"/>
  <c r="Q131" i="4"/>
  <c r="Q134" i="4" s="1"/>
  <c r="W172" i="4"/>
  <c r="W203" i="4"/>
  <c r="Q105" i="4"/>
  <c r="Q118" i="4"/>
  <c r="W118" i="4" s="1"/>
  <c r="V122" i="4"/>
  <c r="Q126" i="4"/>
  <c r="Q174" i="4"/>
  <c r="Q175" i="4"/>
  <c r="Q185" i="4"/>
  <c r="Q198" i="4"/>
  <c r="Q206" i="4"/>
  <c r="Q211" i="4" s="1"/>
  <c r="Q96" i="3"/>
  <c r="Q97" i="3" s="1"/>
  <c r="I9" i="3"/>
  <c r="V9" i="3"/>
  <c r="W9" i="3" s="1"/>
  <c r="I10" i="3"/>
  <c r="V10" i="3"/>
  <c r="W10" i="3" s="1"/>
  <c r="I11" i="3"/>
  <c r="V11" i="3"/>
  <c r="E12" i="3"/>
  <c r="E20" i="3" s="1"/>
  <c r="T12" i="3"/>
  <c r="T20" i="3" s="1"/>
  <c r="Q13" i="3"/>
  <c r="Q14" i="3"/>
  <c r="Q15" i="3"/>
  <c r="I17" i="3"/>
  <c r="V17" i="3"/>
  <c r="I18" i="3"/>
  <c r="V18" i="3"/>
  <c r="Q23" i="3"/>
  <c r="Q24" i="3"/>
  <c r="Q25" i="3"/>
  <c r="I36" i="3"/>
  <c r="V36" i="3"/>
  <c r="W36" i="3" s="1"/>
  <c r="Q40" i="3"/>
  <c r="Q43" i="3" s="1"/>
  <c r="Q46" i="3" s="1"/>
  <c r="I44" i="3"/>
  <c r="Q102" i="3"/>
  <c r="Q104" i="3"/>
  <c r="Q133" i="3"/>
  <c r="W226" i="3"/>
  <c r="V94" i="3"/>
  <c r="V97" i="3" s="1"/>
  <c r="V117" i="3"/>
  <c r="V120" i="3" s="1"/>
  <c r="Q121" i="3"/>
  <c r="Q124" i="3" s="1"/>
  <c r="Q127" i="3" s="1"/>
  <c r="V125" i="3"/>
  <c r="H12" i="3"/>
  <c r="H20" i="3" s="1"/>
  <c r="V90" i="3"/>
  <c r="V99" i="3"/>
  <c r="Q105" i="3"/>
  <c r="N15" i="11"/>
  <c r="T120" i="3"/>
  <c r="T128" i="3" s="1"/>
  <c r="V92" i="3"/>
  <c r="Q106" i="3"/>
  <c r="W227" i="3"/>
  <c r="W200" i="3"/>
  <c r="T93" i="3"/>
  <c r="T101" i="3" s="1"/>
  <c r="Q90" i="3"/>
  <c r="Q98" i="3"/>
  <c r="Q131" i="3"/>
  <c r="W38" i="3"/>
  <c r="F66" i="3"/>
  <c r="F74" i="3" s="1"/>
  <c r="Q120" i="3"/>
  <c r="Q128" i="3" s="1"/>
  <c r="Q171" i="3"/>
  <c r="Q177" i="3"/>
  <c r="Q179" i="3"/>
  <c r="Q184" i="3" s="1"/>
  <c r="Q187" i="3"/>
  <c r="Q202" i="3"/>
  <c r="Q205" i="3" s="1"/>
  <c r="Q212" i="3"/>
  <c r="Q215" i="3" s="1"/>
  <c r="N17" i="11"/>
  <c r="Q175" i="3"/>
  <c r="Q185" i="3"/>
  <c r="Q198" i="3"/>
  <c r="V205" i="3"/>
  <c r="Q206" i="3"/>
  <c r="Q211" i="3" s="1"/>
  <c r="W199" i="3"/>
  <c r="F15" i="11"/>
  <c r="D15" i="11"/>
  <c r="G19" i="11"/>
  <c r="G20" i="11"/>
  <c r="P12" i="1"/>
  <c r="P20" i="1" s="1"/>
  <c r="P63" i="1"/>
  <c r="P66" i="1" s="1"/>
  <c r="E10" i="1"/>
  <c r="C64" i="1"/>
  <c r="E64" i="1" s="1"/>
  <c r="H17" i="1"/>
  <c r="F71" i="1"/>
  <c r="E18" i="1"/>
  <c r="C72" i="1"/>
  <c r="E72" i="1" s="1"/>
  <c r="T18" i="1"/>
  <c r="R72" i="1"/>
  <c r="W199" i="1"/>
  <c r="E9" i="1"/>
  <c r="T9" i="1"/>
  <c r="V9" i="1" s="1"/>
  <c r="H10" i="1"/>
  <c r="D66" i="1"/>
  <c r="D74" i="1" s="1"/>
  <c r="H11" i="1"/>
  <c r="O11" i="1"/>
  <c r="G12" i="1"/>
  <c r="G20" i="1" s="1"/>
  <c r="U12" i="1"/>
  <c r="U20" i="1" s="1"/>
  <c r="H13" i="1"/>
  <c r="O14" i="1"/>
  <c r="Q14" i="1" s="1"/>
  <c r="T14" i="1"/>
  <c r="R68" i="1"/>
  <c r="M71" i="1"/>
  <c r="M76" i="1" s="1"/>
  <c r="O17" i="1"/>
  <c r="H18" i="1"/>
  <c r="G72" i="1"/>
  <c r="G66" i="1"/>
  <c r="F12" i="1"/>
  <c r="F20" i="1" s="1"/>
  <c r="N12" i="1"/>
  <c r="N20" i="1" s="1"/>
  <c r="S12" i="1"/>
  <c r="S20" i="1" s="1"/>
  <c r="T10" i="1"/>
  <c r="V10" i="1" s="1"/>
  <c r="W10" i="1" s="1"/>
  <c r="R64" i="1"/>
  <c r="M67" i="1"/>
  <c r="M70" i="1" s="1"/>
  <c r="M73" i="1" s="1"/>
  <c r="U67" i="1"/>
  <c r="U70" i="1" s="1"/>
  <c r="U73" i="1" s="1"/>
  <c r="F66" i="1"/>
  <c r="D12" i="1"/>
  <c r="D20" i="1" s="1"/>
  <c r="M12" i="1"/>
  <c r="M20" i="1" s="1"/>
  <c r="R12" i="1"/>
  <c r="R20" i="1" s="1"/>
  <c r="E15" i="1"/>
  <c r="T15" i="1"/>
  <c r="E39" i="1"/>
  <c r="I38" i="1"/>
  <c r="P67" i="1"/>
  <c r="P70" i="1" s="1"/>
  <c r="E14" i="1"/>
  <c r="C68" i="1"/>
  <c r="C70" i="1" s="1"/>
  <c r="C73" i="1" s="1"/>
  <c r="P71" i="1"/>
  <c r="P76" i="1" s="1"/>
  <c r="N72" i="1"/>
  <c r="N76" i="1" s="1"/>
  <c r="O18" i="1"/>
  <c r="Q18" i="1" s="1"/>
  <c r="H14" i="1"/>
  <c r="H15" i="1"/>
  <c r="O15" i="1"/>
  <c r="Q15" i="1" s="1"/>
  <c r="C26" i="1"/>
  <c r="C39" i="1"/>
  <c r="C47" i="1" s="1"/>
  <c r="G39" i="1"/>
  <c r="G47" i="1" s="1"/>
  <c r="M79" i="1"/>
  <c r="M80" i="1" s="1"/>
  <c r="W207" i="1"/>
  <c r="O21" i="1"/>
  <c r="Q21" i="1" s="1"/>
  <c r="O23" i="1"/>
  <c r="H36" i="1"/>
  <c r="H40" i="1"/>
  <c r="H43" i="1" s="1"/>
  <c r="H44" i="1"/>
  <c r="P77" i="1"/>
  <c r="P80" i="1" s="1"/>
  <c r="N78" i="1"/>
  <c r="N80" i="1" s="1"/>
  <c r="E24" i="1"/>
  <c r="Q47" i="5" l="1"/>
  <c r="Q147" i="5"/>
  <c r="Q155" i="5" s="1"/>
  <c r="E47" i="5"/>
  <c r="Q181" i="6"/>
  <c r="H46" i="1"/>
  <c r="Q208" i="6"/>
  <c r="G74" i="5"/>
  <c r="I72" i="3"/>
  <c r="Q236" i="3"/>
  <c r="G74" i="1"/>
  <c r="Q208" i="3"/>
  <c r="Q127" i="7"/>
  <c r="Q20" i="7"/>
  <c r="Q182" i="6"/>
  <c r="V235" i="4"/>
  <c r="V236" i="6"/>
  <c r="Q236" i="6"/>
  <c r="G74" i="7"/>
  <c r="V208" i="3"/>
  <c r="V182" i="4"/>
  <c r="P74" i="1"/>
  <c r="N74" i="1"/>
  <c r="M74" i="1"/>
  <c r="P73" i="1"/>
  <c r="T127" i="5"/>
  <c r="T181" i="7"/>
  <c r="T182" i="7"/>
  <c r="H46" i="4"/>
  <c r="T208" i="3"/>
  <c r="T209" i="3"/>
  <c r="H20" i="7"/>
  <c r="Q100" i="3"/>
  <c r="Q208" i="4"/>
  <c r="V174" i="5"/>
  <c r="V182" i="5" s="1"/>
  <c r="V178" i="6"/>
  <c r="V181" i="6" s="1"/>
  <c r="V127" i="6"/>
  <c r="Q182" i="7"/>
  <c r="D74" i="4"/>
  <c r="D74" i="3"/>
  <c r="Q47" i="3"/>
  <c r="Q46" i="1"/>
  <c r="V100" i="1"/>
  <c r="T182" i="1"/>
  <c r="Q208" i="1"/>
  <c r="Q235" i="7"/>
  <c r="V228" i="5"/>
  <c r="V236" i="5" s="1"/>
  <c r="Q236" i="7"/>
  <c r="H73" i="4"/>
  <c r="T128" i="5"/>
  <c r="T128" i="6"/>
  <c r="S236" i="1"/>
  <c r="V120" i="5"/>
  <c r="P236" i="8"/>
  <c r="Q101" i="6"/>
  <c r="I16" i="7"/>
  <c r="G73" i="1"/>
  <c r="N73" i="1"/>
  <c r="Q154" i="5"/>
  <c r="T208" i="4"/>
  <c r="T209" i="4"/>
  <c r="I43" i="3"/>
  <c r="H46" i="3"/>
  <c r="V208" i="7"/>
  <c r="V209" i="7"/>
  <c r="T208" i="7"/>
  <c r="T209" i="7"/>
  <c r="T100" i="7"/>
  <c r="T101" i="7"/>
  <c r="T208" i="6"/>
  <c r="T209" i="6"/>
  <c r="T208" i="5"/>
  <c r="T209" i="5"/>
  <c r="V236" i="4"/>
  <c r="O235" i="8"/>
  <c r="F74" i="1"/>
  <c r="Q127" i="4"/>
  <c r="Q100" i="4"/>
  <c r="G73" i="5"/>
  <c r="A73" i="5" s="1"/>
  <c r="T101" i="5"/>
  <c r="V16" i="6"/>
  <c r="V19" i="6" s="1"/>
  <c r="C74" i="6"/>
  <c r="Q181" i="1"/>
  <c r="P74" i="8"/>
  <c r="Q100" i="8"/>
  <c r="V232" i="3"/>
  <c r="V235" i="3" s="1"/>
  <c r="G74" i="3"/>
  <c r="T73" i="4"/>
  <c r="V16" i="7"/>
  <c r="V19" i="7" s="1"/>
  <c r="T209" i="1"/>
  <c r="W178" i="6"/>
  <c r="F73" i="1"/>
  <c r="V19" i="3"/>
  <c r="T154" i="1"/>
  <c r="E47" i="1"/>
  <c r="V100" i="3"/>
  <c r="V181" i="4"/>
  <c r="Q127" i="6"/>
  <c r="V47" i="6"/>
  <c r="U74" i="1"/>
  <c r="V46" i="8"/>
  <c r="V235" i="5"/>
  <c r="T236" i="3"/>
  <c r="H20" i="6"/>
  <c r="M236" i="8"/>
  <c r="N155" i="1"/>
  <c r="M236" i="1"/>
  <c r="O154" i="8"/>
  <c r="T101" i="6"/>
  <c r="V154" i="5"/>
  <c r="H47" i="3"/>
  <c r="T182" i="4"/>
  <c r="D47" i="8"/>
  <c r="V234" i="8"/>
  <c r="V236" i="7"/>
  <c r="V235" i="7"/>
  <c r="W153" i="7"/>
  <c r="V154" i="7"/>
  <c r="U73" i="8"/>
  <c r="R73" i="8"/>
  <c r="R74" i="8"/>
  <c r="H19" i="8"/>
  <c r="H20" i="8"/>
  <c r="A70" i="4"/>
  <c r="I16" i="4"/>
  <c r="E70" i="7"/>
  <c r="E73" i="7" s="1"/>
  <c r="T232" i="1"/>
  <c r="T235" i="1" s="1"/>
  <c r="Q16" i="5"/>
  <c r="Q19" i="5" s="1"/>
  <c r="H70" i="3"/>
  <c r="H73" i="3" s="1"/>
  <c r="T70" i="5"/>
  <c r="T73" i="5" s="1"/>
  <c r="T232" i="8"/>
  <c r="T235" i="8" s="1"/>
  <c r="E70" i="3"/>
  <c r="E73" i="3" s="1"/>
  <c r="V43" i="4"/>
  <c r="V46" i="4" s="1"/>
  <c r="V205" i="4"/>
  <c r="V208" i="4" s="1"/>
  <c r="V97" i="4"/>
  <c r="V100" i="4" s="1"/>
  <c r="O70" i="4"/>
  <c r="O73" i="4" s="1"/>
  <c r="V178" i="3"/>
  <c r="V181" i="3" s="1"/>
  <c r="Q16" i="3"/>
  <c r="Q19" i="3" s="1"/>
  <c r="V205" i="6"/>
  <c r="V208" i="6" s="1"/>
  <c r="T16" i="8"/>
  <c r="T19" i="8" s="1"/>
  <c r="T70" i="3"/>
  <c r="T73" i="3" s="1"/>
  <c r="H70" i="1"/>
  <c r="O232" i="1"/>
  <c r="O235" i="1" s="1"/>
  <c r="M70" i="8"/>
  <c r="M73" i="8" s="1"/>
  <c r="E16" i="1"/>
  <c r="E19" i="1" s="1"/>
  <c r="I43" i="4"/>
  <c r="W97" i="3"/>
  <c r="W178" i="7"/>
  <c r="W124" i="6"/>
  <c r="E27" i="3"/>
  <c r="C54" i="1"/>
  <c r="E54" i="1"/>
  <c r="M27" i="1"/>
  <c r="D81" i="1"/>
  <c r="W205" i="3"/>
  <c r="W17" i="4"/>
  <c r="Q54" i="4"/>
  <c r="I42" i="5"/>
  <c r="E27" i="7"/>
  <c r="C27" i="8"/>
  <c r="D27" i="8"/>
  <c r="C81" i="3"/>
  <c r="P81" i="6"/>
  <c r="N81" i="6"/>
  <c r="D81" i="5"/>
  <c r="E54" i="3"/>
  <c r="O108" i="8"/>
  <c r="W232" i="6"/>
  <c r="O243" i="7"/>
  <c r="O243" i="5"/>
  <c r="M243" i="8"/>
  <c r="D81" i="6"/>
  <c r="M81" i="5"/>
  <c r="N162" i="1"/>
  <c r="M243" i="1"/>
  <c r="P243" i="1"/>
  <c r="N243" i="1"/>
  <c r="W232" i="5"/>
  <c r="W232" i="4"/>
  <c r="O243" i="4"/>
  <c r="P162" i="1"/>
  <c r="O162" i="6"/>
  <c r="W151" i="7"/>
  <c r="W174" i="5"/>
  <c r="W182" i="5"/>
  <c r="Q189" i="5"/>
  <c r="W178" i="5"/>
  <c r="W181" i="5"/>
  <c r="H16" i="1"/>
  <c r="H19" i="1" s="1"/>
  <c r="Q16" i="4"/>
  <c r="Q19" i="4" s="1"/>
  <c r="V16" i="5"/>
  <c r="V19" i="5" s="1"/>
  <c r="O16" i="8"/>
  <c r="O19" i="8" s="1"/>
  <c r="E16" i="8"/>
  <c r="E19" i="8" s="1"/>
  <c r="H70" i="6"/>
  <c r="H73" i="6" s="1"/>
  <c r="T70" i="7"/>
  <c r="T73" i="7" s="1"/>
  <c r="T70" i="6"/>
  <c r="T73" i="6" s="1"/>
  <c r="V97" i="6"/>
  <c r="V100" i="6" s="1"/>
  <c r="V124" i="4"/>
  <c r="V127" i="4" s="1"/>
  <c r="T151" i="8"/>
  <c r="T154" i="8" s="1"/>
  <c r="E70" i="5"/>
  <c r="E73" i="5" s="1"/>
  <c r="O70" i="3"/>
  <c r="O73" i="3" s="1"/>
  <c r="V124" i="5"/>
  <c r="V127" i="5" s="1"/>
  <c r="V205" i="5"/>
  <c r="V208" i="5" s="1"/>
  <c r="V178" i="1"/>
  <c r="V181" i="1" s="1"/>
  <c r="V124" i="3"/>
  <c r="V127" i="3" s="1"/>
  <c r="V16" i="4"/>
  <c r="V19" i="4" s="1"/>
  <c r="V43" i="1"/>
  <c r="V46" i="1" s="1"/>
  <c r="H43" i="7"/>
  <c r="H47" i="7" s="1"/>
  <c r="Q97" i="7"/>
  <c r="Q205" i="7"/>
  <c r="Q208" i="7" s="1"/>
  <c r="Q108" i="5"/>
  <c r="H16" i="5"/>
  <c r="H20" i="5" s="1"/>
  <c r="Q54" i="6"/>
  <c r="E54" i="6"/>
  <c r="Q189" i="7"/>
  <c r="P27" i="8"/>
  <c r="A67" i="8"/>
  <c r="F70" i="8"/>
  <c r="N81" i="8"/>
  <c r="D54" i="1"/>
  <c r="D81" i="4"/>
  <c r="C81" i="5"/>
  <c r="D81" i="3"/>
  <c r="N81" i="7"/>
  <c r="C81" i="4"/>
  <c r="Q54" i="3"/>
  <c r="O108" i="1"/>
  <c r="W232" i="7"/>
  <c r="Q243" i="7"/>
  <c r="Q243" i="5"/>
  <c r="M81" i="4"/>
  <c r="Q54" i="7"/>
  <c r="E54" i="4"/>
  <c r="M81" i="7"/>
  <c r="M81" i="3"/>
  <c r="M162" i="8"/>
  <c r="P243" i="8"/>
  <c r="P81" i="5"/>
  <c r="D81" i="7"/>
  <c r="Q162" i="5"/>
  <c r="O162" i="5"/>
  <c r="W42" i="4"/>
  <c r="O16" i="1"/>
  <c r="O19" i="1" s="1"/>
  <c r="O70" i="7"/>
  <c r="O73" i="7" s="1"/>
  <c r="D70" i="8"/>
  <c r="V97" i="7"/>
  <c r="V43" i="7"/>
  <c r="V124" i="1"/>
  <c r="V127" i="1" s="1"/>
  <c r="V43" i="3"/>
  <c r="V46" i="3" s="1"/>
  <c r="F70" i="7"/>
  <c r="F73" i="7" s="1"/>
  <c r="S70" i="8"/>
  <c r="D54" i="8"/>
  <c r="P27" i="1"/>
  <c r="E27" i="4"/>
  <c r="E27" i="5"/>
  <c r="N27" i="8"/>
  <c r="C27" i="1"/>
  <c r="M27" i="8"/>
  <c r="P81" i="4"/>
  <c r="N81" i="3"/>
  <c r="C81" i="6"/>
  <c r="O54" i="1"/>
  <c r="O135" i="1"/>
  <c r="P81" i="8"/>
  <c r="O243" i="6"/>
  <c r="P162" i="8"/>
  <c r="Q162" i="7"/>
  <c r="W232" i="3"/>
  <c r="O162" i="4"/>
  <c r="M162" i="1"/>
  <c r="W97" i="5"/>
  <c r="Q178" i="4"/>
  <c r="Q182" i="4" s="1"/>
  <c r="E70" i="4"/>
  <c r="E73" i="4" s="1"/>
  <c r="E70" i="6"/>
  <c r="E73" i="6" s="1"/>
  <c r="O70" i="5"/>
  <c r="O73" i="5" s="1"/>
  <c r="O151" i="1"/>
  <c r="O154" i="1" s="1"/>
  <c r="V205" i="1"/>
  <c r="V208" i="1" s="1"/>
  <c r="V151" i="3"/>
  <c r="V154" i="3" s="1"/>
  <c r="H43" i="5"/>
  <c r="H46" i="5" s="1"/>
  <c r="R70" i="1"/>
  <c r="N27" i="1"/>
  <c r="D27" i="1"/>
  <c r="P81" i="1"/>
  <c r="M81" i="6"/>
  <c r="N81" i="5"/>
  <c r="E54" i="7"/>
  <c r="Q54" i="5"/>
  <c r="Q189" i="6"/>
  <c r="N81" i="1"/>
  <c r="O189" i="1"/>
  <c r="O216" i="1"/>
  <c r="Q243" i="6"/>
  <c r="E27" i="6"/>
  <c r="N81" i="4"/>
  <c r="C81" i="7"/>
  <c r="M81" i="1"/>
  <c r="N162" i="8"/>
  <c r="N243" i="8"/>
  <c r="P81" i="3"/>
  <c r="P81" i="7"/>
  <c r="O162" i="7"/>
  <c r="O243" i="3"/>
  <c r="O162" i="3"/>
  <c r="Q243" i="3"/>
  <c r="W42" i="1"/>
  <c r="W151" i="5"/>
  <c r="Q178" i="3"/>
  <c r="Q181" i="3" s="1"/>
  <c r="T16" i="1"/>
  <c r="T19" i="1" s="1"/>
  <c r="V97" i="5"/>
  <c r="V100" i="5" s="1"/>
  <c r="V124" i="7"/>
  <c r="V128" i="7" s="1"/>
  <c r="V178" i="7"/>
  <c r="O70" i="6"/>
  <c r="O73" i="6" s="1"/>
  <c r="V151" i="6"/>
  <c r="V154" i="6" s="1"/>
  <c r="V151" i="4"/>
  <c r="V154" i="4" s="1"/>
  <c r="A76" i="4"/>
  <c r="W97" i="1"/>
  <c r="W97" i="8"/>
  <c r="A70" i="1"/>
  <c r="W16" i="3"/>
  <c r="A20" i="7"/>
  <c r="A70" i="5"/>
  <c r="W43" i="6"/>
  <c r="A70" i="6"/>
  <c r="W40" i="4"/>
  <c r="I43" i="7"/>
  <c r="W43" i="5"/>
  <c r="W43" i="4"/>
  <c r="A67" i="7"/>
  <c r="W43" i="7"/>
  <c r="W43" i="8"/>
  <c r="I43" i="1"/>
  <c r="I43" i="8"/>
  <c r="I16" i="8"/>
  <c r="A73" i="6"/>
  <c r="I16" i="6"/>
  <c r="W16" i="7"/>
  <c r="W16" i="6"/>
  <c r="W16" i="5"/>
  <c r="W227" i="5"/>
  <c r="W146" i="3"/>
  <c r="A73" i="4"/>
  <c r="A47" i="4"/>
  <c r="W152" i="5"/>
  <c r="V93" i="6"/>
  <c r="V101" i="6" s="1"/>
  <c r="Q228" i="4"/>
  <c r="Q236" i="4" s="1"/>
  <c r="W182" i="7"/>
  <c r="A47" i="8"/>
  <c r="A20" i="1"/>
  <c r="A20" i="8"/>
  <c r="W101" i="5"/>
  <c r="V69" i="7"/>
  <c r="V231" i="1"/>
  <c r="V150" i="1"/>
  <c r="V69" i="3"/>
  <c r="I42" i="1"/>
  <c r="W96" i="6"/>
  <c r="V231" i="8"/>
  <c r="V150" i="8"/>
  <c r="V69" i="4"/>
  <c r="V69" i="8"/>
  <c r="V69" i="1"/>
  <c r="V15" i="1"/>
  <c r="W15" i="1" s="1"/>
  <c r="A27" i="7"/>
  <c r="A54" i="5"/>
  <c r="A76" i="6"/>
  <c r="A54" i="6"/>
  <c r="A80" i="5"/>
  <c r="A27" i="3"/>
  <c r="A80" i="6"/>
  <c r="A73" i="3"/>
  <c r="A54" i="3"/>
  <c r="A71" i="5"/>
  <c r="A72" i="7"/>
  <c r="A76" i="3"/>
  <c r="A80" i="8"/>
  <c r="A27" i="4"/>
  <c r="A27" i="6"/>
  <c r="A54" i="4"/>
  <c r="A68" i="7"/>
  <c r="T64" i="1"/>
  <c r="V64" i="1" s="1"/>
  <c r="W64" i="1" s="1"/>
  <c r="H69" i="8"/>
  <c r="A69" i="8"/>
  <c r="W236" i="7"/>
  <c r="A54" i="8"/>
  <c r="A27" i="5"/>
  <c r="A66" i="3"/>
  <c r="A80" i="1"/>
  <c r="A54" i="7"/>
  <c r="A73" i="1"/>
  <c r="A39" i="1"/>
  <c r="A76" i="1"/>
  <c r="A71" i="1"/>
  <c r="Q229" i="8"/>
  <c r="Q232" i="8" s="1"/>
  <c r="A63" i="8"/>
  <c r="A72" i="1"/>
  <c r="A47" i="1"/>
  <c r="A78" i="1"/>
  <c r="H68" i="5"/>
  <c r="A68" i="5"/>
  <c r="A66" i="4"/>
  <c r="A74" i="4"/>
  <c r="A12" i="1"/>
  <c r="A66" i="5"/>
  <c r="A74" i="1"/>
  <c r="A66" i="1"/>
  <c r="A12" i="8"/>
  <c r="A66" i="6"/>
  <c r="A74" i="6"/>
  <c r="A66" i="7"/>
  <c r="W203" i="3"/>
  <c r="V230" i="8"/>
  <c r="W230" i="3"/>
  <c r="V149" i="8"/>
  <c r="W149" i="3"/>
  <c r="W95" i="3"/>
  <c r="W41" i="3"/>
  <c r="W41" i="8"/>
  <c r="W173" i="3"/>
  <c r="W92" i="3"/>
  <c r="W119" i="4"/>
  <c r="W92" i="6"/>
  <c r="W11" i="4"/>
  <c r="V174" i="6"/>
  <c r="I19" i="7"/>
  <c r="W11" i="3"/>
  <c r="I47" i="6"/>
  <c r="I47" i="3"/>
  <c r="I19" i="3"/>
  <c r="V227" i="8"/>
  <c r="V201" i="1"/>
  <c r="I69" i="5"/>
  <c r="A54" i="1"/>
  <c r="W202" i="5"/>
  <c r="D28" i="11"/>
  <c r="V147" i="6"/>
  <c r="V155" i="6" s="1"/>
  <c r="Q147" i="6"/>
  <c r="Q155" i="6" s="1"/>
  <c r="W145" i="6"/>
  <c r="W146" i="6"/>
  <c r="G6" i="11"/>
  <c r="W152" i="7"/>
  <c r="Q26" i="7"/>
  <c r="Q27" i="7" s="1"/>
  <c r="Q215" i="6"/>
  <c r="Q24" i="8"/>
  <c r="O26" i="8"/>
  <c r="Q103" i="3"/>
  <c r="V120" i="6"/>
  <c r="V128" i="6" s="1"/>
  <c r="W198" i="3"/>
  <c r="Q130" i="4"/>
  <c r="W36" i="4"/>
  <c r="Q134" i="6"/>
  <c r="W119" i="6"/>
  <c r="O26" i="11"/>
  <c r="V147" i="5"/>
  <c r="V155" i="5" s="1"/>
  <c r="W64" i="4"/>
  <c r="I71" i="4"/>
  <c r="Q215" i="5"/>
  <c r="Q239" i="8"/>
  <c r="Q242" i="8" s="1"/>
  <c r="O242" i="8"/>
  <c r="Q188" i="3"/>
  <c r="O242" i="1"/>
  <c r="Q188" i="4"/>
  <c r="Q134" i="3"/>
  <c r="Q135" i="3" s="1"/>
  <c r="Q107" i="4"/>
  <c r="Q107" i="6"/>
  <c r="Q158" i="1"/>
  <c r="Q161" i="1" s="1"/>
  <c r="O161" i="1"/>
  <c r="Q107" i="3"/>
  <c r="Q26" i="3"/>
  <c r="Q27" i="3" s="1"/>
  <c r="Q77" i="4"/>
  <c r="Q80" i="4" s="1"/>
  <c r="O80" i="4"/>
  <c r="O80" i="5"/>
  <c r="Q23" i="1"/>
  <c r="Q26" i="1" s="1"/>
  <c r="O26" i="1"/>
  <c r="Q77" i="7"/>
  <c r="Q80" i="7" s="1"/>
  <c r="O80" i="7"/>
  <c r="Q26" i="5"/>
  <c r="O77" i="8"/>
  <c r="M80" i="8"/>
  <c r="Q77" i="3"/>
  <c r="Q80" i="3" s="1"/>
  <c r="O80" i="3"/>
  <c r="Q77" i="6"/>
  <c r="O80" i="6"/>
  <c r="I72" i="5"/>
  <c r="E80" i="7"/>
  <c r="E80" i="5"/>
  <c r="E80" i="4"/>
  <c r="E80" i="3"/>
  <c r="E80" i="6"/>
  <c r="E26" i="8"/>
  <c r="E26" i="1"/>
  <c r="E80" i="1"/>
  <c r="C80" i="1"/>
  <c r="L27" i="11"/>
  <c r="M28" i="11"/>
  <c r="L26" i="11"/>
  <c r="J28" i="11"/>
  <c r="J30" i="11"/>
  <c r="E38" i="11"/>
  <c r="F39" i="11"/>
  <c r="E37" i="11"/>
  <c r="C42" i="11"/>
  <c r="C39" i="11"/>
  <c r="L38" i="11"/>
  <c r="L37" i="11"/>
  <c r="J39" i="11"/>
  <c r="E27" i="11"/>
  <c r="E26" i="11"/>
  <c r="C31" i="11"/>
  <c r="C28" i="11"/>
  <c r="L16" i="11"/>
  <c r="M17" i="11"/>
  <c r="L15" i="11"/>
  <c r="J17" i="11"/>
  <c r="E5" i="11"/>
  <c r="F6" i="11"/>
  <c r="C6" i="11"/>
  <c r="E76" i="5"/>
  <c r="E76" i="3"/>
  <c r="E76" i="7"/>
  <c r="E76" i="4"/>
  <c r="Q22" i="4"/>
  <c r="Q22" i="5"/>
  <c r="Q103" i="6"/>
  <c r="Q17" i="1"/>
  <c r="Q22" i="1" s="1"/>
  <c r="O22" i="1"/>
  <c r="Q233" i="1"/>
  <c r="O238" i="1"/>
  <c r="E22" i="1"/>
  <c r="E76" i="6"/>
  <c r="Q75" i="6"/>
  <c r="Q76" i="6" s="1"/>
  <c r="O76" i="6"/>
  <c r="Q211" i="6"/>
  <c r="C76" i="1"/>
  <c r="Q71" i="5"/>
  <c r="Q76" i="5" s="1"/>
  <c r="O76" i="5"/>
  <c r="Q71" i="4"/>
  <c r="Q76" i="4" s="1"/>
  <c r="O76" i="4"/>
  <c r="Q71" i="3"/>
  <c r="Q76" i="3" s="1"/>
  <c r="O76" i="3"/>
  <c r="Q71" i="7"/>
  <c r="Q76" i="7" s="1"/>
  <c r="O76" i="7"/>
  <c r="E76" i="1"/>
  <c r="O157" i="1"/>
  <c r="Q103" i="8"/>
  <c r="E22" i="8"/>
  <c r="E71" i="8"/>
  <c r="O75" i="8"/>
  <c r="M76" i="8"/>
  <c r="C75" i="8"/>
  <c r="E48" i="8"/>
  <c r="C49" i="8"/>
  <c r="C54" i="8" s="1"/>
  <c r="D75" i="8"/>
  <c r="W18" i="7"/>
  <c r="V72" i="7"/>
  <c r="W207" i="3"/>
  <c r="V234" i="1"/>
  <c r="W99" i="3"/>
  <c r="W18" i="3"/>
  <c r="V18" i="1"/>
  <c r="W18" i="1" s="1"/>
  <c r="V72" i="3"/>
  <c r="W72" i="3" s="1"/>
  <c r="I45" i="1"/>
  <c r="Q72" i="8"/>
  <c r="S72" i="8"/>
  <c r="I18" i="8"/>
  <c r="G72" i="8"/>
  <c r="F72" i="8"/>
  <c r="G8" i="11"/>
  <c r="G9" i="11"/>
  <c r="W125" i="7"/>
  <c r="V71" i="7"/>
  <c r="W17" i="7"/>
  <c r="V233" i="8"/>
  <c r="W17" i="3"/>
  <c r="V17" i="1"/>
  <c r="V71" i="3"/>
  <c r="V71" i="1"/>
  <c r="I71" i="3"/>
  <c r="T228" i="8"/>
  <c r="T236" i="8" s="1"/>
  <c r="H5" i="11"/>
  <c r="I17" i="1"/>
  <c r="I72" i="6"/>
  <c r="I64" i="3"/>
  <c r="I64" i="7"/>
  <c r="H37" i="11"/>
  <c r="K28" i="11"/>
  <c r="W117" i="5"/>
  <c r="D39" i="11"/>
  <c r="V93" i="1"/>
  <c r="V101" i="1" s="1"/>
  <c r="Q120" i="1"/>
  <c r="Q128" i="1" s="1"/>
  <c r="Q233" i="8"/>
  <c r="Q238" i="8" s="1"/>
  <c r="O38" i="11"/>
  <c r="W72" i="6"/>
  <c r="W68" i="5"/>
  <c r="V13" i="1"/>
  <c r="W100" i="5"/>
  <c r="V67" i="3"/>
  <c r="V229" i="1"/>
  <c r="W94" i="4"/>
  <c r="V229" i="8"/>
  <c r="V232" i="8" s="1"/>
  <c r="W94" i="3"/>
  <c r="W121" i="6"/>
  <c r="V67" i="6"/>
  <c r="V147" i="4"/>
  <c r="V155" i="4" s="1"/>
  <c r="I67" i="3"/>
  <c r="I71" i="6"/>
  <c r="W41" i="4"/>
  <c r="W149" i="6"/>
  <c r="O66" i="4"/>
  <c r="O74" i="4" s="1"/>
  <c r="H27" i="11"/>
  <c r="W64" i="5"/>
  <c r="W65" i="4"/>
  <c r="Q147" i="3"/>
  <c r="Q155" i="3" s="1"/>
  <c r="I63" i="3"/>
  <c r="I72" i="4"/>
  <c r="W41" i="1"/>
  <c r="I68" i="6"/>
  <c r="Q66" i="7"/>
  <c r="I65" i="3"/>
  <c r="K17" i="11"/>
  <c r="I69" i="4"/>
  <c r="I65" i="5"/>
  <c r="I69" i="6"/>
  <c r="E66" i="5"/>
  <c r="E74" i="5" s="1"/>
  <c r="E66" i="3"/>
  <c r="E74" i="3" s="1"/>
  <c r="H38" i="11"/>
  <c r="W13" i="7"/>
  <c r="I65" i="4"/>
  <c r="H26" i="11"/>
  <c r="I71" i="7"/>
  <c r="V147" i="7"/>
  <c r="V155" i="7" s="1"/>
  <c r="V147" i="3"/>
  <c r="V155" i="3" s="1"/>
  <c r="W121" i="7"/>
  <c r="Q67" i="7"/>
  <c r="Q70" i="7" s="1"/>
  <c r="Q73" i="7" s="1"/>
  <c r="W145" i="7"/>
  <c r="Q67" i="3"/>
  <c r="Q70" i="3" s="1"/>
  <c r="Q73" i="3" s="1"/>
  <c r="V67" i="7"/>
  <c r="V70" i="7" s="1"/>
  <c r="W145" i="3"/>
  <c r="W40" i="7"/>
  <c r="O66" i="3"/>
  <c r="O74" i="3" s="1"/>
  <c r="Q67" i="5"/>
  <c r="Q70" i="5" s="1"/>
  <c r="Q73" i="5" s="1"/>
  <c r="Q67" i="4"/>
  <c r="Q70" i="4" s="1"/>
  <c r="Q73" i="4" s="1"/>
  <c r="Q67" i="6"/>
  <c r="Q70" i="6" s="1"/>
  <c r="Q73" i="6" s="1"/>
  <c r="I63" i="5"/>
  <c r="W95" i="4"/>
  <c r="I68" i="4"/>
  <c r="Q13" i="1"/>
  <c r="Q16" i="1" s="1"/>
  <c r="Q19" i="1" s="1"/>
  <c r="Q148" i="1"/>
  <c r="Q151" i="1" s="1"/>
  <c r="Q229" i="1"/>
  <c r="Q232" i="1" s="1"/>
  <c r="O67" i="8"/>
  <c r="O70" i="8" s="1"/>
  <c r="O73" i="8" s="1"/>
  <c r="Q148" i="8"/>
  <c r="Q151" i="8" s="1"/>
  <c r="W95" i="6"/>
  <c r="V68" i="6"/>
  <c r="W176" i="3"/>
  <c r="V230" i="1"/>
  <c r="W122" i="3"/>
  <c r="V149" i="1"/>
  <c r="V14" i="1"/>
  <c r="I68" i="3"/>
  <c r="O228" i="8"/>
  <c r="O236" i="8" s="1"/>
  <c r="T228" i="1"/>
  <c r="T236" i="1" s="1"/>
  <c r="O147" i="1"/>
  <c r="O155" i="1" s="1"/>
  <c r="O147" i="8"/>
  <c r="O155" i="8" s="1"/>
  <c r="V120" i="1"/>
  <c r="V128" i="1" s="1"/>
  <c r="Q93" i="8"/>
  <c r="Q101" i="8" s="1"/>
  <c r="H65" i="8"/>
  <c r="V39" i="8"/>
  <c r="V47" i="8" s="1"/>
  <c r="V39" i="1"/>
  <c r="V47" i="1" s="1"/>
  <c r="I11" i="1"/>
  <c r="I63" i="6"/>
  <c r="W71" i="6"/>
  <c r="Q147" i="4"/>
  <c r="Q155" i="4" s="1"/>
  <c r="C20" i="11"/>
  <c r="E20" i="11"/>
  <c r="G21" i="11"/>
  <c r="C19" i="11"/>
  <c r="T147" i="8"/>
  <c r="I65" i="6"/>
  <c r="I64" i="5"/>
  <c r="E66" i="4"/>
  <c r="E74" i="4" s="1"/>
  <c r="E66" i="6"/>
  <c r="E74" i="6" s="1"/>
  <c r="I69" i="3"/>
  <c r="I65" i="7"/>
  <c r="O66" i="7"/>
  <c r="O74" i="7" s="1"/>
  <c r="E66" i="7"/>
  <c r="E74" i="7" s="1"/>
  <c r="Q201" i="1"/>
  <c r="Q209" i="1" s="1"/>
  <c r="I64" i="4"/>
  <c r="I69" i="7"/>
  <c r="Q146" i="1"/>
  <c r="I63" i="4"/>
  <c r="O66" i="5"/>
  <c r="O74" i="5" s="1"/>
  <c r="W65" i="3"/>
  <c r="W125" i="6"/>
  <c r="W117" i="7"/>
  <c r="W122" i="6"/>
  <c r="W225" i="5"/>
  <c r="H66" i="4"/>
  <c r="H74" i="4" s="1"/>
  <c r="W90" i="6"/>
  <c r="W126" i="7"/>
  <c r="W38" i="8"/>
  <c r="I13" i="1"/>
  <c r="I12" i="4"/>
  <c r="W39" i="4"/>
  <c r="W174" i="7"/>
  <c r="W93" i="7"/>
  <c r="I39" i="3"/>
  <c r="W93" i="5"/>
  <c r="I13" i="5"/>
  <c r="I12" i="7"/>
  <c r="I67" i="6"/>
  <c r="I45" i="5"/>
  <c r="I39" i="6"/>
  <c r="I39" i="4"/>
  <c r="I39" i="7"/>
  <c r="W174" i="6"/>
  <c r="Q227" i="8"/>
  <c r="Q227" i="1"/>
  <c r="V227" i="1"/>
  <c r="W38" i="1"/>
  <c r="H66" i="1"/>
  <c r="I41" i="1"/>
  <c r="W9" i="1"/>
  <c r="W119" i="8"/>
  <c r="Q174" i="1"/>
  <c r="Q182" i="1" s="1"/>
  <c r="Q39" i="1"/>
  <c r="Q47" i="1" s="1"/>
  <c r="V174" i="1"/>
  <c r="V182" i="1" s="1"/>
  <c r="V146" i="8"/>
  <c r="V146" i="1"/>
  <c r="E67" i="8"/>
  <c r="Q146" i="8"/>
  <c r="Q93" i="1"/>
  <c r="Q101" i="1" s="1"/>
  <c r="V65" i="1"/>
  <c r="V148" i="1"/>
  <c r="V151" i="1" s="1"/>
  <c r="Q153" i="1"/>
  <c r="Q157" i="1" s="1"/>
  <c r="O65" i="8"/>
  <c r="U66" i="8"/>
  <c r="U74" i="8" s="1"/>
  <c r="Q65" i="1"/>
  <c r="H67" i="8"/>
  <c r="H70" i="8" s="1"/>
  <c r="H12" i="1"/>
  <c r="H20" i="1" s="1"/>
  <c r="W72" i="5"/>
  <c r="R66" i="1"/>
  <c r="R74" i="1" s="1"/>
  <c r="I65" i="1"/>
  <c r="V11" i="1"/>
  <c r="Q11" i="1"/>
  <c r="Q239" i="1"/>
  <c r="Q242" i="1" s="1"/>
  <c r="H66" i="7"/>
  <c r="O79" i="1"/>
  <c r="Q79" i="1" s="1"/>
  <c r="O71" i="1"/>
  <c r="O67" i="1"/>
  <c r="O70" i="1" s="1"/>
  <c r="Q63" i="6"/>
  <c r="O66" i="6"/>
  <c r="O74" i="6" s="1"/>
  <c r="V152" i="8"/>
  <c r="D17" i="11"/>
  <c r="T147" i="1"/>
  <c r="T155" i="1" s="1"/>
  <c r="E78" i="8"/>
  <c r="I39" i="5"/>
  <c r="E64" i="8"/>
  <c r="I64" i="8" s="1"/>
  <c r="O72" i="1"/>
  <c r="Q72" i="1" s="1"/>
  <c r="W39" i="5"/>
  <c r="W39" i="7"/>
  <c r="O78" i="1"/>
  <c r="Q78" i="1" s="1"/>
  <c r="Q158" i="8"/>
  <c r="Q161" i="8" s="1"/>
  <c r="Q226" i="1"/>
  <c r="O228" i="1"/>
  <c r="Q152" i="8"/>
  <c r="Q157" i="8" s="1"/>
  <c r="Q77" i="5"/>
  <c r="Q80" i="5" s="1"/>
  <c r="E68" i="8"/>
  <c r="I68" i="8" s="1"/>
  <c r="Q77" i="1"/>
  <c r="Q63" i="1"/>
  <c r="E68" i="1"/>
  <c r="E70" i="1" s="1"/>
  <c r="E73" i="1" s="1"/>
  <c r="V93" i="5"/>
  <c r="V101" i="5" s="1"/>
  <c r="I12" i="6"/>
  <c r="Q78" i="6"/>
  <c r="Q234" i="1"/>
  <c r="C66" i="1"/>
  <c r="C74" i="1" s="1"/>
  <c r="T66" i="7"/>
  <c r="T74" i="7" s="1"/>
  <c r="V148" i="8"/>
  <c r="V151" i="8" s="1"/>
  <c r="V154" i="8" s="1"/>
  <c r="V228" i="8"/>
  <c r="W65" i="7"/>
  <c r="V66" i="7"/>
  <c r="H39" i="1"/>
  <c r="H47" i="1" s="1"/>
  <c r="V201" i="3"/>
  <c r="V209" i="3" s="1"/>
  <c r="W126" i="4"/>
  <c r="O27" i="11"/>
  <c r="N27" i="11"/>
  <c r="H16" i="11"/>
  <c r="G16" i="11"/>
  <c r="O16" i="11"/>
  <c r="N16" i="11"/>
  <c r="W125" i="3"/>
  <c r="W117" i="3"/>
  <c r="H15" i="11"/>
  <c r="G15" i="11"/>
  <c r="V152" i="1"/>
  <c r="W64" i="7"/>
  <c r="W11" i="7"/>
  <c r="V66" i="6"/>
  <c r="W41" i="7"/>
  <c r="V67" i="8"/>
  <c r="V67" i="1"/>
  <c r="V65" i="8"/>
  <c r="T66" i="4"/>
  <c r="T74" i="4" s="1"/>
  <c r="V63" i="4"/>
  <c r="V66" i="4" s="1"/>
  <c r="T64" i="8"/>
  <c r="V64" i="8" s="1"/>
  <c r="W64" i="8" s="1"/>
  <c r="T66" i="3"/>
  <c r="T74" i="3" s="1"/>
  <c r="V64" i="3"/>
  <c r="V63" i="5"/>
  <c r="V66" i="5" s="1"/>
  <c r="T66" i="5"/>
  <c r="T74" i="5" s="1"/>
  <c r="W39" i="6"/>
  <c r="V63" i="8"/>
  <c r="W36" i="7"/>
  <c r="T66" i="6"/>
  <c r="T74" i="6" s="1"/>
  <c r="T68" i="1"/>
  <c r="T70" i="1" s="1"/>
  <c r="V67" i="4"/>
  <c r="V70" i="4" s="1"/>
  <c r="T68" i="8"/>
  <c r="T70" i="8" s="1"/>
  <c r="V68" i="3"/>
  <c r="V67" i="5"/>
  <c r="V70" i="5" s="1"/>
  <c r="V69" i="6"/>
  <c r="T72" i="1"/>
  <c r="V71" i="5"/>
  <c r="V71" i="8"/>
  <c r="V71" i="4"/>
  <c r="K39" i="11"/>
  <c r="I45" i="7"/>
  <c r="H66" i="6"/>
  <c r="H66" i="3"/>
  <c r="H71" i="1"/>
  <c r="H71" i="5"/>
  <c r="H71" i="8"/>
  <c r="H72" i="1"/>
  <c r="H72" i="7"/>
  <c r="I68" i="5"/>
  <c r="I68" i="7"/>
  <c r="H67" i="7"/>
  <c r="I12" i="5"/>
  <c r="I64" i="6"/>
  <c r="H66" i="5"/>
  <c r="H17" i="11"/>
  <c r="G17" i="11"/>
  <c r="H39" i="11"/>
  <c r="G39" i="11"/>
  <c r="W200" i="8"/>
  <c r="M66" i="8"/>
  <c r="M74" i="8" s="1"/>
  <c r="F66" i="8"/>
  <c r="I10" i="8"/>
  <c r="O17" i="11"/>
  <c r="W145" i="8"/>
  <c r="I40" i="1"/>
  <c r="H4" i="11"/>
  <c r="Q23" i="8"/>
  <c r="Q26" i="8" s="1"/>
  <c r="O12" i="8"/>
  <c r="O20" i="8" s="1"/>
  <c r="Q11" i="8"/>
  <c r="I40" i="8"/>
  <c r="V17" i="8"/>
  <c r="V13" i="8"/>
  <c r="V9" i="8"/>
  <c r="W9" i="8" s="1"/>
  <c r="F4" i="11"/>
  <c r="W144" i="8"/>
  <c r="W150" i="8"/>
  <c r="I15" i="8"/>
  <c r="I11" i="8"/>
  <c r="W10" i="8"/>
  <c r="Q13" i="8"/>
  <c r="Q16" i="8" s="1"/>
  <c r="I44" i="8"/>
  <c r="V15" i="8"/>
  <c r="T12" i="8"/>
  <c r="T20" i="8" s="1"/>
  <c r="V11" i="8"/>
  <c r="W153" i="8"/>
  <c r="Q17" i="8"/>
  <c r="Q22" i="8" s="1"/>
  <c r="I39" i="8"/>
  <c r="I38" i="8"/>
  <c r="D6" i="11"/>
  <c r="D4" i="11"/>
  <c r="I17" i="8"/>
  <c r="I13" i="8"/>
  <c r="E12" i="8"/>
  <c r="E20" i="8" s="1"/>
  <c r="I9" i="8"/>
  <c r="W14" i="8"/>
  <c r="V12" i="7"/>
  <c r="V20" i="7" s="1"/>
  <c r="W63" i="7"/>
  <c r="W10" i="7"/>
  <c r="Q120" i="7"/>
  <c r="Q128" i="7" s="1"/>
  <c r="O28" i="11"/>
  <c r="W229" i="7"/>
  <c r="Q201" i="7"/>
  <c r="W198" i="7"/>
  <c r="W230" i="7"/>
  <c r="W176" i="7"/>
  <c r="W146" i="7"/>
  <c r="W172" i="7"/>
  <c r="W226" i="7"/>
  <c r="W122" i="7"/>
  <c r="I63" i="7"/>
  <c r="W14" i="7"/>
  <c r="W68" i="7"/>
  <c r="W144" i="7"/>
  <c r="W231" i="7"/>
  <c r="W229" i="6"/>
  <c r="Q12" i="6"/>
  <c r="Q20" i="6" s="1"/>
  <c r="W9" i="6"/>
  <c r="W94" i="6"/>
  <c r="Q201" i="6"/>
  <c r="Q209" i="6" s="1"/>
  <c r="W198" i="6"/>
  <c r="W40" i="6"/>
  <c r="W64" i="6"/>
  <c r="W10" i="6"/>
  <c r="W99" i="6"/>
  <c r="W152" i="6"/>
  <c r="V201" i="6"/>
  <c r="V209" i="6" s="1"/>
  <c r="W203" i="6"/>
  <c r="W230" i="6"/>
  <c r="W179" i="6"/>
  <c r="W233" i="6"/>
  <c r="Q120" i="6"/>
  <c r="Q128" i="6" s="1"/>
  <c r="W117" i="6"/>
  <c r="W234" i="6"/>
  <c r="W207" i="6"/>
  <c r="W226" i="6"/>
  <c r="W199" i="6"/>
  <c r="V12" i="6"/>
  <c r="V20" i="6" s="1"/>
  <c r="W11" i="6"/>
  <c r="W65" i="6"/>
  <c r="W153" i="6"/>
  <c r="W13" i="6"/>
  <c r="W36" i="6"/>
  <c r="W69" i="5"/>
  <c r="W15" i="5"/>
  <c r="W126" i="5"/>
  <c r="W122" i="5"/>
  <c r="W146" i="5"/>
  <c r="Q12" i="5"/>
  <c r="Q20" i="5" s="1"/>
  <c r="W9" i="5"/>
  <c r="Q120" i="5"/>
  <c r="Q128" i="5" s="1"/>
  <c r="O39" i="11"/>
  <c r="V201" i="5"/>
  <c r="V209" i="5" s="1"/>
  <c r="W153" i="5"/>
  <c r="W11" i="5"/>
  <c r="W65" i="5"/>
  <c r="V12" i="5"/>
  <c r="V20" i="5" s="1"/>
  <c r="W199" i="5"/>
  <c r="W17" i="5"/>
  <c r="W13" i="5"/>
  <c r="M39" i="11"/>
  <c r="M37" i="11"/>
  <c r="W233" i="5"/>
  <c r="W40" i="5"/>
  <c r="Q201" i="5"/>
  <c r="Q209" i="5" s="1"/>
  <c r="W174" i="4"/>
  <c r="W227" i="4"/>
  <c r="W200" i="4"/>
  <c r="W231" i="4"/>
  <c r="W177" i="4"/>
  <c r="W18" i="4"/>
  <c r="W13" i="4"/>
  <c r="V12" i="4"/>
  <c r="W123" i="4"/>
  <c r="Q120" i="4"/>
  <c r="Q128" i="4" s="1"/>
  <c r="W149" i="4"/>
  <c r="Q66" i="4"/>
  <c r="Q74" i="4" s="1"/>
  <c r="F26" i="11"/>
  <c r="W206" i="4"/>
  <c r="W175" i="4"/>
  <c r="W121" i="4"/>
  <c r="W202" i="4"/>
  <c r="W179" i="4"/>
  <c r="W68" i="4"/>
  <c r="W14" i="4"/>
  <c r="W198" i="4"/>
  <c r="W225" i="4"/>
  <c r="Q201" i="4"/>
  <c r="Q209" i="4" s="1"/>
  <c r="W96" i="4"/>
  <c r="W150" i="4"/>
  <c r="Q93" i="4"/>
  <c r="Q101" i="4" s="1"/>
  <c r="W90" i="4"/>
  <c r="W146" i="4"/>
  <c r="W10" i="4"/>
  <c r="W98" i="4"/>
  <c r="V201" i="4"/>
  <c r="W144" i="4"/>
  <c r="W69" i="4"/>
  <c r="W15" i="4"/>
  <c r="I67" i="4"/>
  <c r="W117" i="4"/>
  <c r="W122" i="4"/>
  <c r="Q93" i="3"/>
  <c r="Q101" i="3" s="1"/>
  <c r="W90" i="3"/>
  <c r="W14" i="3"/>
  <c r="V12" i="3"/>
  <c r="V20" i="3" s="1"/>
  <c r="W150" i="3"/>
  <c r="W96" i="3"/>
  <c r="O15" i="11"/>
  <c r="W206" i="3"/>
  <c r="W175" i="3"/>
  <c r="W202" i="3"/>
  <c r="W231" i="3"/>
  <c r="W177" i="3"/>
  <c r="W171" i="3"/>
  <c r="W148" i="3"/>
  <c r="M15" i="11"/>
  <c r="W15" i="3"/>
  <c r="Q201" i="3"/>
  <c r="Q209" i="3" s="1"/>
  <c r="I12" i="3"/>
  <c r="V39" i="3"/>
  <c r="W179" i="3"/>
  <c r="V174" i="3"/>
  <c r="V182" i="3" s="1"/>
  <c r="W98" i="3"/>
  <c r="V93" i="3"/>
  <c r="V101" i="3" s="1"/>
  <c r="Q66" i="3"/>
  <c r="Q74" i="3" s="1"/>
  <c r="W63" i="3"/>
  <c r="W121" i="3"/>
  <c r="Q174" i="3"/>
  <c r="W40" i="3"/>
  <c r="W13" i="3"/>
  <c r="W120" i="3"/>
  <c r="W145" i="1"/>
  <c r="W91" i="1"/>
  <c r="W99" i="1"/>
  <c r="W122" i="1"/>
  <c r="W173" i="1"/>
  <c r="W177" i="1"/>
  <c r="W95" i="1"/>
  <c r="E12" i="1"/>
  <c r="E20" i="1" s="1"/>
  <c r="I9" i="1"/>
  <c r="I36" i="1"/>
  <c r="W202" i="1"/>
  <c r="W125" i="1"/>
  <c r="W119" i="1"/>
  <c r="W200" i="1"/>
  <c r="W92" i="1"/>
  <c r="I14" i="1"/>
  <c r="I69" i="1"/>
  <c r="I15" i="1"/>
  <c r="T12" i="1"/>
  <c r="T20" i="1" s="1"/>
  <c r="O66" i="1"/>
  <c r="O74" i="1" s="1"/>
  <c r="W203" i="1"/>
  <c r="I64" i="1"/>
  <c r="I10" i="1"/>
  <c r="W176" i="1"/>
  <c r="I44" i="1"/>
  <c r="W117" i="1"/>
  <c r="I18" i="1"/>
  <c r="W180" i="1"/>
  <c r="O12" i="1"/>
  <c r="V101" i="4" l="1"/>
  <c r="V74" i="4"/>
  <c r="V209" i="1"/>
  <c r="O20" i="1"/>
  <c r="T155" i="8"/>
  <c r="O73" i="1"/>
  <c r="T73" i="1"/>
  <c r="Q209" i="7"/>
  <c r="W209" i="7" s="1"/>
  <c r="H74" i="6"/>
  <c r="V73" i="4"/>
  <c r="H74" i="1"/>
  <c r="W93" i="6"/>
  <c r="Q154" i="1"/>
  <c r="Q74" i="7"/>
  <c r="I43" i="5"/>
  <c r="W124" i="4"/>
  <c r="H46" i="7"/>
  <c r="V46" i="7"/>
  <c r="V127" i="7"/>
  <c r="Q20" i="4"/>
  <c r="V236" i="3"/>
  <c r="Q20" i="3"/>
  <c r="V128" i="3"/>
  <c r="V182" i="6"/>
  <c r="W182" i="6" s="1"/>
  <c r="V182" i="7"/>
  <c r="V181" i="7"/>
  <c r="W182" i="4"/>
  <c r="Q181" i="4"/>
  <c r="I16" i="5"/>
  <c r="H19" i="5"/>
  <c r="Q108" i="7"/>
  <c r="Q100" i="7"/>
  <c r="W100" i="7" s="1"/>
  <c r="V47" i="3"/>
  <c r="V209" i="4"/>
  <c r="Q19" i="8"/>
  <c r="H74" i="3"/>
  <c r="V74" i="5"/>
  <c r="V154" i="1"/>
  <c r="Q235" i="1"/>
  <c r="W97" i="4"/>
  <c r="H73" i="1"/>
  <c r="F74" i="7"/>
  <c r="V47" i="7"/>
  <c r="H47" i="5"/>
  <c r="Q101" i="7"/>
  <c r="W101" i="7" s="1"/>
  <c r="V128" i="4"/>
  <c r="R73" i="1"/>
  <c r="V101" i="7"/>
  <c r="V100" i="7"/>
  <c r="V47" i="4"/>
  <c r="Q182" i="3"/>
  <c r="V20" i="4"/>
  <c r="V73" i="5"/>
  <c r="O236" i="1"/>
  <c r="Q154" i="8"/>
  <c r="Q235" i="8"/>
  <c r="I70" i="3"/>
  <c r="V128" i="5"/>
  <c r="V236" i="8"/>
  <c r="V235" i="8"/>
  <c r="W72" i="7"/>
  <c r="V73" i="7"/>
  <c r="V74" i="7"/>
  <c r="S74" i="8"/>
  <c r="S73" i="8"/>
  <c r="G73" i="8"/>
  <c r="G74" i="8"/>
  <c r="A74" i="8" s="1"/>
  <c r="F74" i="8"/>
  <c r="F73" i="8"/>
  <c r="W205" i="6"/>
  <c r="Q108" i="6"/>
  <c r="A70" i="8"/>
  <c r="W205" i="4"/>
  <c r="V16" i="8"/>
  <c r="V19" i="8" s="1"/>
  <c r="E70" i="8"/>
  <c r="W124" i="5"/>
  <c r="I70" i="6"/>
  <c r="W151" i="3"/>
  <c r="Q108" i="3"/>
  <c r="Q108" i="4"/>
  <c r="Q81" i="4"/>
  <c r="Q135" i="5"/>
  <c r="W128" i="5"/>
  <c r="Q27" i="5"/>
  <c r="M81" i="8"/>
  <c r="E27" i="1"/>
  <c r="Q81" i="3"/>
  <c r="Q216" i="4"/>
  <c r="Q216" i="7"/>
  <c r="E81" i="7"/>
  <c r="O243" i="8"/>
  <c r="O81" i="3"/>
  <c r="Q81" i="7"/>
  <c r="Q135" i="1"/>
  <c r="W236" i="4"/>
  <c r="Q243" i="4"/>
  <c r="W178" i="4"/>
  <c r="W205" i="7"/>
  <c r="V232" i="1"/>
  <c r="V235" i="1" s="1"/>
  <c r="I70" i="4"/>
  <c r="W151" i="6"/>
  <c r="H70" i="5"/>
  <c r="H73" i="5" s="1"/>
  <c r="Q27" i="4"/>
  <c r="Q135" i="6"/>
  <c r="Q216" i="6"/>
  <c r="Q27" i="6"/>
  <c r="Q135" i="7"/>
  <c r="O27" i="8"/>
  <c r="C81" i="1"/>
  <c r="Q54" i="1"/>
  <c r="Q189" i="1"/>
  <c r="Q216" i="1"/>
  <c r="E81" i="4"/>
  <c r="Q108" i="8"/>
  <c r="W101" i="8"/>
  <c r="E81" i="5"/>
  <c r="Q162" i="3"/>
  <c r="W69" i="3"/>
  <c r="W69" i="7"/>
  <c r="W178" i="3"/>
  <c r="W205" i="5"/>
  <c r="V70" i="6"/>
  <c r="V73" i="6" s="1"/>
  <c r="V16" i="1"/>
  <c r="V19" i="1" s="1"/>
  <c r="W97" i="6"/>
  <c r="W124" i="3"/>
  <c r="Q216" i="3"/>
  <c r="E27" i="8"/>
  <c r="H70" i="7"/>
  <c r="H74" i="7" s="1"/>
  <c r="O81" i="6"/>
  <c r="E81" i="6"/>
  <c r="O162" i="1"/>
  <c r="O81" i="4"/>
  <c r="A81" i="1"/>
  <c r="Q189" i="4"/>
  <c r="O27" i="1"/>
  <c r="Q216" i="5"/>
  <c r="Q189" i="3"/>
  <c r="Q135" i="4"/>
  <c r="O243" i="1"/>
  <c r="Q108" i="1"/>
  <c r="O81" i="5"/>
  <c r="O81" i="7"/>
  <c r="Q162" i="4"/>
  <c r="O162" i="8"/>
  <c r="E81" i="3"/>
  <c r="Q162" i="6"/>
  <c r="W97" i="7"/>
  <c r="V70" i="3"/>
  <c r="V73" i="3" s="1"/>
  <c r="W151" i="4"/>
  <c r="W124" i="7"/>
  <c r="W205" i="1"/>
  <c r="W232" i="8"/>
  <c r="W124" i="1"/>
  <c r="W178" i="1"/>
  <c r="W151" i="1"/>
  <c r="I16" i="1"/>
  <c r="W16" i="4"/>
  <c r="W43" i="3"/>
  <c r="A70" i="7"/>
  <c r="W70" i="5"/>
  <c r="W70" i="4"/>
  <c r="W70" i="7"/>
  <c r="I70" i="1"/>
  <c r="W43" i="1"/>
  <c r="W16" i="8"/>
  <c r="J19" i="11"/>
  <c r="A74" i="3"/>
  <c r="T66" i="1"/>
  <c r="T74" i="1" s="1"/>
  <c r="H6" i="11"/>
  <c r="N41" i="11"/>
  <c r="A74" i="5"/>
  <c r="W128" i="7"/>
  <c r="W155" i="5"/>
  <c r="W128" i="4"/>
  <c r="A76" i="7"/>
  <c r="W101" i="6"/>
  <c r="I69" i="8"/>
  <c r="W69" i="1"/>
  <c r="A74" i="7"/>
  <c r="A72" i="8"/>
  <c r="A75" i="8"/>
  <c r="A73" i="7"/>
  <c r="A81" i="3"/>
  <c r="G32" i="11"/>
  <c r="A81" i="4"/>
  <c r="A81" i="6"/>
  <c r="A66" i="8"/>
  <c r="A27" i="8"/>
  <c r="A22" i="8"/>
  <c r="A27" i="1"/>
  <c r="A76" i="5"/>
  <c r="W149" i="1"/>
  <c r="W14" i="1"/>
  <c r="W236" i="6"/>
  <c r="I47" i="4"/>
  <c r="W236" i="3"/>
  <c r="W47" i="5"/>
  <c r="W19" i="3"/>
  <c r="W128" i="3"/>
  <c r="W47" i="7"/>
  <c r="I19" i="4"/>
  <c r="W101" i="4"/>
  <c r="W19" i="7"/>
  <c r="W236" i="5"/>
  <c r="I19" i="6"/>
  <c r="I19" i="5"/>
  <c r="W155" i="7"/>
  <c r="I47" i="8"/>
  <c r="I19" i="8"/>
  <c r="A81" i="5"/>
  <c r="J20" i="11"/>
  <c r="G31" i="11"/>
  <c r="I20" i="6"/>
  <c r="D41" i="11" s="1"/>
  <c r="W208" i="4"/>
  <c r="O80" i="1"/>
  <c r="G42" i="11"/>
  <c r="W208" i="3"/>
  <c r="G41" i="11"/>
  <c r="W181" i="6"/>
  <c r="N19" i="11"/>
  <c r="W154" i="5"/>
  <c r="I46" i="7"/>
  <c r="C30" i="11"/>
  <c r="W235" i="7"/>
  <c r="W181" i="4"/>
  <c r="W181" i="7"/>
  <c r="Q80" i="1"/>
  <c r="W17" i="1"/>
  <c r="Q77" i="8"/>
  <c r="Q80" i="8" s="1"/>
  <c r="O80" i="8"/>
  <c r="Q80" i="6"/>
  <c r="E80" i="8"/>
  <c r="G43" i="11"/>
  <c r="F28" i="11"/>
  <c r="E28" i="11"/>
  <c r="N32" i="11"/>
  <c r="W127" i="5"/>
  <c r="N21" i="11"/>
  <c r="L28" i="11"/>
  <c r="W46" i="6"/>
  <c r="E39" i="11"/>
  <c r="L42" i="11"/>
  <c r="L39" i="11"/>
  <c r="E31" i="11"/>
  <c r="L17" i="11"/>
  <c r="E6" i="11"/>
  <c r="J41" i="11"/>
  <c r="G30" i="11"/>
  <c r="N20" i="11"/>
  <c r="N31" i="11"/>
  <c r="N42" i="11"/>
  <c r="N43" i="11"/>
  <c r="Q71" i="1"/>
  <c r="Q76" i="1" s="1"/>
  <c r="O76" i="1"/>
  <c r="Q238" i="1"/>
  <c r="E75" i="8"/>
  <c r="Q75" i="8"/>
  <c r="Q76" i="8" s="1"/>
  <c r="O76" i="8"/>
  <c r="E49" i="8"/>
  <c r="E54" i="8" s="1"/>
  <c r="I20" i="4"/>
  <c r="I72" i="1"/>
  <c r="T72" i="8"/>
  <c r="W18" i="8"/>
  <c r="I46" i="6"/>
  <c r="H72" i="8"/>
  <c r="D72" i="8"/>
  <c r="D76" i="8" s="1"/>
  <c r="D81" i="8" s="1"/>
  <c r="C72" i="8"/>
  <c r="H66" i="8"/>
  <c r="I66" i="4"/>
  <c r="I46" i="4"/>
  <c r="I46" i="3"/>
  <c r="C41" i="11"/>
  <c r="W67" i="7"/>
  <c r="I20" i="7"/>
  <c r="I20" i="3"/>
  <c r="I68" i="1"/>
  <c r="I39" i="1"/>
  <c r="W201" i="1"/>
  <c r="W13" i="1"/>
  <c r="W153" i="1"/>
  <c r="I66" i="7"/>
  <c r="Q67" i="1"/>
  <c r="Q70" i="1" s="1"/>
  <c r="Q73" i="1" s="1"/>
  <c r="Q67" i="8"/>
  <c r="Q70" i="8" s="1"/>
  <c r="Q73" i="8" s="1"/>
  <c r="W68" i="6"/>
  <c r="Q228" i="8"/>
  <c r="Q236" i="8" s="1"/>
  <c r="V228" i="1"/>
  <c r="V147" i="1"/>
  <c r="V155" i="1" s="1"/>
  <c r="V147" i="8"/>
  <c r="V155" i="8" s="1"/>
  <c r="Q147" i="8"/>
  <c r="Q155" i="8" s="1"/>
  <c r="Q147" i="1"/>
  <c r="Q155" i="1" s="1"/>
  <c r="V66" i="1"/>
  <c r="V12" i="1"/>
  <c r="F19" i="11"/>
  <c r="C21" i="11"/>
  <c r="D19" i="11"/>
  <c r="E19" i="11"/>
  <c r="D20" i="11"/>
  <c r="W66" i="7"/>
  <c r="Q228" i="1"/>
  <c r="Q236" i="1" s="1"/>
  <c r="W201" i="6"/>
  <c r="W201" i="7"/>
  <c r="I66" i="6"/>
  <c r="W174" i="3"/>
  <c r="W93" i="4"/>
  <c r="W201" i="4"/>
  <c r="W120" i="7"/>
  <c r="W120" i="4"/>
  <c r="W120" i="5"/>
  <c r="W120" i="6"/>
  <c r="W201" i="3"/>
  <c r="I12" i="8"/>
  <c r="I12" i="1"/>
  <c r="W11" i="1"/>
  <c r="W234" i="1"/>
  <c r="W65" i="1"/>
  <c r="Q65" i="8"/>
  <c r="Q12" i="1"/>
  <c r="Q20" i="1" s="1"/>
  <c r="W39" i="3"/>
  <c r="W12" i="3"/>
  <c r="W12" i="7"/>
  <c r="I66" i="3"/>
  <c r="W12" i="4"/>
  <c r="W93" i="3"/>
  <c r="W12" i="6"/>
  <c r="T66" i="8"/>
  <c r="W12" i="5"/>
  <c r="W68" i="3"/>
  <c r="V66" i="8"/>
  <c r="V66" i="3"/>
  <c r="V74" i="3" s="1"/>
  <c r="W64" i="3"/>
  <c r="V68" i="1"/>
  <c r="W69" i="6"/>
  <c r="V68" i="8"/>
  <c r="V72" i="1"/>
  <c r="I72" i="7"/>
  <c r="I67" i="7"/>
  <c r="I66" i="5"/>
  <c r="H28" i="11"/>
  <c r="G28" i="11"/>
  <c r="W231" i="1"/>
  <c r="I67" i="1"/>
  <c r="W94" i="8"/>
  <c r="I67" i="8"/>
  <c r="W117" i="8"/>
  <c r="W120" i="8"/>
  <c r="W206" i="8"/>
  <c r="V12" i="8"/>
  <c r="W98" i="8"/>
  <c r="W173" i="8"/>
  <c r="W230" i="8"/>
  <c r="W176" i="8"/>
  <c r="W171" i="8"/>
  <c r="W179" i="8"/>
  <c r="W177" i="8"/>
  <c r="W231" i="8"/>
  <c r="O66" i="8"/>
  <c r="O74" i="8" s="1"/>
  <c r="I65" i="8"/>
  <c r="W149" i="8"/>
  <c r="I71" i="8"/>
  <c r="W17" i="8"/>
  <c r="W93" i="8"/>
  <c r="W92" i="8"/>
  <c r="W13" i="8"/>
  <c r="W202" i="8"/>
  <c r="W44" i="8"/>
  <c r="W40" i="8"/>
  <c r="W226" i="8"/>
  <c r="W172" i="8"/>
  <c r="W15" i="8"/>
  <c r="W125" i="8"/>
  <c r="W175" i="8"/>
  <c r="W69" i="8"/>
  <c r="E66" i="8"/>
  <c r="I63" i="8"/>
  <c r="W36" i="8"/>
  <c r="W39" i="8"/>
  <c r="W121" i="8"/>
  <c r="W198" i="8"/>
  <c r="W201" i="8"/>
  <c r="Q12" i="8"/>
  <c r="Q20" i="8" s="1"/>
  <c r="W11" i="8"/>
  <c r="W234" i="8"/>
  <c r="W207" i="8"/>
  <c r="W63" i="8"/>
  <c r="W148" i="7"/>
  <c r="W71" i="7"/>
  <c r="W228" i="7"/>
  <c r="W225" i="7"/>
  <c r="W147" i="7"/>
  <c r="W67" i="6"/>
  <c r="W228" i="6"/>
  <c r="W225" i="6"/>
  <c r="W148" i="6"/>
  <c r="W147" i="6"/>
  <c r="W144" i="6"/>
  <c r="Q66" i="6"/>
  <c r="Q74" i="6" s="1"/>
  <c r="W63" i="6"/>
  <c r="I67" i="5"/>
  <c r="Q66" i="5"/>
  <c r="Q74" i="5" s="1"/>
  <c r="W63" i="5"/>
  <c r="W201" i="5"/>
  <c r="W147" i="5"/>
  <c r="W145" i="5"/>
  <c r="W71" i="5"/>
  <c r="W228" i="5"/>
  <c r="W226" i="5"/>
  <c r="W229" i="5"/>
  <c r="I71" i="5"/>
  <c r="W67" i="5"/>
  <c r="W148" i="5"/>
  <c r="W152" i="4"/>
  <c r="W228" i="4"/>
  <c r="W71" i="4"/>
  <c r="W229" i="4"/>
  <c r="W72" i="4"/>
  <c r="W233" i="4"/>
  <c r="W66" i="4"/>
  <c r="W63" i="4"/>
  <c r="W148" i="4"/>
  <c r="W147" i="4"/>
  <c r="W67" i="4"/>
  <c r="W144" i="3"/>
  <c r="W147" i="3"/>
  <c r="W152" i="3"/>
  <c r="W225" i="3"/>
  <c r="W228" i="3"/>
  <c r="W229" i="3"/>
  <c r="W71" i="3"/>
  <c r="W67" i="3"/>
  <c r="W233" i="3"/>
  <c r="W175" i="1"/>
  <c r="W172" i="1"/>
  <c r="W226" i="1"/>
  <c r="W179" i="1"/>
  <c r="W150" i="1"/>
  <c r="W96" i="1"/>
  <c r="W144" i="1"/>
  <c r="W93" i="1"/>
  <c r="W90" i="1"/>
  <c r="W174" i="1"/>
  <c r="W227" i="1"/>
  <c r="W44" i="1"/>
  <c r="W230" i="1"/>
  <c r="W120" i="1"/>
  <c r="W94" i="1"/>
  <c r="W171" i="1"/>
  <c r="W146" i="1"/>
  <c r="W40" i="1"/>
  <c r="W206" i="1"/>
  <c r="W98" i="1"/>
  <c r="W121" i="1"/>
  <c r="E66" i="1"/>
  <c r="E74" i="1" s="1"/>
  <c r="I63" i="1"/>
  <c r="W36" i="1"/>
  <c r="W39" i="1"/>
  <c r="I71" i="1"/>
  <c r="A73" i="8" l="1"/>
  <c r="H73" i="7"/>
  <c r="D74" i="8"/>
  <c r="V236" i="1"/>
  <c r="V20" i="8"/>
  <c r="W232" i="1"/>
  <c r="H74" i="5"/>
  <c r="D73" i="8"/>
  <c r="V20" i="1"/>
  <c r="C76" i="8"/>
  <c r="C81" i="8" s="1"/>
  <c r="C74" i="8"/>
  <c r="C73" i="8"/>
  <c r="V74" i="6"/>
  <c r="T74" i="8"/>
  <c r="T73" i="8"/>
  <c r="H73" i="8"/>
  <c r="H74" i="8"/>
  <c r="N30" i="11"/>
  <c r="O81" i="1"/>
  <c r="W46" i="7"/>
  <c r="W19" i="4"/>
  <c r="I70" i="8"/>
  <c r="I70" i="5"/>
  <c r="I70" i="7"/>
  <c r="Q81" i="5"/>
  <c r="W74" i="5"/>
  <c r="Q81" i="6"/>
  <c r="Q27" i="8"/>
  <c r="Q243" i="8"/>
  <c r="V70" i="8"/>
  <c r="O81" i="8"/>
  <c r="Q243" i="1"/>
  <c r="Q162" i="8"/>
  <c r="E81" i="1"/>
  <c r="I74" i="1"/>
  <c r="Q162" i="1"/>
  <c r="Q27" i="1"/>
  <c r="V70" i="1"/>
  <c r="W151" i="8"/>
  <c r="W47" i="4"/>
  <c r="W70" i="3"/>
  <c r="W70" i="6"/>
  <c r="W16" i="1"/>
  <c r="I47" i="1"/>
  <c r="W47" i="3"/>
  <c r="A81" i="7"/>
  <c r="W209" i="1"/>
  <c r="W47" i="6"/>
  <c r="I47" i="7"/>
  <c r="W47" i="8"/>
  <c r="W236" i="8"/>
  <c r="I47" i="5"/>
  <c r="D42" i="11"/>
  <c r="K31" i="11"/>
  <c r="A81" i="8"/>
  <c r="A76" i="8"/>
  <c r="K30" i="11"/>
  <c r="K20" i="11"/>
  <c r="K19" i="11"/>
  <c r="I74" i="6"/>
  <c r="W209" i="3"/>
  <c r="I74" i="3"/>
  <c r="W101" i="3"/>
  <c r="I74" i="4"/>
  <c r="W182" i="3"/>
  <c r="W19" i="6"/>
  <c r="W128" i="6"/>
  <c r="W100" i="4"/>
  <c r="W155" i="6"/>
  <c r="W155" i="3"/>
  <c r="W209" i="5"/>
  <c r="W19" i="5"/>
  <c r="W209" i="6"/>
  <c r="W209" i="4"/>
  <c r="W74" i="3"/>
  <c r="W182" i="1"/>
  <c r="W74" i="7"/>
  <c r="W155" i="4"/>
  <c r="W74" i="4"/>
  <c r="W128" i="1"/>
  <c r="W101" i="1"/>
  <c r="W47" i="1"/>
  <c r="I19" i="1"/>
  <c r="W208" i="6"/>
  <c r="W20" i="5"/>
  <c r="W235" i="4"/>
  <c r="W235" i="6"/>
  <c r="I73" i="5"/>
  <c r="W46" i="5"/>
  <c r="I46" i="8"/>
  <c r="E43" i="11"/>
  <c r="W127" i="3"/>
  <c r="W235" i="3"/>
  <c r="W20" i="3"/>
  <c r="D30" i="11"/>
  <c r="C8" i="11"/>
  <c r="I20" i="8"/>
  <c r="C9" i="11"/>
  <c r="G10" i="11"/>
  <c r="V72" i="8"/>
  <c r="W100" i="6"/>
  <c r="L31" i="11"/>
  <c r="W235" i="5"/>
  <c r="W154" i="6"/>
  <c r="I20" i="5"/>
  <c r="J31" i="11"/>
  <c r="I45" i="8"/>
  <c r="E72" i="8"/>
  <c r="E76" i="8" s="1"/>
  <c r="E81" i="8" s="1"/>
  <c r="W181" i="1"/>
  <c r="W100" i="1"/>
  <c r="E42" i="11"/>
  <c r="D31" i="11"/>
  <c r="W46" i="8"/>
  <c r="I73" i="3"/>
  <c r="W127" i="6"/>
  <c r="W46" i="4"/>
  <c r="W181" i="3"/>
  <c r="L30" i="11"/>
  <c r="E9" i="11"/>
  <c r="W127" i="7"/>
  <c r="W127" i="8"/>
  <c r="W100" i="8"/>
  <c r="W20" i="4"/>
  <c r="E30" i="11"/>
  <c r="W20" i="6"/>
  <c r="W127" i="4"/>
  <c r="I73" i="4"/>
  <c r="L41" i="11"/>
  <c r="W208" i="1"/>
  <c r="M31" i="11"/>
  <c r="L19" i="11"/>
  <c r="W208" i="7"/>
  <c r="E41" i="11"/>
  <c r="J21" i="11"/>
  <c r="C32" i="11"/>
  <c r="W154" i="4"/>
  <c r="W46" i="3"/>
  <c r="W208" i="8"/>
  <c r="L20" i="11"/>
  <c r="W127" i="1"/>
  <c r="W20" i="7"/>
  <c r="W100" i="3"/>
  <c r="C43" i="11"/>
  <c r="W181" i="8"/>
  <c r="I73" i="6"/>
  <c r="W208" i="5"/>
  <c r="W154" i="3"/>
  <c r="W154" i="7"/>
  <c r="I46" i="5"/>
  <c r="J42" i="11"/>
  <c r="W46" i="1"/>
  <c r="E21" i="11"/>
  <c r="F20" i="11"/>
  <c r="D21" i="11"/>
  <c r="F42" i="11"/>
  <c r="H21" i="11"/>
  <c r="H32" i="11"/>
  <c r="H9" i="11"/>
  <c r="H20" i="11"/>
  <c r="H42" i="11"/>
  <c r="H19" i="11"/>
  <c r="H8" i="11"/>
  <c r="H41" i="11"/>
  <c r="O41" i="11"/>
  <c r="W66" i="5"/>
  <c r="W66" i="6"/>
  <c r="I46" i="1"/>
  <c r="I20" i="1"/>
  <c r="I66" i="1"/>
  <c r="I66" i="8"/>
  <c r="W12" i="1"/>
  <c r="W66" i="3"/>
  <c r="W12" i="8"/>
  <c r="W68" i="8"/>
  <c r="W68" i="1"/>
  <c r="W72" i="1"/>
  <c r="W65" i="8"/>
  <c r="W147" i="1"/>
  <c r="W227" i="8"/>
  <c r="W67" i="8"/>
  <c r="W228" i="8"/>
  <c r="W225" i="8"/>
  <c r="W233" i="8"/>
  <c r="W229" i="8"/>
  <c r="W174" i="8"/>
  <c r="W147" i="8"/>
  <c r="W146" i="8"/>
  <c r="W71" i="8"/>
  <c r="W148" i="8"/>
  <c r="W152" i="8"/>
  <c r="Q66" i="8"/>
  <c r="Q74" i="8" s="1"/>
  <c r="W225" i="1"/>
  <c r="W229" i="1"/>
  <c r="W152" i="1"/>
  <c r="W67" i="1"/>
  <c r="W233" i="1"/>
  <c r="W148" i="1"/>
  <c r="W71" i="1"/>
  <c r="Q66" i="1"/>
  <c r="Q74" i="1" s="1"/>
  <c r="W63" i="1"/>
  <c r="V73" i="1" l="1"/>
  <c r="E73" i="8"/>
  <c r="V74" i="1"/>
  <c r="E74" i="8"/>
  <c r="I74" i="8" s="1"/>
  <c r="V73" i="8"/>
  <c r="V74" i="8"/>
  <c r="I74" i="5"/>
  <c r="W74" i="6"/>
  <c r="Q81" i="1"/>
  <c r="Q81" i="8"/>
  <c r="W70" i="8"/>
  <c r="W70" i="1"/>
  <c r="I74" i="7"/>
  <c r="H31" i="11"/>
  <c r="O32" i="11"/>
  <c r="M30" i="11"/>
  <c r="O42" i="11"/>
  <c r="M42" i="11"/>
  <c r="F41" i="11"/>
  <c r="O30" i="11"/>
  <c r="H30" i="11"/>
  <c r="F31" i="11"/>
  <c r="D43" i="11"/>
  <c r="K41" i="11"/>
  <c r="O20" i="11"/>
  <c r="O19" i="11"/>
  <c r="M20" i="11"/>
  <c r="M19" i="11"/>
  <c r="D9" i="11"/>
  <c r="W236" i="1"/>
  <c r="W155" i="8"/>
  <c r="W155" i="1"/>
  <c r="W19" i="1"/>
  <c r="W19" i="8"/>
  <c r="M41" i="11"/>
  <c r="H43" i="11"/>
  <c r="O31" i="11"/>
  <c r="O43" i="11"/>
  <c r="J43" i="11"/>
  <c r="E10" i="11"/>
  <c r="I73" i="1"/>
  <c r="D8" i="11"/>
  <c r="O21" i="11"/>
  <c r="W72" i="8"/>
  <c r="L43" i="11"/>
  <c r="I72" i="8"/>
  <c r="K21" i="11"/>
  <c r="F30" i="11"/>
  <c r="F9" i="11"/>
  <c r="L32" i="11"/>
  <c r="K43" i="11"/>
  <c r="E32" i="11"/>
  <c r="J32" i="11"/>
  <c r="W73" i="7"/>
  <c r="I73" i="7"/>
  <c r="W73" i="4"/>
  <c r="D32" i="11"/>
  <c r="W73" i="5"/>
  <c r="W73" i="6"/>
  <c r="W154" i="1"/>
  <c r="W235" i="1"/>
  <c r="K42" i="11"/>
  <c r="W154" i="8"/>
  <c r="W73" i="3"/>
  <c r="L21" i="11"/>
  <c r="W235" i="8"/>
  <c r="W20" i="1"/>
  <c r="F21" i="11"/>
  <c r="W66" i="1"/>
  <c r="W228" i="1"/>
  <c r="W66" i="8"/>
  <c r="W74" i="1" l="1"/>
  <c r="W74" i="8"/>
  <c r="M43" i="11"/>
  <c r="F32" i="11"/>
  <c r="K32" i="11"/>
  <c r="M21" i="11"/>
  <c r="I73" i="8"/>
  <c r="C10" i="11"/>
  <c r="W20" i="8"/>
  <c r="E8" i="11"/>
  <c r="M32" i="11"/>
  <c r="H10" i="11"/>
  <c r="F43" i="11"/>
  <c r="W73" i="8"/>
  <c r="W73" i="1"/>
  <c r="F10" i="11" l="1"/>
  <c r="D10" i="11"/>
  <c r="F8" i="11"/>
</calcChain>
</file>

<file path=xl/sharedStrings.xml><?xml version="1.0" encoding="utf-8"?>
<sst xmlns="http://schemas.openxmlformats.org/spreadsheetml/2006/main" count="3609" uniqueCount="96">
  <si>
    <t>Table 1</t>
  </si>
  <si>
    <t>Table 4</t>
  </si>
  <si>
    <t>INTERNATIONAL AIRCRAFT MOVEMENT</t>
  </si>
  <si>
    <t>INTERNATIONAL PASSENGER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</si>
  <si>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</si>
  <si>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</si>
  <si>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</si>
  <si>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</si>
  <si>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</si>
  <si>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</si>
  <si>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</si>
  <si>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</si>
  <si>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Disemb.+Emb.</t>
  </si>
  <si>
    <t>Transit</t>
  </si>
  <si>
    <t>OCT.</t>
  </si>
  <si>
    <t>NOV.</t>
  </si>
  <si>
    <t>DEC.</t>
  </si>
  <si>
    <t>OCT. - DEC.</t>
  </si>
  <si>
    <t>JAN.</t>
  </si>
  <si>
    <t>FEB.</t>
  </si>
  <si>
    <t>MAR.</t>
  </si>
  <si>
    <t>APR.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</si>
  <si>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</si>
  <si>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</si>
  <si>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</si>
  <si>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</si>
  <si>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</si>
  <si>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</si>
  <si>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</si>
  <si>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</si>
  <si>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</si>
  <si>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DOMESTIC AIRCRAFT MOVEMENT</t>
  </si>
  <si>
    <t>DOMESTIC PASSENGER</t>
  </si>
  <si>
    <t xml:space="preserve">APR. </t>
  </si>
  <si>
    <t>Table 3</t>
  </si>
  <si>
    <t>Table 6</t>
  </si>
  <si>
    <t>TOTAL AIRCRAFT MOVEMENT</t>
  </si>
  <si>
    <t>TOTAL PASSENGER</t>
  </si>
  <si>
    <t xml:space="preserve"> </t>
  </si>
  <si>
    <t>Table 7</t>
  </si>
  <si>
    <t>INTERNATIONAL FREIGHT</t>
  </si>
  <si>
    <t>Unit : Tonne</t>
  </si>
  <si>
    <t>Inbound</t>
  </si>
  <si>
    <t>Outbound</t>
  </si>
  <si>
    <t>In.+Out.</t>
  </si>
  <si>
    <t>Table 8</t>
  </si>
  <si>
    <t>DOMESTIC FREIGHT</t>
  </si>
  <si>
    <t>Table 9</t>
  </si>
  <si>
    <t>Total FREIGHT</t>
  </si>
  <si>
    <t>Table 10</t>
  </si>
  <si>
    <t>INTERNATIONAL MAIL</t>
  </si>
  <si>
    <t>Table 11</t>
  </si>
  <si>
    <t>DOMESTIC MAIL</t>
  </si>
  <si>
    <t>Table 12</t>
  </si>
  <si>
    <t>Total MAIL</t>
  </si>
  <si>
    <t>INB+OUT</t>
  </si>
  <si>
    <t>OCT.-DEC.</t>
  </si>
  <si>
    <t>APR.- JUN</t>
  </si>
  <si>
    <t>TOTAL FREIGHT</t>
  </si>
  <si>
    <t>TOTAL MAIL</t>
  </si>
  <si>
    <t>JUL.- SEP.</t>
  </si>
  <si>
    <t>Source : Air Transport Information Division, AOT.</t>
  </si>
  <si>
    <t>APR. - JUN.</t>
  </si>
  <si>
    <t xml:space="preserve">Aircraft </t>
  </si>
  <si>
    <t xml:space="preserve">Passengers </t>
  </si>
  <si>
    <t xml:space="preserve">Cargo </t>
  </si>
  <si>
    <t xml:space="preserve">Movement </t>
  </si>
  <si>
    <t xml:space="preserve">% </t>
  </si>
  <si>
    <t xml:space="preserve">Passenger </t>
  </si>
  <si>
    <t xml:space="preserve">Tonnes </t>
  </si>
  <si>
    <r>
      <t>•</t>
    </r>
    <r>
      <rPr>
        <sz val="16"/>
        <color indexed="8"/>
        <rFont val="Arial Narrow"/>
        <family val="2"/>
      </rPr>
      <t xml:space="preserve"> Inter </t>
    </r>
  </si>
  <si>
    <r>
      <t>•</t>
    </r>
    <r>
      <rPr>
        <sz val="16"/>
        <color indexed="8"/>
        <rFont val="Arial Narrow"/>
        <family val="2"/>
      </rPr>
      <t xml:space="preserve"> Dom </t>
    </r>
  </si>
  <si>
    <r>
      <t>•</t>
    </r>
    <r>
      <rPr>
        <b/>
        <sz val="16"/>
        <color indexed="8"/>
        <rFont val="Arial Narrow"/>
        <family val="2"/>
      </rPr>
      <t xml:space="preserve"> Total </t>
    </r>
  </si>
  <si>
    <t>AOT</t>
  </si>
  <si>
    <t xml:space="preserve">Move. </t>
  </si>
  <si>
    <t xml:space="preserve">PAX </t>
  </si>
  <si>
    <r>
      <t>•</t>
    </r>
    <r>
      <rPr>
        <sz val="10.5"/>
        <color indexed="8"/>
        <rFont val="Arial Narrow"/>
        <family val="2"/>
      </rPr>
      <t xml:space="preserve"> Inter </t>
    </r>
  </si>
  <si>
    <r>
      <t>•</t>
    </r>
    <r>
      <rPr>
        <sz val="10.5"/>
        <color indexed="8"/>
        <rFont val="Arial Narrow"/>
        <family val="2"/>
      </rPr>
      <t xml:space="preserve"> Dom </t>
    </r>
  </si>
  <si>
    <r>
      <t>•</t>
    </r>
    <r>
      <rPr>
        <b/>
        <sz val="10.5"/>
        <color indexed="8"/>
        <rFont val="Arial Narrow"/>
        <family val="2"/>
      </rPr>
      <t xml:space="preserve"> Total </t>
    </r>
  </si>
  <si>
    <r>
      <t>Move.</t>
    </r>
    <r>
      <rPr>
        <sz val="10.5"/>
        <color indexed="9"/>
        <rFont val="Arial Narrow"/>
        <family val="2"/>
      </rPr>
      <t xml:space="preserve"> </t>
    </r>
  </si>
  <si>
    <t>BKK</t>
  </si>
  <si>
    <t>DMK</t>
  </si>
  <si>
    <t>CNX</t>
  </si>
  <si>
    <t>CEI</t>
  </si>
  <si>
    <t>HKT</t>
  </si>
  <si>
    <t>HDY</t>
  </si>
  <si>
    <t xml:space="preserve">12 Months FY2012 </t>
  </si>
  <si>
    <r>
      <t>12 Months FY2012</t>
    </r>
    <r>
      <rPr>
        <sz val="10.5"/>
        <color indexed="8"/>
        <rFont val="Arial Narrow"/>
        <family val="2"/>
      </rPr>
      <t xml:space="preserve"> </t>
    </r>
  </si>
  <si>
    <r>
      <t>12 Months FY2012</t>
    </r>
    <r>
      <rPr>
        <sz val="10"/>
        <color indexed="8"/>
        <rFont val="Arial Narrow"/>
        <family val="2"/>
      </rPr>
      <t xml:space="preserve"> </t>
    </r>
  </si>
  <si>
    <t>JAN. - MAR.</t>
  </si>
  <si>
    <t>MAY</t>
  </si>
  <si>
    <t>FY 2014</t>
  </si>
  <si>
    <t>TOTAL</t>
  </si>
  <si>
    <t>FY 2015</t>
  </si>
  <si>
    <t>JAN. - MAY</t>
  </si>
  <si>
    <t>OCT.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</si>
</sst>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#,##0_)"/>
    <numFmt numFmtId="189" formatCode="#,##0.00_ ;\-#,##0.00\ "/>
  </numFmts>
  <fonts count="61" x14ac:knownFonts="1">
    <font>
      <sz val="16"/>
      <name val="AngsanaUPC"/>
      <charset val="222"/>
    </font>
    <font>
      <sz val="16"/>
      <name val="AngsanaUPC"/>
      <family val="1"/>
      <charset val="222"/>
    </font>
    <font>
      <sz val="10"/>
      <name val="Times New Roman"/>
      <family val="1"/>
      <charset val="222"/>
    </font>
    <font>
      <sz val="16"/>
      <name val="AngsanaUPC"/>
      <family val="1"/>
      <charset val="222"/>
    </font>
    <font>
      <sz val="10"/>
      <color indexed="8"/>
      <name val="Arial"/>
      <family val="2"/>
      <charset val="222"/>
    </font>
    <font>
      <sz val="16"/>
      <color indexed="9"/>
      <name val="Arial Narrow"/>
      <family val="2"/>
    </font>
    <font>
      <b/>
      <sz val="16"/>
      <color indexed="8"/>
      <name val="Arial Narrow"/>
      <family val="2"/>
    </font>
    <font>
      <b/>
      <sz val="16"/>
      <color indexed="9"/>
      <name val="Arial Narrow"/>
      <family val="2"/>
    </font>
    <font>
      <sz val="16"/>
      <color indexed="8"/>
      <name val="Arial Narrow"/>
      <family val="2"/>
    </font>
    <font>
      <sz val="16"/>
      <name val="Arial"/>
      <family val="2"/>
    </font>
    <font>
      <sz val="1"/>
      <color indexed="8"/>
      <name val="Arial Narrow"/>
      <family val="2"/>
    </font>
    <font>
      <b/>
      <sz val="1"/>
      <color indexed="8"/>
      <name val="Arial Narrow"/>
      <family val="2"/>
    </font>
    <font>
      <b/>
      <sz val="16"/>
      <name val="AngsanaUPC"/>
      <family val="1"/>
    </font>
    <font>
      <sz val="10.5"/>
      <color indexed="9"/>
      <name val="Arial Narrow"/>
      <family val="2"/>
    </font>
    <font>
      <b/>
      <sz val="10.5"/>
      <color indexed="9"/>
      <name val="Arial Narrow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sz val="10.5"/>
      <name val="Arial"/>
      <family val="2"/>
    </font>
    <font>
      <sz val="10.5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AngsanaUPC"/>
      <family val="1"/>
    </font>
    <font>
      <sz val="8"/>
      <name val="AngsanaUPC"/>
      <family val="1"/>
    </font>
    <font>
      <b/>
      <sz val="10.5"/>
      <name val="Arial Narrow"/>
      <family val="2"/>
    </font>
    <font>
      <sz val="1"/>
      <name val="Arial Narrow"/>
      <family val="2"/>
    </font>
    <font>
      <b/>
      <sz val="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.5"/>
      <name val="Arial"/>
      <family val="2"/>
    </font>
    <font>
      <sz val="10"/>
      <color theme="1"/>
      <name val="Arial"/>
      <family val="2"/>
      <charset val="222"/>
    </font>
    <font>
      <sz val="10"/>
      <color theme="0"/>
      <name val="Arial"/>
      <family val="2"/>
      <charset val="222"/>
    </font>
    <font>
      <sz val="10"/>
      <color rgb="FF9C0006"/>
      <name val="Arial"/>
      <family val="2"/>
      <charset val="222"/>
    </font>
    <font>
      <b/>
      <sz val="10"/>
      <color rgb="FFFA7D00"/>
      <name val="Arial"/>
      <family val="2"/>
      <charset val="222"/>
    </font>
    <font>
      <b/>
      <sz val="10"/>
      <color theme="0"/>
      <name val="Arial"/>
      <family val="2"/>
      <charset val="222"/>
    </font>
    <font>
      <i/>
      <sz val="10"/>
      <color rgb="FF7F7F7F"/>
      <name val="Arial"/>
      <family val="2"/>
      <charset val="222"/>
    </font>
    <font>
      <sz val="10"/>
      <color rgb="FF006100"/>
      <name val="Arial"/>
      <family val="2"/>
      <charset val="222"/>
    </font>
    <font>
      <b/>
      <sz val="15"/>
      <color theme="3"/>
      <name val="Arial"/>
      <family val="2"/>
      <charset val="222"/>
    </font>
    <font>
      <b/>
      <sz val="13"/>
      <color theme="3"/>
      <name val="Arial"/>
      <family val="2"/>
      <charset val="222"/>
    </font>
    <font>
      <b/>
      <sz val="11"/>
      <color theme="3"/>
      <name val="Arial"/>
      <family val="2"/>
      <charset val="222"/>
    </font>
    <font>
      <sz val="10"/>
      <color rgb="FF3F3F76"/>
      <name val="Arial"/>
      <family val="2"/>
      <charset val="222"/>
    </font>
    <font>
      <sz val="10"/>
      <color rgb="FFFA7D00"/>
      <name val="Arial"/>
      <family val="2"/>
      <charset val="222"/>
    </font>
    <font>
      <sz val="10"/>
      <color rgb="FF9C6500"/>
      <name val="Arial"/>
      <family val="2"/>
      <charset val="222"/>
    </font>
    <font>
      <b/>
      <sz val="10"/>
      <color rgb="FF3F3F3F"/>
      <name val="Arial"/>
      <family val="2"/>
      <charset val="222"/>
    </font>
    <font>
      <b/>
      <sz val="18"/>
      <color theme="3"/>
      <name val="Tahoma"/>
      <family val="2"/>
      <charset val="222"/>
    </font>
    <font>
      <b/>
      <sz val="10"/>
      <color theme="1"/>
      <name val="Arial"/>
      <family val="2"/>
      <charset val="222"/>
    </font>
    <font>
      <sz val="10"/>
      <color rgb="FFFF0000"/>
      <name val="Arial"/>
      <family val="2"/>
      <charset val="22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42" applyNumberFormat="0" applyAlignment="0" applyProtection="0"/>
    <xf numFmtId="0" fontId="37" fillId="34" borderId="43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0" borderId="44" applyNumberFormat="0" applyFill="0" applyAlignment="0" applyProtection="0"/>
    <xf numFmtId="0" fontId="41" fillId="0" borderId="45" applyNumberFormat="0" applyFill="0" applyAlignment="0" applyProtection="0"/>
    <xf numFmtId="0" fontId="42" fillId="0" borderId="46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42" applyNumberFormat="0" applyAlignment="0" applyProtection="0"/>
    <xf numFmtId="0" fontId="44" fillId="0" borderId="47" applyNumberFormat="0" applyFill="0" applyAlignment="0" applyProtection="0"/>
    <xf numFmtId="0" fontId="45" fillId="37" borderId="0" applyNumberFormat="0" applyBorder="0" applyAlignment="0" applyProtection="0"/>
    <xf numFmtId="0" fontId="3" fillId="0" borderId="0"/>
    <xf numFmtId="0" fontId="4" fillId="38" borderId="48" applyNumberFormat="0" applyFont="0" applyAlignment="0" applyProtection="0"/>
    <xf numFmtId="0" fontId="46" fillId="33" borderId="49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0" applyNumberFormat="0" applyFill="0" applyAlignment="0" applyProtection="0"/>
    <xf numFmtId="0" fontId="49" fillId="0" borderId="0" applyNumberFormat="0" applyFill="0" applyBorder="0" applyAlignment="0" applyProtection="0"/>
  </cellStyleXfs>
  <cellXfs count="361">
    <xf numFmtId="0" fontId="0" fillId="0" borderId="0" xfId="0"/>
    <xf numFmtId="0" fontId="2" fillId="0" borderId="0" xfId="0" applyFont="1"/>
    <xf numFmtId="10" fontId="2" fillId="0" borderId="0" xfId="42" applyNumberFormat="1" applyFont="1"/>
    <xf numFmtId="187" fontId="2" fillId="0" borderId="0" xfId="0" applyNumberFormat="1" applyFont="1"/>
    <xf numFmtId="0" fontId="2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43" fontId="2" fillId="0" borderId="0" xfId="28" applyFont="1"/>
    <xf numFmtId="43" fontId="0" fillId="0" borderId="0" xfId="28" applyFont="1"/>
    <xf numFmtId="189" fontId="2" fillId="0" borderId="0" xfId="28" applyNumberFormat="1" applyFont="1"/>
    <xf numFmtId="43" fontId="2" fillId="0" borderId="0" xfId="28" applyFont="1" applyAlignment="1">
      <alignment vertical="center"/>
    </xf>
    <xf numFmtId="43" fontId="2" fillId="0" borderId="0" xfId="28" applyNumberFormat="1" applyFont="1"/>
    <xf numFmtId="43" fontId="2" fillId="0" borderId="0" xfId="28" applyNumberFormat="1" applyFont="1" applyAlignment="1">
      <alignment vertical="center"/>
    </xf>
    <xf numFmtId="0" fontId="5" fillId="3" borderId="30" xfId="0" applyFont="1" applyFill="1" applyBorder="1" applyAlignment="1">
      <alignment horizontal="center" vertical="center" wrapText="1" readingOrder="1"/>
    </xf>
    <xf numFmtId="0" fontId="9" fillId="4" borderId="30" xfId="0" applyFont="1" applyFill="1" applyBorder="1" applyAlignment="1">
      <alignment horizontal="left" vertical="center" wrapText="1" indent="1" readingOrder="1"/>
    </xf>
    <xf numFmtId="0" fontId="10" fillId="4" borderId="30" xfId="0" applyFont="1" applyFill="1" applyBorder="1" applyAlignment="1">
      <alignment horizontal="right" vertical="center" wrapText="1" indent="1"/>
    </xf>
    <xf numFmtId="0" fontId="11" fillId="4" borderId="30" xfId="0" applyFont="1" applyFill="1" applyBorder="1" applyAlignment="1">
      <alignment horizontal="right" vertical="center" wrapText="1" indent="1"/>
    </xf>
    <xf numFmtId="0" fontId="9" fillId="5" borderId="30" xfId="0" applyFont="1" applyFill="1" applyBorder="1" applyAlignment="1">
      <alignment horizontal="left" vertical="center" wrapText="1" indent="1" readingOrder="1"/>
    </xf>
    <xf numFmtId="0" fontId="0" fillId="0" borderId="0" xfId="0" applyAlignment="1">
      <alignment horizontal="center"/>
    </xf>
    <xf numFmtId="0" fontId="13" fillId="3" borderId="30" xfId="0" applyFont="1" applyFill="1" applyBorder="1" applyAlignment="1">
      <alignment horizontal="center" vertical="top" wrapText="1" readingOrder="1"/>
    </xf>
    <xf numFmtId="0" fontId="17" fillId="4" borderId="30" xfId="0" applyFont="1" applyFill="1" applyBorder="1" applyAlignment="1">
      <alignment horizontal="left" vertical="center" wrapText="1" indent="1" readingOrder="1"/>
    </xf>
    <xf numFmtId="3" fontId="16" fillId="4" borderId="30" xfId="0" applyNumberFormat="1" applyFont="1" applyFill="1" applyBorder="1" applyAlignment="1">
      <alignment horizontal="center" vertical="center" wrapText="1" readingOrder="1"/>
    </xf>
    <xf numFmtId="3" fontId="15" fillId="4" borderId="30" xfId="0" applyNumberFormat="1" applyFont="1" applyFill="1" applyBorder="1" applyAlignment="1">
      <alignment horizontal="center" vertical="center" wrapText="1" readingOrder="1"/>
    </xf>
    <xf numFmtId="0" fontId="10" fillId="4" borderId="30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left" vertical="center" wrapText="1" indent="1" readingOrder="1"/>
    </xf>
    <xf numFmtId="3" fontId="16" fillId="5" borderId="30" xfId="0" applyNumberFormat="1" applyFont="1" applyFill="1" applyBorder="1" applyAlignment="1">
      <alignment horizontal="center" vertical="center" wrapText="1" readingOrder="1"/>
    </xf>
    <xf numFmtId="3" fontId="15" fillId="5" borderId="30" xfId="0" applyNumberFormat="1" applyFont="1" applyFill="1" applyBorder="1" applyAlignment="1">
      <alignment horizontal="center" vertical="center" wrapText="1" readingOrder="1"/>
    </xf>
    <xf numFmtId="0" fontId="12" fillId="0" borderId="0" xfId="0" applyFont="1"/>
    <xf numFmtId="0" fontId="12" fillId="0" borderId="31" xfId="0" applyFont="1" applyBorder="1" applyAlignment="1"/>
    <xf numFmtId="0" fontId="20" fillId="0" borderId="30" xfId="0" applyFont="1" applyBorder="1" applyAlignment="1">
      <alignment horizontal="center" vertical="top" wrapText="1"/>
    </xf>
    <xf numFmtId="0" fontId="19" fillId="3" borderId="30" xfId="0" applyFont="1" applyFill="1" applyBorder="1" applyAlignment="1">
      <alignment horizontal="center" vertical="top" wrapText="1" readingOrder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/>
    <xf numFmtId="0" fontId="28" fillId="4" borderId="30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 readingOrder="1"/>
    </xf>
    <xf numFmtId="3" fontId="23" fillId="4" borderId="30" xfId="0" applyNumberFormat="1" applyFont="1" applyFill="1" applyBorder="1" applyAlignment="1">
      <alignment horizontal="center" vertical="center" wrapText="1" readingOrder="1"/>
    </xf>
    <xf numFmtId="0" fontId="23" fillId="4" borderId="30" xfId="0" applyFont="1" applyFill="1" applyBorder="1" applyAlignment="1">
      <alignment horizontal="center" vertical="center" wrapText="1"/>
    </xf>
    <xf numFmtId="3" fontId="24" fillId="4" borderId="30" xfId="0" applyNumberFormat="1" applyFont="1" applyFill="1" applyBorder="1" applyAlignment="1">
      <alignment horizontal="center" vertical="center" wrapText="1" readingOrder="1"/>
    </xf>
    <xf numFmtId="0" fontId="24" fillId="4" borderId="30" xfId="0" applyFont="1" applyFill="1" applyBorder="1" applyAlignment="1">
      <alignment horizontal="center" vertical="center" wrapText="1"/>
    </xf>
    <xf numFmtId="3" fontId="23" fillId="5" borderId="30" xfId="0" applyNumberFormat="1" applyFont="1" applyFill="1" applyBorder="1" applyAlignment="1">
      <alignment horizontal="center" vertical="center" wrapText="1" readingOrder="1"/>
    </xf>
    <xf numFmtId="0" fontId="23" fillId="5" borderId="30" xfId="0" applyFont="1" applyFill="1" applyBorder="1" applyAlignment="1">
      <alignment horizontal="center" vertical="center" wrapText="1" readingOrder="1"/>
    </xf>
    <xf numFmtId="3" fontId="24" fillId="5" borderId="30" xfId="0" applyNumberFormat="1" applyFont="1" applyFill="1" applyBorder="1" applyAlignment="1">
      <alignment horizontal="center" vertical="center" wrapText="1" readingOrder="1"/>
    </xf>
    <xf numFmtId="0" fontId="24" fillId="0" borderId="30" xfId="0" applyFont="1" applyBorder="1" applyAlignment="1">
      <alignment horizontal="center" vertical="top" wrapText="1"/>
    </xf>
    <xf numFmtId="0" fontId="23" fillId="3" borderId="30" xfId="0" applyFont="1" applyFill="1" applyBorder="1" applyAlignment="1">
      <alignment horizontal="center" vertical="top" wrapText="1" readingOrder="1"/>
    </xf>
    <xf numFmtId="0" fontId="23" fillId="0" borderId="30" xfId="0" applyFont="1" applyBorder="1" applyAlignment="1">
      <alignment horizontal="center" vertical="top" wrapText="1"/>
    </xf>
    <xf numFmtId="3" fontId="30" fillId="4" borderId="30" xfId="0" applyNumberFormat="1" applyFont="1" applyFill="1" applyBorder="1" applyAlignment="1">
      <alignment horizontal="center" vertical="center" wrapText="1" readingOrder="1"/>
    </xf>
    <xf numFmtId="3" fontId="31" fillId="4" borderId="30" xfId="0" applyNumberFormat="1" applyFont="1" applyFill="1" applyBorder="1" applyAlignment="1">
      <alignment horizontal="center" vertical="center" wrapText="1" readingOrder="1"/>
    </xf>
    <xf numFmtId="3" fontId="30" fillId="5" borderId="30" xfId="0" applyNumberFormat="1" applyFont="1" applyFill="1" applyBorder="1" applyAlignment="1">
      <alignment horizontal="center" vertical="center" wrapText="1" readingOrder="1"/>
    </xf>
    <xf numFmtId="3" fontId="31" fillId="5" borderId="30" xfId="0" applyNumberFormat="1" applyFont="1" applyFill="1" applyBorder="1" applyAlignment="1">
      <alignment horizontal="center" vertical="center" wrapText="1" readingOrder="1"/>
    </xf>
    <xf numFmtId="0" fontId="32" fillId="4" borderId="30" xfId="0" applyFont="1" applyFill="1" applyBorder="1" applyAlignment="1">
      <alignment horizontal="left" vertical="center" wrapText="1" indent="1" readingOrder="1"/>
    </xf>
    <xf numFmtId="10" fontId="23" fillId="4" borderId="30" xfId="42" applyNumberFormat="1" applyFont="1" applyFill="1" applyBorder="1" applyAlignment="1">
      <alignment horizontal="center" vertical="center" wrapText="1" readingOrder="1"/>
    </xf>
    <xf numFmtId="10" fontId="24" fillId="4" borderId="30" xfId="42" applyNumberFormat="1" applyFont="1" applyFill="1" applyBorder="1" applyAlignment="1">
      <alignment horizontal="center" vertical="center" wrapText="1" readingOrder="1"/>
    </xf>
    <xf numFmtId="10" fontId="12" fillId="0" borderId="31" xfId="42" applyNumberFormat="1" applyFont="1" applyBorder="1" applyAlignment="1"/>
    <xf numFmtId="10" fontId="5" fillId="3" borderId="30" xfId="42" applyNumberFormat="1" applyFont="1" applyFill="1" applyBorder="1" applyAlignment="1">
      <alignment horizontal="center" vertical="center" wrapText="1" readingOrder="1"/>
    </xf>
    <xf numFmtId="10" fontId="29" fillId="4" borderId="30" xfId="42" applyNumberFormat="1" applyFont="1" applyFill="1" applyBorder="1" applyAlignment="1">
      <alignment horizontal="center" vertical="center" wrapText="1"/>
    </xf>
    <xf numFmtId="10" fontId="30" fillId="5" borderId="30" xfId="42" applyNumberFormat="1" applyFont="1" applyFill="1" applyBorder="1" applyAlignment="1">
      <alignment horizontal="center" vertical="center" wrapText="1" readingOrder="1"/>
    </xf>
    <xf numFmtId="10" fontId="31" fillId="5" borderId="30" xfId="42" applyNumberFormat="1" applyFont="1" applyFill="1" applyBorder="1" applyAlignment="1">
      <alignment horizontal="center" vertical="center" wrapText="1" readingOrder="1"/>
    </xf>
    <xf numFmtId="10" fontId="0" fillId="0" borderId="0" xfId="42" applyNumberFormat="1" applyFont="1"/>
    <xf numFmtId="10" fontId="13" fillId="3" borderId="30" xfId="42" applyNumberFormat="1" applyFont="1" applyFill="1" applyBorder="1" applyAlignment="1">
      <alignment horizontal="center" vertical="top" wrapText="1" readingOrder="1"/>
    </xf>
    <xf numFmtId="10" fontId="10" fillId="4" borderId="30" xfId="42" applyNumberFormat="1" applyFont="1" applyFill="1" applyBorder="1" applyAlignment="1">
      <alignment horizontal="center" vertical="center" wrapText="1"/>
    </xf>
    <xf numFmtId="10" fontId="16" fillId="5" borderId="30" xfId="42" applyNumberFormat="1" applyFont="1" applyFill="1" applyBorder="1" applyAlignment="1">
      <alignment horizontal="center" vertical="center" wrapText="1" readingOrder="1"/>
    </xf>
    <xf numFmtId="10" fontId="15" fillId="5" borderId="30" xfId="42" applyNumberFormat="1" applyFont="1" applyFill="1" applyBorder="1" applyAlignment="1">
      <alignment horizontal="center" vertical="center" wrapText="1" readingOrder="1"/>
    </xf>
    <xf numFmtId="10" fontId="19" fillId="3" borderId="30" xfId="42" applyNumberFormat="1" applyFont="1" applyFill="1" applyBorder="1" applyAlignment="1">
      <alignment horizontal="center" vertical="top" wrapText="1" readingOrder="1"/>
    </xf>
    <xf numFmtId="10" fontId="23" fillId="5" borderId="30" xfId="42" applyNumberFormat="1" applyFont="1" applyFill="1" applyBorder="1" applyAlignment="1">
      <alignment horizontal="center" vertical="center" wrapText="1" readingOrder="1"/>
    </xf>
    <xf numFmtId="10" fontId="24" fillId="5" borderId="30" xfId="42" applyNumberFormat="1" applyFont="1" applyFill="1" applyBorder="1" applyAlignment="1">
      <alignment horizontal="center" vertical="center" wrapText="1" readingOrder="1"/>
    </xf>
    <xf numFmtId="10" fontId="25" fillId="0" borderId="0" xfId="42" applyNumberFormat="1" applyFont="1"/>
    <xf numFmtId="10" fontId="23" fillId="3" borderId="30" xfId="42" applyNumberFormat="1" applyFont="1" applyFill="1" applyBorder="1" applyAlignment="1">
      <alignment horizontal="center" vertical="top" wrapText="1" readingOrder="1"/>
    </xf>
    <xf numFmtId="10" fontId="13" fillId="6" borderId="30" xfId="42" applyNumberFormat="1" applyFont="1" applyFill="1" applyBorder="1" applyAlignment="1">
      <alignment horizontal="center" vertical="top" wrapText="1" readingOrder="1"/>
    </xf>
    <xf numFmtId="10" fontId="22" fillId="5" borderId="30" xfId="42" applyNumberFormat="1" applyFont="1" applyFill="1" applyBorder="1" applyAlignment="1">
      <alignment horizontal="center" vertical="center" wrapText="1" readingOrder="1"/>
    </xf>
    <xf numFmtId="10" fontId="19" fillId="6" borderId="30" xfId="42" applyNumberFormat="1" applyFont="1" applyFill="1" applyBorder="1" applyAlignment="1">
      <alignment horizontal="center" vertical="top" wrapText="1" readingOrder="1"/>
    </xf>
    <xf numFmtId="10" fontId="23" fillId="6" borderId="30" xfId="42" applyNumberFormat="1" applyFont="1" applyFill="1" applyBorder="1" applyAlignment="1">
      <alignment horizontal="center" vertical="top" wrapText="1" readingOrder="1"/>
    </xf>
    <xf numFmtId="187" fontId="22" fillId="4" borderId="30" xfId="28" applyNumberFormat="1" applyFont="1" applyFill="1" applyBorder="1" applyAlignment="1">
      <alignment horizontal="center" vertical="center" wrapText="1" readingOrder="1"/>
    </xf>
    <xf numFmtId="187" fontId="27" fillId="4" borderId="30" xfId="28" applyNumberFormat="1" applyFont="1" applyFill="1" applyBorder="1" applyAlignment="1">
      <alignment horizontal="center" vertical="center" wrapText="1" readingOrder="1"/>
    </xf>
    <xf numFmtId="187" fontId="0" fillId="0" borderId="0" xfId="28" applyNumberFormat="1" applyFont="1"/>
    <xf numFmtId="187" fontId="13" fillId="6" borderId="30" xfId="28" applyNumberFormat="1" applyFont="1" applyFill="1" applyBorder="1" applyAlignment="1">
      <alignment horizontal="center" vertical="top" wrapText="1" readingOrder="1"/>
    </xf>
    <xf numFmtId="187" fontId="29" fillId="4" borderId="30" xfId="28" applyNumberFormat="1" applyFont="1" applyFill="1" applyBorder="1" applyAlignment="1">
      <alignment horizontal="center" vertical="center" wrapText="1"/>
    </xf>
    <xf numFmtId="187" fontId="22" fillId="5" borderId="30" xfId="28" applyNumberFormat="1" applyFont="1" applyFill="1" applyBorder="1" applyAlignment="1">
      <alignment horizontal="center" vertical="center" wrapText="1" readingOrder="1"/>
    </xf>
    <xf numFmtId="187" fontId="27" fillId="5" borderId="30" xfId="28" applyNumberFormat="1" applyFont="1" applyFill="1" applyBorder="1" applyAlignment="1">
      <alignment horizontal="center" vertical="center" wrapText="1" readingOrder="1"/>
    </xf>
    <xf numFmtId="187" fontId="19" fillId="6" borderId="30" xfId="28" applyNumberFormat="1" applyFont="1" applyFill="1" applyBorder="1" applyAlignment="1">
      <alignment horizontal="center" vertical="top" wrapText="1" readingOrder="1"/>
    </xf>
    <xf numFmtId="187" fontId="23" fillId="4" borderId="30" xfId="28" applyNumberFormat="1" applyFont="1" applyFill="1" applyBorder="1" applyAlignment="1">
      <alignment horizontal="center" vertical="center" wrapText="1" readingOrder="1"/>
    </xf>
    <xf numFmtId="187" fontId="24" fillId="4" borderId="30" xfId="28" applyNumberFormat="1" applyFont="1" applyFill="1" applyBorder="1" applyAlignment="1">
      <alignment horizontal="center" vertical="center" wrapText="1" readingOrder="1"/>
    </xf>
    <xf numFmtId="187" fontId="23" fillId="5" borderId="30" xfId="28" applyNumberFormat="1" applyFont="1" applyFill="1" applyBorder="1" applyAlignment="1">
      <alignment horizontal="center" vertical="center" wrapText="1" readingOrder="1"/>
    </xf>
    <xf numFmtId="187" fontId="24" fillId="5" borderId="30" xfId="28" applyNumberFormat="1" applyFont="1" applyFill="1" applyBorder="1" applyAlignment="1">
      <alignment horizontal="center" vertical="center" wrapText="1" readingOrder="1"/>
    </xf>
    <xf numFmtId="187" fontId="25" fillId="0" borderId="0" xfId="28" applyNumberFormat="1" applyFont="1"/>
    <xf numFmtId="187" fontId="23" fillId="6" borderId="30" xfId="28" applyNumberFormat="1" applyFont="1" applyFill="1" applyBorder="1" applyAlignment="1">
      <alignment horizontal="center" vertical="top" wrapText="1" readingOrder="1"/>
    </xf>
    <xf numFmtId="187" fontId="28" fillId="4" borderId="30" xfId="28" applyNumberFormat="1" applyFont="1" applyFill="1" applyBorder="1" applyAlignment="1">
      <alignment horizontal="center" vertical="center" wrapText="1"/>
    </xf>
    <xf numFmtId="187" fontId="12" fillId="0" borderId="0" xfId="28" applyNumberFormat="1" applyFont="1"/>
    <xf numFmtId="187" fontId="14" fillId="6" borderId="30" xfId="28" applyNumberFormat="1" applyFont="1" applyFill="1" applyBorder="1" applyAlignment="1">
      <alignment horizontal="center" vertical="top" wrapText="1" readingOrder="1"/>
    </xf>
    <xf numFmtId="10" fontId="28" fillId="4" borderId="30" xfId="42" applyNumberFormat="1" applyFont="1" applyFill="1" applyBorder="1" applyAlignment="1">
      <alignment horizontal="center" vertical="center" wrapText="1"/>
    </xf>
    <xf numFmtId="43" fontId="2" fillId="0" borderId="0" xfId="0" applyNumberFormat="1" applyFont="1"/>
    <xf numFmtId="10" fontId="30" fillId="4" borderId="30" xfId="42" applyNumberFormat="1" applyFont="1" applyFill="1" applyBorder="1" applyAlignment="1">
      <alignment horizontal="center" vertical="center" wrapText="1" readingOrder="1"/>
    </xf>
    <xf numFmtId="10" fontId="31" fillId="4" borderId="30" xfId="42" applyNumberFormat="1" applyFont="1" applyFill="1" applyBorder="1" applyAlignment="1">
      <alignment horizontal="center" vertical="center" wrapText="1" readingOrder="1"/>
    </xf>
    <xf numFmtId="10" fontId="16" fillId="4" borderId="30" xfId="42" applyNumberFormat="1" applyFont="1" applyFill="1" applyBorder="1" applyAlignment="1">
      <alignment horizontal="center" vertical="center" wrapText="1" readingOrder="1"/>
    </xf>
    <xf numFmtId="10" fontId="15" fillId="4" borderId="30" xfId="42" applyNumberFormat="1" applyFont="1" applyFill="1" applyBorder="1" applyAlignment="1">
      <alignment horizontal="center" vertical="center" wrapText="1" readingOrder="1"/>
    </xf>
    <xf numFmtId="10" fontId="22" fillId="4" borderId="30" xfId="42" applyNumberFormat="1" applyFont="1" applyFill="1" applyBorder="1" applyAlignment="1">
      <alignment horizontal="center" vertical="center" wrapText="1" readingOrder="1"/>
    </xf>
    <xf numFmtId="0" fontId="52" fillId="0" borderId="0" xfId="0" applyFont="1"/>
    <xf numFmtId="43" fontId="52" fillId="0" borderId="0" xfId="28" applyFont="1"/>
    <xf numFmtId="43" fontId="52" fillId="0" borderId="0" xfId="28" applyNumberFormat="1" applyFont="1"/>
    <xf numFmtId="0" fontId="52" fillId="0" borderId="0" xfId="0" applyFont="1" applyBorder="1"/>
    <xf numFmtId="0" fontId="53" fillId="18" borderId="6" xfId="11" applyFont="1" applyBorder="1" applyAlignment="1">
      <alignment horizontal="center"/>
    </xf>
    <xf numFmtId="188" fontId="53" fillId="18" borderId="0" xfId="11" applyNumberFormat="1" applyFont="1" applyBorder="1"/>
    <xf numFmtId="188" fontId="52" fillId="0" borderId="0" xfId="0" applyNumberFormat="1" applyFont="1"/>
    <xf numFmtId="187" fontId="52" fillId="0" borderId="2" xfId="28" applyNumberFormat="1" applyFont="1" applyBorder="1"/>
    <xf numFmtId="188" fontId="57" fillId="30" borderId="15" xfId="23" applyNumberFormat="1" applyFont="1" applyBorder="1"/>
    <xf numFmtId="188" fontId="57" fillId="30" borderId="16" xfId="23" applyNumberFormat="1" applyFont="1" applyBorder="1"/>
    <xf numFmtId="188" fontId="57" fillId="30" borderId="17" xfId="23" applyNumberFormat="1" applyFont="1" applyBorder="1"/>
    <xf numFmtId="189" fontId="57" fillId="30" borderId="14" xfId="23" applyNumberFormat="1" applyFont="1" applyBorder="1"/>
    <xf numFmtId="187" fontId="53" fillId="18" borderId="0" xfId="11" applyNumberFormat="1" applyFont="1" applyBorder="1"/>
    <xf numFmtId="187" fontId="52" fillId="0" borderId="0" xfId="0" applyNumberFormat="1" applyFont="1"/>
    <xf numFmtId="10" fontId="52" fillId="0" borderId="0" xfId="42" applyNumberFormat="1" applyFont="1"/>
    <xf numFmtId="187" fontId="57" fillId="30" borderId="19" xfId="23" applyNumberFormat="1" applyFont="1" applyBorder="1" applyAlignment="1" applyProtection="1">
      <alignment vertical="center"/>
    </xf>
    <xf numFmtId="187" fontId="57" fillId="30" borderId="20" xfId="23" applyNumberFormat="1" applyFont="1" applyBorder="1" applyAlignment="1" applyProtection="1">
      <alignment vertical="center"/>
    </xf>
    <xf numFmtId="187" fontId="57" fillId="30" borderId="21" xfId="23" applyNumberFormat="1" applyFont="1" applyBorder="1" applyAlignment="1" applyProtection="1">
      <alignment vertical="center"/>
    </xf>
    <xf numFmtId="187" fontId="57" fillId="30" borderId="15" xfId="23" applyNumberFormat="1" applyFont="1" applyBorder="1"/>
    <xf numFmtId="187" fontId="57" fillId="30" borderId="23" xfId="23" applyNumberFormat="1" applyFont="1" applyBorder="1"/>
    <xf numFmtId="37" fontId="52" fillId="0" borderId="0" xfId="0" applyNumberFormat="1" applyFont="1" applyAlignment="1" applyProtection="1">
      <alignment vertical="center"/>
    </xf>
    <xf numFmtId="0" fontId="58" fillId="0" borderId="0" xfId="0" applyFont="1" applyAlignment="1" applyProtection="1">
      <alignment vertical="center"/>
    </xf>
    <xf numFmtId="187" fontId="53" fillId="18" borderId="24" xfId="11" applyNumberFormat="1" applyFont="1" applyBorder="1"/>
    <xf numFmtId="187" fontId="53" fillId="18" borderId="25" xfId="11" applyNumberFormat="1" applyFont="1" applyBorder="1"/>
    <xf numFmtId="187" fontId="53" fillId="18" borderId="2" xfId="11" applyNumberFormat="1" applyFont="1" applyBorder="1"/>
    <xf numFmtId="187" fontId="53" fillId="18" borderId="7" xfId="11" applyNumberFormat="1" applyFont="1" applyBorder="1"/>
    <xf numFmtId="187" fontId="57" fillId="30" borderId="16" xfId="23" applyNumberFormat="1" applyFont="1" applyBorder="1"/>
    <xf numFmtId="43" fontId="52" fillId="0" borderId="0" xfId="28" applyFont="1" applyAlignment="1">
      <alignment horizontal="right"/>
    </xf>
    <xf numFmtId="0" fontId="52" fillId="0" borderId="0" xfId="0" applyFont="1" applyFill="1" applyBorder="1"/>
    <xf numFmtId="43" fontId="52" fillId="0" borderId="0" xfId="28" applyFont="1" applyFill="1" applyBorder="1"/>
    <xf numFmtId="0" fontId="52" fillId="0" borderId="0" xfId="0" applyFont="1" applyFill="1"/>
    <xf numFmtId="0" fontId="54" fillId="0" borderId="0" xfId="0" applyFont="1" applyFill="1" applyBorder="1" applyAlignment="1">
      <alignment horizontal="center"/>
    </xf>
    <xf numFmtId="188" fontId="54" fillId="0" borderId="0" xfId="0" applyNumberFormat="1" applyFont="1" applyFill="1" applyBorder="1"/>
    <xf numFmtId="189" fontId="54" fillId="0" borderId="0" xfId="28" applyNumberFormat="1" applyFont="1" applyFill="1" applyBorder="1"/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43" fontId="52" fillId="0" borderId="0" xfId="28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3" fontId="9" fillId="0" borderId="0" xfId="28" applyFont="1" applyFill="1" applyBorder="1" applyAlignment="1">
      <alignment vertical="center"/>
    </xf>
    <xf numFmtId="43" fontId="52" fillId="0" borderId="0" xfId="28" applyNumberFormat="1" applyFont="1" applyAlignment="1">
      <alignment vertical="center"/>
    </xf>
    <xf numFmtId="43" fontId="52" fillId="2" borderId="0" xfId="28" applyFont="1" applyFill="1"/>
    <xf numFmtId="188" fontId="52" fillId="0" borderId="0" xfId="0" applyNumberFormat="1" applyFont="1" applyFill="1" applyBorder="1"/>
    <xf numFmtId="187" fontId="52" fillId="0" borderId="0" xfId="28" applyNumberFormat="1" applyFont="1" applyFill="1" applyBorder="1"/>
    <xf numFmtId="187" fontId="54" fillId="0" borderId="0" xfId="28" applyNumberFormat="1" applyFont="1" applyFill="1" applyBorder="1"/>
    <xf numFmtId="189" fontId="52" fillId="0" borderId="0" xfId="28" applyNumberFormat="1" applyFont="1" applyFill="1" applyBorder="1"/>
    <xf numFmtId="43" fontId="52" fillId="0" borderId="0" xfId="28" applyFont="1" applyAlignment="1">
      <alignment vertical="center"/>
    </xf>
    <xf numFmtId="0" fontId="33" fillId="16" borderId="2" xfId="9" applyBorder="1" applyAlignment="1">
      <alignment horizontal="center"/>
    </xf>
    <xf numFmtId="187" fontId="33" fillId="16" borderId="2" xfId="9" applyNumberFormat="1" applyBorder="1"/>
    <xf numFmtId="187" fontId="33" fillId="16" borderId="22" xfId="9" applyNumberFormat="1" applyBorder="1"/>
    <xf numFmtId="0" fontId="33" fillId="16" borderId="6" xfId="9" applyBorder="1" applyAlignment="1">
      <alignment horizontal="center"/>
    </xf>
    <xf numFmtId="187" fontId="33" fillId="16" borderId="6" xfId="9" applyNumberFormat="1" applyBorder="1"/>
    <xf numFmtId="0" fontId="33" fillId="16" borderId="0" xfId="9" applyBorder="1" applyAlignment="1">
      <alignment horizontal="center"/>
    </xf>
    <xf numFmtId="187" fontId="33" fillId="16" borderId="0" xfId="9" applyNumberFormat="1" applyBorder="1"/>
    <xf numFmtId="187" fontId="34" fillId="28" borderId="15" xfId="21" applyNumberFormat="1" applyBorder="1"/>
    <xf numFmtId="187" fontId="34" fillId="28" borderId="16" xfId="21" applyNumberFormat="1" applyBorder="1"/>
    <xf numFmtId="187" fontId="34" fillId="28" borderId="17" xfId="21" applyNumberFormat="1" applyBorder="1"/>
    <xf numFmtId="189" fontId="34" fillId="28" borderId="14" xfId="21" applyNumberFormat="1" applyBorder="1"/>
    <xf numFmtId="187" fontId="34" fillId="28" borderId="19" xfId="21" applyNumberFormat="1" applyBorder="1" applyAlignment="1" applyProtection="1">
      <alignment vertical="center"/>
    </xf>
    <xf numFmtId="187" fontId="34" fillId="28" borderId="18" xfId="21" applyNumberFormat="1" applyBorder="1" applyAlignment="1" applyProtection="1">
      <alignment vertical="center"/>
    </xf>
    <xf numFmtId="189" fontId="34" fillId="28" borderId="21" xfId="21" applyNumberFormat="1" applyBorder="1" applyAlignment="1" applyProtection="1">
      <alignment vertical="center"/>
    </xf>
    <xf numFmtId="0" fontId="50" fillId="16" borderId="1" xfId="9" applyFont="1" applyBorder="1"/>
    <xf numFmtId="0" fontId="50" fillId="16" borderId="6" xfId="9" applyFont="1" applyBorder="1"/>
    <xf numFmtId="0" fontId="50" fillId="16" borderId="7" xfId="9" applyFont="1" applyBorder="1" applyAlignment="1">
      <alignment horizontal="center"/>
    </xf>
    <xf numFmtId="0" fontId="50" fillId="18" borderId="5" xfId="11" applyFont="1" applyBorder="1"/>
    <xf numFmtId="0" fontId="33" fillId="15" borderId="2" xfId="8" applyBorder="1" applyAlignment="1">
      <alignment horizontal="center"/>
    </xf>
    <xf numFmtId="187" fontId="33" fillId="15" borderId="2" xfId="8" applyNumberFormat="1" applyBorder="1"/>
    <xf numFmtId="187" fontId="33" fillId="15" borderId="22" xfId="8" applyNumberFormat="1" applyBorder="1"/>
    <xf numFmtId="0" fontId="33" fillId="15" borderId="6" xfId="8" applyBorder="1" applyAlignment="1">
      <alignment horizontal="center"/>
    </xf>
    <xf numFmtId="187" fontId="33" fillId="15" borderId="6" xfId="8" applyNumberFormat="1" applyBorder="1"/>
    <xf numFmtId="0" fontId="33" fillId="15" borderId="0" xfId="8" applyBorder="1" applyAlignment="1">
      <alignment horizontal="center"/>
    </xf>
    <xf numFmtId="187" fontId="33" fillId="15" borderId="0" xfId="8" applyNumberFormat="1" applyBorder="1"/>
    <xf numFmtId="187" fontId="34" fillId="27" borderId="15" xfId="20" applyNumberFormat="1" applyBorder="1"/>
    <xf numFmtId="187" fontId="34" fillId="27" borderId="16" xfId="20" applyNumberFormat="1" applyBorder="1"/>
    <xf numFmtId="187" fontId="34" fillId="27" borderId="17" xfId="20" applyNumberFormat="1" applyBorder="1"/>
    <xf numFmtId="189" fontId="34" fillId="27" borderId="14" xfId="20" applyNumberFormat="1" applyBorder="1"/>
    <xf numFmtId="187" fontId="34" fillId="27" borderId="19" xfId="20" applyNumberFormat="1" applyBorder="1" applyAlignment="1" applyProtection="1">
      <alignment vertical="center"/>
    </xf>
    <xf numFmtId="187" fontId="34" fillId="27" borderId="18" xfId="20" applyNumberFormat="1" applyBorder="1" applyAlignment="1" applyProtection="1">
      <alignment vertical="center"/>
    </xf>
    <xf numFmtId="189" fontId="34" fillId="27" borderId="21" xfId="20" applyNumberFormat="1" applyBorder="1" applyAlignment="1" applyProtection="1">
      <alignment vertical="center"/>
    </xf>
    <xf numFmtId="0" fontId="50" fillId="15" borderId="1" xfId="8" applyFont="1" applyBorder="1"/>
    <xf numFmtId="0" fontId="50" fillId="15" borderId="6" xfId="8" applyFont="1" applyBorder="1"/>
    <xf numFmtId="0" fontId="50" fillId="15" borderId="7" xfId="8" applyFont="1" applyBorder="1" applyAlignment="1">
      <alignment horizontal="center"/>
    </xf>
    <xf numFmtId="0" fontId="33" fillId="14" borderId="2" xfId="7" applyBorder="1" applyAlignment="1">
      <alignment horizontal="center"/>
    </xf>
    <xf numFmtId="187" fontId="33" fillId="14" borderId="2" xfId="7" applyNumberFormat="1" applyBorder="1"/>
    <xf numFmtId="187" fontId="33" fillId="14" borderId="2" xfId="7" applyNumberFormat="1" applyBorder="1" applyAlignment="1">
      <alignment horizontal="center"/>
    </xf>
    <xf numFmtId="187" fontId="33" fillId="14" borderId="22" xfId="7" applyNumberFormat="1" applyBorder="1"/>
    <xf numFmtId="187" fontId="33" fillId="14" borderId="22" xfId="7" applyNumberFormat="1" applyBorder="1" applyAlignment="1">
      <alignment vertical="center"/>
    </xf>
    <xf numFmtId="187" fontId="33" fillId="14" borderId="2" xfId="7" applyNumberFormat="1" applyBorder="1" applyAlignment="1">
      <alignment vertical="center"/>
    </xf>
    <xf numFmtId="0" fontId="33" fillId="14" borderId="6" xfId="7" applyBorder="1" applyAlignment="1">
      <alignment horizontal="center"/>
    </xf>
    <xf numFmtId="187" fontId="33" fillId="14" borderId="6" xfId="7" applyNumberFormat="1" applyBorder="1"/>
    <xf numFmtId="187" fontId="33" fillId="14" borderId="6" xfId="7" applyNumberFormat="1" applyBorder="1" applyAlignment="1">
      <alignment horizontal="center"/>
    </xf>
    <xf numFmtId="187" fontId="33" fillId="14" borderId="6" xfId="7" applyNumberFormat="1" applyBorder="1" applyAlignment="1">
      <alignment vertical="center"/>
    </xf>
    <xf numFmtId="0" fontId="33" fillId="14" borderId="0" xfId="7" applyBorder="1" applyAlignment="1">
      <alignment horizontal="center"/>
    </xf>
    <xf numFmtId="187" fontId="33" fillId="14" borderId="0" xfId="7" applyNumberFormat="1" applyBorder="1"/>
    <xf numFmtId="187" fontId="33" fillId="14" borderId="0" xfId="7" applyNumberFormat="1" applyBorder="1" applyAlignment="1">
      <alignment vertical="center"/>
    </xf>
    <xf numFmtId="187" fontId="34" fillId="26" borderId="15" xfId="19" applyNumberFormat="1" applyBorder="1"/>
    <xf numFmtId="187" fontId="34" fillId="26" borderId="16" xfId="19" applyNumberFormat="1" applyBorder="1"/>
    <xf numFmtId="187" fontId="34" fillId="26" borderId="17" xfId="19" applyNumberFormat="1" applyBorder="1"/>
    <xf numFmtId="189" fontId="34" fillId="26" borderId="14" xfId="19" applyNumberFormat="1" applyBorder="1"/>
    <xf numFmtId="187" fontId="34" fillId="26" borderId="19" xfId="19" applyNumberFormat="1" applyBorder="1" applyAlignment="1" applyProtection="1">
      <alignment vertical="center"/>
    </xf>
    <xf numFmtId="187" fontId="34" fillId="26" borderId="27" xfId="19" applyNumberFormat="1" applyBorder="1" applyAlignment="1" applyProtection="1">
      <alignment vertical="center"/>
    </xf>
    <xf numFmtId="187" fontId="34" fillId="26" borderId="14" xfId="19" applyNumberFormat="1" applyBorder="1"/>
    <xf numFmtId="187" fontId="34" fillId="26" borderId="21" xfId="19" applyNumberFormat="1" applyBorder="1" applyAlignment="1" applyProtection="1">
      <alignment vertical="center"/>
    </xf>
    <xf numFmtId="187" fontId="34" fillId="26" borderId="18" xfId="19" applyNumberFormat="1" applyBorder="1" applyAlignment="1" applyProtection="1">
      <alignment vertical="center"/>
    </xf>
    <xf numFmtId="189" fontId="34" fillId="26" borderId="21" xfId="19" applyNumberFormat="1" applyBorder="1" applyAlignment="1" applyProtection="1">
      <alignment vertical="center"/>
    </xf>
    <xf numFmtId="0" fontId="50" fillId="14" borderId="1" xfId="7" applyFont="1" applyBorder="1"/>
    <xf numFmtId="0" fontId="50" fillId="14" borderId="6" xfId="7" applyFont="1" applyBorder="1"/>
    <xf numFmtId="0" fontId="50" fillId="14" borderId="7" xfId="7" applyFont="1" applyBorder="1" applyAlignment="1">
      <alignment horizontal="center"/>
    </xf>
    <xf numFmtId="0" fontId="54" fillId="0" borderId="0" xfId="0" applyFont="1"/>
    <xf numFmtId="0" fontId="59" fillId="28" borderId="14" xfId="21" applyFont="1" applyBorder="1" applyAlignment="1">
      <alignment horizontal="center"/>
    </xf>
    <xf numFmtId="37" fontId="59" fillId="28" borderId="18" xfId="21" applyNumberFormat="1" applyFont="1" applyBorder="1" applyAlignment="1" applyProtection="1">
      <alignment horizontal="center" vertical="center"/>
    </xf>
    <xf numFmtId="0" fontId="54" fillId="0" borderId="0" xfId="0" applyFont="1" applyAlignment="1">
      <alignment horizontal="left"/>
    </xf>
    <xf numFmtId="0" fontId="59" fillId="27" borderId="14" xfId="20" applyFont="1" applyBorder="1" applyAlignment="1">
      <alignment horizontal="center"/>
    </xf>
    <xf numFmtId="37" fontId="59" fillId="27" borderId="18" xfId="20" applyNumberFormat="1" applyFont="1" applyBorder="1" applyAlignment="1" applyProtection="1">
      <alignment horizontal="center" vertical="center"/>
    </xf>
    <xf numFmtId="0" fontId="59" fillId="26" borderId="14" xfId="19" applyFont="1" applyBorder="1" applyAlignment="1">
      <alignment horizontal="center"/>
    </xf>
    <xf numFmtId="37" fontId="59" fillId="26" borderId="18" xfId="19" applyNumberFormat="1" applyFont="1" applyBorder="1" applyAlignment="1" applyProtection="1">
      <alignment horizontal="center" vertical="center"/>
    </xf>
    <xf numFmtId="0" fontId="59" fillId="30" borderId="14" xfId="23" applyFont="1" applyBorder="1" applyAlignment="1">
      <alignment horizontal="center"/>
    </xf>
    <xf numFmtId="37" fontId="59" fillId="30" borderId="18" xfId="23" applyNumberFormat="1" applyFont="1" applyBorder="1" applyAlignment="1" applyProtection="1">
      <alignment horizontal="center" vertical="center"/>
    </xf>
    <xf numFmtId="0" fontId="54" fillId="0" borderId="0" xfId="0" applyFont="1" applyFill="1" applyBorder="1"/>
    <xf numFmtId="0" fontId="5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43" fontId="22" fillId="4" borderId="30" xfId="42" applyNumberFormat="1" applyFont="1" applyFill="1" applyBorder="1" applyAlignment="1">
      <alignment horizontal="center" vertical="center" wrapText="1" readingOrder="1"/>
    </xf>
    <xf numFmtId="43" fontId="27" fillId="4" borderId="30" xfId="42" applyNumberFormat="1" applyFont="1" applyFill="1" applyBorder="1" applyAlignment="1">
      <alignment horizontal="center" vertical="center" wrapText="1" readingOrder="1"/>
    </xf>
    <xf numFmtId="43" fontId="23" fillId="4" borderId="30" xfId="42" applyNumberFormat="1" applyFont="1" applyFill="1" applyBorder="1" applyAlignment="1">
      <alignment horizontal="center" vertical="center" wrapText="1" readingOrder="1"/>
    </xf>
    <xf numFmtId="0" fontId="50" fillId="18" borderId="9" xfId="11" applyFont="1" applyBorder="1" applyAlignment="1">
      <alignment horizontal="center"/>
    </xf>
    <xf numFmtId="0" fontId="50" fillId="16" borderId="9" xfId="9" applyFont="1" applyBorder="1" applyAlignment="1">
      <alignment horizontal="center"/>
    </xf>
    <xf numFmtId="0" fontId="50" fillId="15" borderId="9" xfId="8" applyFont="1" applyBorder="1" applyAlignment="1">
      <alignment horizontal="center"/>
    </xf>
    <xf numFmtId="0" fontId="50" fillId="14" borderId="9" xfId="7" applyFont="1" applyBorder="1" applyAlignment="1">
      <alignment horizontal="center"/>
    </xf>
    <xf numFmtId="189" fontId="52" fillId="0" borderId="2" xfId="28" applyNumberFormat="1" applyFont="1" applyBorder="1"/>
    <xf numFmtId="189" fontId="52" fillId="0" borderId="7" xfId="28" applyNumberFormat="1" applyFont="1" applyBorder="1"/>
    <xf numFmtId="0" fontId="54" fillId="0" borderId="1" xfId="0" applyFont="1" applyBorder="1" applyAlignment="1">
      <alignment horizontal="center"/>
    </xf>
    <xf numFmtId="43" fontId="54" fillId="0" borderId="5" xfId="28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3" xfId="0" applyFont="1" applyBorder="1"/>
    <xf numFmtId="0" fontId="54" fillId="0" borderId="4" xfId="0" applyFont="1" applyBorder="1"/>
    <xf numFmtId="43" fontId="54" fillId="0" borderId="6" xfId="28" applyFont="1" applyBorder="1" applyAlignment="1">
      <alignment horizontal="center"/>
    </xf>
    <xf numFmtId="0" fontId="54" fillId="0" borderId="0" xfId="0" applyFont="1" applyBorder="1"/>
    <xf numFmtId="0" fontId="54" fillId="0" borderId="1" xfId="0" applyFont="1" applyBorder="1"/>
    <xf numFmtId="0" fontId="54" fillId="0" borderId="7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43" fontId="54" fillId="0" borderId="9" xfId="28" applyFont="1" applyBorder="1"/>
    <xf numFmtId="0" fontId="56" fillId="0" borderId="8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43" fontId="52" fillId="0" borderId="6" xfId="28" applyFont="1" applyBorder="1"/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43" fontId="52" fillId="0" borderId="1" xfId="28" applyFont="1" applyBorder="1"/>
    <xf numFmtId="188" fontId="52" fillId="0" borderId="11" xfId="0" applyNumberFormat="1" applyFont="1" applyBorder="1"/>
    <xf numFmtId="188" fontId="52" fillId="0" borderId="12" xfId="0" applyNumberFormat="1" applyFont="1" applyBorder="1"/>
    <xf numFmtId="187" fontId="52" fillId="0" borderId="11" xfId="28" applyNumberFormat="1" applyFont="1" applyBorder="1"/>
    <xf numFmtId="187" fontId="52" fillId="0" borderId="0" xfId="28" applyNumberFormat="1" applyFont="1" applyBorder="1"/>
    <xf numFmtId="188" fontId="52" fillId="0" borderId="8" xfId="0" applyNumberFormat="1" applyFont="1" applyBorder="1"/>
    <xf numFmtId="188" fontId="52" fillId="0" borderId="13" xfId="0" applyNumberFormat="1" applyFont="1" applyBorder="1"/>
    <xf numFmtId="187" fontId="52" fillId="0" borderId="12" xfId="28" applyNumberFormat="1" applyFont="1" applyBorder="1"/>
    <xf numFmtId="187" fontId="52" fillId="0" borderId="11" xfId="28" applyNumberFormat="1" applyFont="1" applyFill="1" applyBorder="1"/>
    <xf numFmtId="187" fontId="52" fillId="0" borderId="12" xfId="28" applyNumberFormat="1" applyFont="1" applyFill="1" applyBorder="1"/>
    <xf numFmtId="187" fontId="52" fillId="0" borderId="7" xfId="28" applyNumberFormat="1" applyFont="1" applyBorder="1"/>
    <xf numFmtId="187" fontId="52" fillId="0" borderId="1" xfId="28" applyNumberFormat="1" applyFont="1" applyBorder="1"/>
    <xf numFmtId="187" fontId="52" fillId="0" borderId="6" xfId="28" applyNumberFormat="1" applyFont="1" applyBorder="1"/>
    <xf numFmtId="187" fontId="52" fillId="0" borderId="11" xfId="28" applyNumberFormat="1" applyFont="1" applyBorder="1" applyAlignment="1">
      <alignment horizontal="center"/>
    </xf>
    <xf numFmtId="187" fontId="52" fillId="0" borderId="0" xfId="28" applyNumberFormat="1" applyFont="1" applyBorder="1" applyAlignment="1">
      <alignment horizontal="center"/>
    </xf>
    <xf numFmtId="0" fontId="54" fillId="0" borderId="2" xfId="0" applyFont="1" applyBorder="1" applyAlignment="1">
      <alignment horizontal="center" vertical="center"/>
    </xf>
    <xf numFmtId="187" fontId="52" fillId="0" borderId="11" xfId="28" applyNumberFormat="1" applyFont="1" applyBorder="1" applyAlignment="1">
      <alignment vertical="center"/>
    </xf>
    <xf numFmtId="187" fontId="52" fillId="0" borderId="0" xfId="28" applyNumberFormat="1" applyFont="1" applyBorder="1" applyAlignment="1">
      <alignment vertical="center"/>
    </xf>
    <xf numFmtId="187" fontId="52" fillId="0" borderId="1" xfId="28" applyNumberFormat="1" applyFont="1" applyBorder="1" applyAlignment="1">
      <alignment vertical="center"/>
    </xf>
    <xf numFmtId="189" fontId="52" fillId="0" borderId="2" xfId="28" applyNumberFormat="1" applyFont="1" applyBorder="1" applyAlignment="1">
      <alignment vertical="center"/>
    </xf>
    <xf numFmtId="187" fontId="52" fillId="0" borderId="2" xfId="28" applyNumberFormat="1" applyFont="1" applyBorder="1" applyAlignment="1">
      <alignment vertical="center"/>
    </xf>
    <xf numFmtId="187" fontId="52" fillId="0" borderId="7" xfId="28" applyNumberFormat="1" applyFont="1" applyBorder="1" applyAlignment="1">
      <alignment vertical="center"/>
    </xf>
    <xf numFmtId="10" fontId="27" fillId="5" borderId="30" xfId="42" applyNumberFormat="1" applyFont="1" applyFill="1" applyBorder="1" applyAlignment="1">
      <alignment horizontal="center" vertical="center" wrapText="1" readingOrder="1"/>
    </xf>
    <xf numFmtId="10" fontId="18" fillId="4" borderId="30" xfId="42" applyNumberFormat="1" applyFont="1" applyFill="1" applyBorder="1" applyAlignment="1">
      <alignment horizontal="center" vertical="center" wrapText="1" readingOrder="1"/>
    </xf>
    <xf numFmtId="10" fontId="27" fillId="4" borderId="30" xfId="42" applyNumberFormat="1" applyFont="1" applyFill="1" applyBorder="1" applyAlignment="1">
      <alignment horizontal="center" vertical="center" wrapText="1" readingOrder="1"/>
    </xf>
    <xf numFmtId="0" fontId="52" fillId="0" borderId="0" xfId="0" applyFont="1" applyProtection="1"/>
    <xf numFmtId="188" fontId="52" fillId="0" borderId="0" xfId="0" applyNumberFormat="1" applyFont="1" applyProtection="1"/>
    <xf numFmtId="187" fontId="52" fillId="0" borderId="0" xfId="0" applyNumberFormat="1" applyFont="1" applyProtection="1"/>
    <xf numFmtId="10" fontId="52" fillId="0" borderId="0" xfId="42" applyNumberFormat="1" applyFont="1" applyProtection="1"/>
    <xf numFmtId="187" fontId="52" fillId="0" borderId="2" xfId="28" quotePrefix="1" applyNumberFormat="1" applyFont="1" applyBorder="1"/>
    <xf numFmtId="187" fontId="34" fillId="26" borderId="14" xfId="28" applyNumberFormat="1" applyFont="1" applyFill="1" applyBorder="1"/>
    <xf numFmtId="187" fontId="34" fillId="26" borderId="21" xfId="28" applyNumberFormat="1" applyFont="1" applyFill="1" applyBorder="1" applyAlignment="1" applyProtection="1">
      <alignment vertical="center"/>
    </xf>
    <xf numFmtId="0" fontId="50" fillId="14" borderId="9" xfId="7" applyFont="1" applyBorder="1" applyAlignment="1">
      <alignment horizontal="center"/>
    </xf>
    <xf numFmtId="0" fontId="50" fillId="15" borderId="9" xfId="8" applyFont="1" applyBorder="1" applyAlignment="1">
      <alignment horizontal="center"/>
    </xf>
    <xf numFmtId="0" fontId="50" fillId="18" borderId="9" xfId="11" applyFont="1" applyBorder="1" applyAlignment="1">
      <alignment horizontal="center"/>
    </xf>
    <xf numFmtId="0" fontId="50" fillId="16" borderId="9" xfId="9" applyFont="1" applyBorder="1" applyAlignment="1">
      <alignment horizontal="center"/>
    </xf>
    <xf numFmtId="0" fontId="51" fillId="18" borderId="24" xfId="11" applyFont="1" applyBorder="1" applyAlignment="1">
      <alignment horizontal="center"/>
    </xf>
    <xf numFmtId="0" fontId="51" fillId="18" borderId="28" xfId="11" applyFont="1" applyBorder="1" applyAlignment="1">
      <alignment horizontal="center"/>
    </xf>
    <xf numFmtId="0" fontId="51" fillId="18" borderId="5" xfId="11" applyFont="1" applyBorder="1" applyAlignment="1">
      <alignment horizontal="center"/>
    </xf>
    <xf numFmtId="0" fontId="51" fillId="16" borderId="24" xfId="9" applyFont="1" applyBorder="1" applyAlignment="1">
      <alignment horizontal="center"/>
    </xf>
    <xf numFmtId="0" fontId="51" fillId="16" borderId="28" xfId="9" applyFont="1" applyBorder="1" applyAlignment="1">
      <alignment horizontal="center"/>
    </xf>
    <xf numFmtId="0" fontId="51" fillId="16" borderId="5" xfId="9" applyFont="1" applyBorder="1" applyAlignment="1">
      <alignment horizontal="center"/>
    </xf>
    <xf numFmtId="0" fontId="50" fillId="18" borderId="29" xfId="11" applyFont="1" applyBorder="1" applyAlignment="1">
      <alignment horizontal="center"/>
    </xf>
    <xf numFmtId="0" fontId="50" fillId="18" borderId="10" xfId="11" applyFont="1" applyBorder="1" applyAlignment="1">
      <alignment horizontal="center"/>
    </xf>
    <xf numFmtId="0" fontId="50" fillId="18" borderId="9" xfId="11" applyFont="1" applyBorder="1" applyAlignment="1">
      <alignment horizontal="center"/>
    </xf>
    <xf numFmtId="0" fontId="50" fillId="16" borderId="29" xfId="9" applyFont="1" applyBorder="1" applyAlignment="1">
      <alignment horizontal="center"/>
    </xf>
    <xf numFmtId="0" fontId="50" fillId="16" borderId="10" xfId="9" applyFont="1" applyBorder="1" applyAlignment="1">
      <alignment horizontal="center"/>
    </xf>
    <xf numFmtId="0" fontId="50" fillId="16" borderId="9" xfId="9" applyFont="1" applyBorder="1" applyAlignment="1">
      <alignment horizontal="center"/>
    </xf>
    <xf numFmtId="0" fontId="50" fillId="16" borderId="17" xfId="9" applyFont="1" applyBorder="1" applyAlignment="1">
      <alignment horizontal="center"/>
    </xf>
    <xf numFmtId="0" fontId="50" fillId="16" borderId="26" xfId="9" applyFont="1" applyBorder="1" applyAlignment="1">
      <alignment horizontal="center"/>
    </xf>
    <xf numFmtId="0" fontId="50" fillId="16" borderId="23" xfId="9" applyFont="1" applyBorder="1" applyAlignment="1">
      <alignment horizontal="center"/>
    </xf>
    <xf numFmtId="0" fontId="50" fillId="18" borderId="24" xfId="11" applyFont="1" applyBorder="1" applyAlignment="1">
      <alignment horizontal="center"/>
    </xf>
    <xf numFmtId="0" fontId="50" fillId="18" borderId="28" xfId="11" applyFont="1" applyBorder="1" applyAlignment="1">
      <alignment horizontal="center"/>
    </xf>
    <xf numFmtId="0" fontId="50" fillId="18" borderId="5" xfId="11" applyFont="1" applyBorder="1" applyAlignment="1">
      <alignment horizontal="center"/>
    </xf>
    <xf numFmtId="0" fontId="50" fillId="18" borderId="3" xfId="11" applyFont="1" applyBorder="1" applyAlignment="1">
      <alignment horizontal="center"/>
    </xf>
    <xf numFmtId="0" fontId="50" fillId="18" borderId="32" xfId="11" applyFont="1" applyBorder="1" applyAlignment="1">
      <alignment horizontal="center"/>
    </xf>
    <xf numFmtId="0" fontId="50" fillId="18" borderId="4" xfId="11" applyFont="1" applyBorder="1" applyAlignment="1">
      <alignment horizontal="center"/>
    </xf>
    <xf numFmtId="0" fontId="51" fillId="15" borderId="24" xfId="8" applyFont="1" applyBorder="1" applyAlignment="1">
      <alignment horizontal="center"/>
    </xf>
    <xf numFmtId="0" fontId="51" fillId="15" borderId="28" xfId="8" applyFont="1" applyBorder="1" applyAlignment="1">
      <alignment horizontal="center"/>
    </xf>
    <xf numFmtId="0" fontId="51" fillId="15" borderId="5" xfId="8" applyFont="1" applyBorder="1" applyAlignment="1">
      <alignment horizontal="center"/>
    </xf>
    <xf numFmtId="0" fontId="50" fillId="15" borderId="29" xfId="8" applyFont="1" applyBorder="1" applyAlignment="1">
      <alignment horizontal="center"/>
    </xf>
    <xf numFmtId="0" fontId="50" fillId="15" borderId="10" xfId="8" applyFont="1" applyBorder="1" applyAlignment="1">
      <alignment horizontal="center"/>
    </xf>
    <xf numFmtId="0" fontId="50" fillId="15" borderId="9" xfId="8" applyFont="1" applyBorder="1" applyAlignment="1">
      <alignment horizontal="center"/>
    </xf>
    <xf numFmtId="0" fontId="51" fillId="14" borderId="24" xfId="7" applyFont="1" applyBorder="1" applyAlignment="1">
      <alignment horizontal="center"/>
    </xf>
    <xf numFmtId="0" fontId="51" fillId="14" borderId="28" xfId="7" applyFont="1" applyBorder="1" applyAlignment="1">
      <alignment horizontal="center"/>
    </xf>
    <xf numFmtId="0" fontId="51" fillId="14" borderId="5" xfId="7" applyFont="1" applyBorder="1" applyAlignment="1">
      <alignment horizontal="center"/>
    </xf>
    <xf numFmtId="0" fontId="50" fillId="14" borderId="29" xfId="7" applyFont="1" applyBorder="1" applyAlignment="1">
      <alignment horizontal="center"/>
    </xf>
    <xf numFmtId="0" fontId="50" fillId="14" borderId="10" xfId="7" applyFont="1" applyBorder="1" applyAlignment="1">
      <alignment horizontal="center"/>
    </xf>
    <xf numFmtId="0" fontId="50" fillId="14" borderId="9" xfId="7" applyFont="1" applyBorder="1" applyAlignment="1">
      <alignment horizontal="center"/>
    </xf>
    <xf numFmtId="0" fontId="50" fillId="15" borderId="17" xfId="8" applyFont="1" applyBorder="1" applyAlignment="1">
      <alignment horizontal="center"/>
    </xf>
    <xf numFmtId="0" fontId="50" fillId="15" borderId="26" xfId="8" applyFont="1" applyBorder="1" applyAlignment="1">
      <alignment horizontal="center"/>
    </xf>
    <xf numFmtId="0" fontId="50" fillId="15" borderId="23" xfId="8" applyFont="1" applyBorder="1" applyAlignment="1">
      <alignment horizontal="center"/>
    </xf>
    <xf numFmtId="0" fontId="50" fillId="14" borderId="17" xfId="7" applyFont="1" applyBorder="1" applyAlignment="1">
      <alignment horizontal="center"/>
    </xf>
    <xf numFmtId="0" fontId="50" fillId="14" borderId="26" xfId="7" applyFont="1" applyBorder="1" applyAlignment="1">
      <alignment horizontal="center"/>
    </xf>
    <xf numFmtId="0" fontId="50" fillId="14" borderId="23" xfId="7" applyFont="1" applyBorder="1" applyAlignment="1">
      <alignment horizontal="center"/>
    </xf>
    <xf numFmtId="17" fontId="15" fillId="7" borderId="35" xfId="0" applyNumberFormat="1" applyFont="1" applyFill="1" applyBorder="1" applyAlignment="1">
      <alignment horizontal="left" vertical="center" wrapText="1" indent="1" readingOrder="1"/>
    </xf>
    <xf numFmtId="17" fontId="15" fillId="7" borderId="36" xfId="0" applyNumberFormat="1" applyFont="1" applyFill="1" applyBorder="1" applyAlignment="1">
      <alignment horizontal="left" vertical="center" wrapText="1" indent="1" readingOrder="1"/>
    </xf>
    <xf numFmtId="17" fontId="15" fillId="7" borderId="37" xfId="0" applyNumberFormat="1" applyFont="1" applyFill="1" applyBorder="1" applyAlignment="1">
      <alignment horizontal="left" vertical="center" wrapText="1" indent="1" readingOrder="1"/>
    </xf>
    <xf numFmtId="0" fontId="20" fillId="3" borderId="35" xfId="0" applyFont="1" applyFill="1" applyBorder="1" applyAlignment="1">
      <alignment horizontal="left" vertical="center" wrapText="1" indent="1" readingOrder="1"/>
    </xf>
    <xf numFmtId="0" fontId="20" fillId="3" borderId="36" xfId="0" applyFont="1" applyFill="1" applyBorder="1" applyAlignment="1">
      <alignment horizontal="left" vertical="center" wrapText="1" indent="1" readingOrder="1"/>
    </xf>
    <xf numFmtId="0" fontId="20" fillId="3" borderId="37" xfId="0" applyFont="1" applyFill="1" applyBorder="1" applyAlignment="1">
      <alignment horizontal="left" vertical="center" wrapText="1" indent="1" readingOrder="1"/>
    </xf>
    <xf numFmtId="0" fontId="20" fillId="6" borderId="33" xfId="0" applyFont="1" applyFill="1" applyBorder="1" applyAlignment="1">
      <alignment horizontal="center" vertical="top" wrapText="1" readingOrder="1"/>
    </xf>
    <xf numFmtId="0" fontId="20" fillId="6" borderId="34" xfId="0" applyFont="1" applyFill="1" applyBorder="1" applyAlignment="1">
      <alignment horizontal="center" vertical="top" wrapText="1" readingOrder="1"/>
    </xf>
    <xf numFmtId="0" fontId="19" fillId="3" borderId="38" xfId="0" applyFont="1" applyFill="1" applyBorder="1" applyAlignment="1">
      <alignment vertical="top" wrapText="1"/>
    </xf>
    <xf numFmtId="0" fontId="19" fillId="3" borderId="39" xfId="0" applyFont="1" applyFill="1" applyBorder="1" applyAlignment="1">
      <alignment vertical="top" wrapText="1"/>
    </xf>
    <xf numFmtId="0" fontId="19" fillId="3" borderId="40" xfId="0" applyFont="1" applyFill="1" applyBorder="1" applyAlignment="1">
      <alignment vertical="top" wrapText="1"/>
    </xf>
    <xf numFmtId="0" fontId="19" fillId="3" borderId="41" xfId="0" applyFont="1" applyFill="1" applyBorder="1" applyAlignment="1">
      <alignment vertical="top" wrapText="1"/>
    </xf>
    <xf numFmtId="0" fontId="24" fillId="3" borderId="33" xfId="0" applyFont="1" applyFill="1" applyBorder="1" applyAlignment="1">
      <alignment horizontal="center" vertical="top" wrapText="1" readingOrder="1"/>
    </xf>
    <xf numFmtId="0" fontId="24" fillId="3" borderId="34" xfId="0" applyFont="1" applyFill="1" applyBorder="1" applyAlignment="1">
      <alignment horizontal="center" vertical="top" wrapText="1" readingOrder="1"/>
    </xf>
    <xf numFmtId="0" fontId="24" fillId="6" borderId="33" xfId="0" applyFont="1" applyFill="1" applyBorder="1" applyAlignment="1">
      <alignment horizontal="center" vertical="top" wrapText="1" readingOrder="1"/>
    </xf>
    <xf numFmtId="0" fontId="24" fillId="6" borderId="34" xfId="0" applyFont="1" applyFill="1" applyBorder="1" applyAlignment="1">
      <alignment horizontal="center" vertical="top" wrapText="1" readingOrder="1"/>
    </xf>
    <xf numFmtId="0" fontId="14" fillId="3" borderId="35" xfId="0" applyFont="1" applyFill="1" applyBorder="1" applyAlignment="1">
      <alignment horizontal="left" vertical="center" wrapText="1" indent="1" readingOrder="1"/>
    </xf>
    <xf numFmtId="0" fontId="14" fillId="3" borderId="36" xfId="0" applyFont="1" applyFill="1" applyBorder="1" applyAlignment="1">
      <alignment horizontal="left" vertical="center" wrapText="1" indent="1" readingOrder="1"/>
    </xf>
    <xf numFmtId="0" fontId="14" fillId="3" borderId="37" xfId="0" applyFont="1" applyFill="1" applyBorder="1" applyAlignment="1">
      <alignment horizontal="left" vertical="center" wrapText="1" indent="1" readingOrder="1"/>
    </xf>
    <xf numFmtId="0" fontId="14" fillId="6" borderId="33" xfId="0" applyFont="1" applyFill="1" applyBorder="1" applyAlignment="1">
      <alignment horizontal="center" vertical="top" wrapText="1" readingOrder="1"/>
    </xf>
    <xf numFmtId="0" fontId="14" fillId="6" borderId="34" xfId="0" applyFont="1" applyFill="1" applyBorder="1" applyAlignment="1">
      <alignment horizontal="center" vertical="top" wrapText="1" readingOrder="1"/>
    </xf>
    <xf numFmtId="0" fontId="20" fillId="3" borderId="33" xfId="0" applyFont="1" applyFill="1" applyBorder="1" applyAlignment="1">
      <alignment horizontal="center" vertical="top" wrapText="1" readingOrder="1"/>
    </xf>
    <xf numFmtId="0" fontId="20" fillId="3" borderId="34" xfId="0" applyFont="1" applyFill="1" applyBorder="1" applyAlignment="1">
      <alignment horizontal="center" vertical="top" wrapText="1" readingOrder="1"/>
    </xf>
    <xf numFmtId="0" fontId="13" fillId="3" borderId="38" xfId="0" applyFont="1" applyFill="1" applyBorder="1" applyAlignment="1">
      <alignment vertical="top" wrapText="1"/>
    </xf>
    <xf numFmtId="0" fontId="13" fillId="3" borderId="39" xfId="0" applyFont="1" applyFill="1" applyBorder="1" applyAlignment="1">
      <alignment vertical="top" wrapText="1"/>
    </xf>
    <xf numFmtId="0" fontId="13" fillId="3" borderId="40" xfId="0" applyFont="1" applyFill="1" applyBorder="1" applyAlignment="1">
      <alignment vertical="top" wrapText="1"/>
    </xf>
    <xf numFmtId="0" fontId="13" fillId="3" borderId="41" xfId="0" applyFont="1" applyFill="1" applyBorder="1" applyAlignment="1">
      <alignment vertical="top" wrapText="1"/>
    </xf>
    <xf numFmtId="0" fontId="14" fillId="3" borderId="33" xfId="0" applyFont="1" applyFill="1" applyBorder="1" applyAlignment="1">
      <alignment horizontal="center" vertical="top" wrapText="1" readingOrder="1"/>
    </xf>
    <xf numFmtId="0" fontId="14" fillId="3" borderId="34" xfId="0" applyFont="1" applyFill="1" applyBorder="1" applyAlignment="1">
      <alignment horizontal="center" vertical="top" wrapText="1" readingOrder="1"/>
    </xf>
    <xf numFmtId="0" fontId="6" fillId="3" borderId="33" xfId="0" applyFont="1" applyFill="1" applyBorder="1" applyAlignment="1">
      <alignment horizontal="center" vertical="center" wrapText="1" readingOrder="1"/>
    </xf>
    <xf numFmtId="0" fontId="6" fillId="3" borderId="34" xfId="0" applyFont="1" applyFill="1" applyBorder="1" applyAlignment="1">
      <alignment horizontal="center" vertical="center" wrapText="1" readingOrder="1"/>
    </xf>
    <xf numFmtId="17" fontId="6" fillId="7" borderId="35" xfId="0" applyNumberFormat="1" applyFont="1" applyFill="1" applyBorder="1" applyAlignment="1">
      <alignment horizontal="left" vertical="center" wrapText="1" indent="1" readingOrder="1"/>
    </xf>
    <xf numFmtId="17" fontId="6" fillId="7" borderId="36" xfId="0" applyNumberFormat="1" applyFont="1" applyFill="1" applyBorder="1" applyAlignment="1">
      <alignment horizontal="left" vertical="center" wrapText="1" indent="1" readingOrder="1"/>
    </xf>
    <xf numFmtId="17" fontId="6" fillId="7" borderId="37" xfId="0" applyNumberFormat="1" applyFont="1" applyFill="1" applyBorder="1" applyAlignment="1">
      <alignment horizontal="left" vertical="center" wrapText="1" indent="1" readingOrder="1"/>
    </xf>
    <xf numFmtId="0" fontId="7" fillId="3" borderId="35" xfId="0" applyFont="1" applyFill="1" applyBorder="1" applyAlignment="1">
      <alignment horizontal="left" vertical="center" wrapText="1" indent="1" readingOrder="1"/>
    </xf>
    <xf numFmtId="0" fontId="7" fillId="3" borderId="36" xfId="0" applyFont="1" applyFill="1" applyBorder="1" applyAlignment="1">
      <alignment horizontal="left" vertical="center" wrapText="1" indent="1" readingOrder="1"/>
    </xf>
    <xf numFmtId="0" fontId="7" fillId="3" borderId="37" xfId="0" applyFont="1" applyFill="1" applyBorder="1" applyAlignment="1">
      <alignment horizontal="left" vertical="center" wrapText="1" indent="1" readingOrder="1"/>
    </xf>
    <xf numFmtId="0" fontId="5" fillId="3" borderId="38" xfId="0" applyFont="1" applyFill="1" applyBorder="1" applyAlignment="1">
      <alignment horizontal="right" vertical="center" wrapText="1" indent="1"/>
    </xf>
    <xf numFmtId="0" fontId="5" fillId="3" borderId="39" xfId="0" applyFont="1" applyFill="1" applyBorder="1" applyAlignment="1">
      <alignment horizontal="right" vertical="center" wrapText="1" indent="1"/>
    </xf>
    <xf numFmtId="0" fontId="5" fillId="3" borderId="40" xfId="0" applyFont="1" applyFill="1" applyBorder="1" applyAlignment="1">
      <alignment horizontal="right" vertical="center" wrapText="1" indent="1"/>
    </xf>
    <xf numFmtId="0" fontId="5" fillId="3" borderId="41" xfId="0" applyFont="1" applyFill="1" applyBorder="1" applyAlignment="1">
      <alignment horizontal="right" vertical="center" wrapText="1" inden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 2" xfId="40"/>
    <cellStyle name="Output" xfId="41" builtinId="21" customBuiltin="1"/>
    <cellStyle name="Percent" xfId="42" builtinId="5"/>
    <cellStyle name="Percent 2" xfId="43"/>
    <cellStyle name="Title" xfId="44" builtinId="15" customBuiltin="1"/>
    <cellStyle name="Total" xfId="45" builtinId="25" customBuiltin="1"/>
    <cellStyle name="Warning Text" xfId="46" builtinId="11" customBuiltin="1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A244"/>
  <sheetViews>
    <sheetView topLeftCell="K142" workbookViewId="0">
      <selection activeCell="J18" sqref="J18"/>
    </sheetView>
  </sheetViews>
  <sheetFormatPr defaultRowHeight="12.75" x14ac:dyDescent="0.2"/>
  <cols>
    <col min="1" max="1" width="9.140625" style="95"/>
    <col min="2" max="2" width="13" style="202" customWidth="1"/>
    <col min="3" max="3" width="11.5703125" style="95" customWidth="1"/>
    <col min="4" max="4" width="11.42578125" style="95" customWidth="1"/>
    <col min="5" max="5" width="9.85546875" style="95" customWidth="1"/>
    <col min="6" max="6" width="10.85546875" style="95" customWidth="1"/>
    <col min="7" max="7" width="11.140625" style="95" customWidth="1"/>
    <col min="8" max="8" width="11.28515625" style="95" customWidth="1"/>
    <col min="9" max="9" width="11.85546875" style="96" customWidth="1"/>
    <col min="10" max="11" width="9.140625" style="95"/>
    <col min="12" max="12" width="12.140625" style="202" customWidth="1"/>
    <col min="13" max="14" width="11.85546875" style="95" customWidth="1"/>
    <col min="15" max="15" width="13.5703125" style="95" bestFit="1" customWidth="1"/>
    <col min="16" max="16" width="10.42578125" style="95" customWidth="1"/>
    <col min="17" max="19" width="11.85546875" style="95" customWidth="1"/>
    <col min="20" max="20" width="13.5703125" style="95" bestFit="1" customWidth="1"/>
    <col min="21" max="21" width="10.42578125" style="95" customWidth="1"/>
    <col min="22" max="22" width="11.28515625" style="95" bestFit="1" customWidth="1"/>
    <col min="23" max="23" width="12.140625" style="96" bestFit="1" customWidth="1"/>
    <col min="24" max="24" width="7.7109375" style="96" bestFit="1" customWidth="1"/>
    <col min="25" max="25" width="10.28515625" style="95" bestFit="1" customWidth="1"/>
    <col min="26" max="26" width="9.140625" style="95"/>
    <col min="27" max="27" width="9.140625" style="97"/>
    <col min="28" max="16384" width="9.140625" style="95"/>
  </cols>
  <sheetData>
    <row r="1" spans="1:23" ht="13.5" thickBot="1" x14ac:dyDescent="0.25"/>
    <row r="2" spans="1:23" ht="13.5" thickTop="1" x14ac:dyDescent="0.2">
      <c r="B2" s="281" t="s">
        <v>0</v>
      </c>
      <c r="C2" s="282"/>
      <c r="D2" s="282"/>
      <c r="E2" s="282"/>
      <c r="F2" s="282"/>
      <c r="G2" s="282"/>
      <c r="H2" s="282"/>
      <c r="I2" s="283"/>
      <c r="L2" s="284" t="s">
        <v>1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ht="13.5" thickBot="1" x14ac:dyDescent="0.25">
      <c r="B3" s="287" t="s">
        <v>2</v>
      </c>
      <c r="C3" s="288"/>
      <c r="D3" s="288"/>
      <c r="E3" s="288"/>
      <c r="F3" s="288"/>
      <c r="G3" s="288"/>
      <c r="H3" s="288"/>
      <c r="I3" s="289"/>
      <c r="L3" s="290" t="s">
        <v>3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3" ht="14.25" thickTop="1" thickBot="1" x14ac:dyDescent="0.25"/>
    <row r="5" spans="1:23" ht="14.25" thickTop="1" thickBot="1" x14ac:dyDescent="0.25">
      <c r="B5" s="224"/>
      <c r="C5" s="296" t="s">
        <v>91</v>
      </c>
      <c r="D5" s="297"/>
      <c r="E5" s="298"/>
      <c r="F5" s="299" t="s">
        <v>93</v>
      </c>
      <c r="G5" s="300"/>
      <c r="H5" s="301"/>
      <c r="I5" s="225" t="s">
        <v>4</v>
      </c>
      <c r="L5" s="224"/>
      <c r="M5" s="293" t="s">
        <v>91</v>
      </c>
      <c r="N5" s="294"/>
      <c r="O5" s="294"/>
      <c r="P5" s="294"/>
      <c r="Q5" s="295"/>
      <c r="R5" s="293" t="s">
        <v>93</v>
      </c>
      <c r="S5" s="294"/>
      <c r="T5" s="294"/>
      <c r="U5" s="294"/>
      <c r="V5" s="295"/>
      <c r="W5" s="225" t="s">
        <v>4</v>
      </c>
    </row>
    <row r="6" spans="1:23" ht="13.5" thickTop="1" x14ac:dyDescent="0.2">
      <c r="B6" s="226" t="s">
        <v>5</v>
      </c>
      <c r="C6" s="227"/>
      <c r="D6" s="228"/>
      <c r="E6" s="158"/>
      <c r="F6" s="227"/>
      <c r="G6" s="228"/>
      <c r="H6" s="158"/>
      <c r="I6" s="229" t="s">
        <v>6</v>
      </c>
      <c r="L6" s="226" t="s">
        <v>5</v>
      </c>
      <c r="M6" s="227"/>
      <c r="N6" s="230"/>
      <c r="O6" s="155"/>
      <c r="P6" s="231"/>
      <c r="Q6" s="156"/>
      <c r="R6" s="227"/>
      <c r="S6" s="230"/>
      <c r="T6" s="155"/>
      <c r="U6" s="231"/>
      <c r="V6" s="155"/>
      <c r="W6" s="229" t="s">
        <v>6</v>
      </c>
    </row>
    <row r="7" spans="1:23" ht="13.5" thickBot="1" x14ac:dyDescent="0.25">
      <c r="B7" s="232"/>
      <c r="C7" s="233" t="s">
        <v>7</v>
      </c>
      <c r="D7" s="234" t="s">
        <v>8</v>
      </c>
      <c r="E7" s="218" t="s">
        <v>9</v>
      </c>
      <c r="F7" s="233" t="s">
        <v>7</v>
      </c>
      <c r="G7" s="234" t="s">
        <v>8</v>
      </c>
      <c r="H7" s="218" t="s">
        <v>9</v>
      </c>
      <c r="I7" s="235"/>
      <c r="L7" s="232"/>
      <c r="M7" s="236" t="s">
        <v>10</v>
      </c>
      <c r="N7" s="237" t="s">
        <v>11</v>
      </c>
      <c r="O7" s="157" t="s">
        <v>12</v>
      </c>
      <c r="P7" s="238" t="s">
        <v>13</v>
      </c>
      <c r="Q7" s="219" t="s">
        <v>9</v>
      </c>
      <c r="R7" s="236" t="s">
        <v>10</v>
      </c>
      <c r="S7" s="237" t="s">
        <v>11</v>
      </c>
      <c r="T7" s="157" t="s">
        <v>12</v>
      </c>
      <c r="U7" s="238" t="s">
        <v>13</v>
      </c>
      <c r="V7" s="157" t="s">
        <v>9</v>
      </c>
      <c r="W7" s="235"/>
    </row>
    <row r="8" spans="1:23" ht="6" customHeight="1" thickTop="1" x14ac:dyDescent="0.2">
      <c r="B8" s="226"/>
      <c r="C8" s="239"/>
      <c r="D8" s="240"/>
      <c r="E8" s="99"/>
      <c r="F8" s="239"/>
      <c r="G8" s="240"/>
      <c r="H8" s="99"/>
      <c r="I8" s="241"/>
      <c r="L8" s="226"/>
      <c r="M8" s="242"/>
      <c r="N8" s="243"/>
      <c r="O8" s="141"/>
      <c r="P8" s="244"/>
      <c r="Q8" s="144"/>
      <c r="R8" s="242"/>
      <c r="S8" s="243"/>
      <c r="T8" s="141"/>
      <c r="U8" s="244"/>
      <c r="V8" s="146"/>
      <c r="W8" s="245"/>
    </row>
    <row r="9" spans="1:23" x14ac:dyDescent="0.2">
      <c r="A9" s="270" t="str">
        <f>IF(ISERROR(F9/G9)," ",IF(F9/G9&gt;0.5,IF(F9/G9&lt;1.5," ","NOT OK"),"NOT OK"))</f>
        <v xml:space="preserve"> </v>
      </c>
      <c r="B9" s="226" t="s">
        <v>14</v>
      </c>
      <c r="C9" s="246">
        <f>+BKK!C9+DMK!C9</f>
        <v>12078</v>
      </c>
      <c r="D9" s="247">
        <f>+BKK!D9+DMK!D9</f>
        <v>12006</v>
      </c>
      <c r="E9" s="100">
        <f>C9+D9</f>
        <v>24084</v>
      </c>
      <c r="F9" s="246">
        <f>+BKK!F9+DMK!F9</f>
        <v>11660</v>
      </c>
      <c r="G9" s="247">
        <f>+BKK!G9+DMK!G9</f>
        <v>11707</v>
      </c>
      <c r="H9" s="100">
        <f>F9+G9</f>
        <v>23367</v>
      </c>
      <c r="I9" s="222">
        <f t="shared" ref="I9:I17" si="0">IF(E9=0,0,((H9/E9)-1)*100)</f>
        <v>-2.9770802192326862</v>
      </c>
      <c r="L9" s="226" t="s">
        <v>14</v>
      </c>
      <c r="M9" s="248">
        <f>+BKK!M9+DMK!M9</f>
        <v>1916984</v>
      </c>
      <c r="N9" s="249">
        <f>+BKK!N9+DMK!N9</f>
        <v>1853536</v>
      </c>
      <c r="O9" s="142">
        <f>M9+N9</f>
        <v>3770520</v>
      </c>
      <c r="P9" s="102">
        <f>+BKK!P9+DMK!P9</f>
        <v>102035</v>
      </c>
      <c r="Q9" s="145">
        <f>+O9+P9</f>
        <v>3872555</v>
      </c>
      <c r="R9" s="248">
        <f>+BKK!R9+DMK!R9</f>
        <v>1972130</v>
      </c>
      <c r="S9" s="249">
        <f>+BKK!S9+DMK!S9</f>
        <v>1892162</v>
      </c>
      <c r="T9" s="142">
        <f>R9+S9</f>
        <v>3864292</v>
      </c>
      <c r="U9" s="102">
        <f>+BKK!U9+DMK!U9</f>
        <v>78085</v>
      </c>
      <c r="V9" s="147">
        <f t="shared" ref="V9:V11" si="1">+T9+U9</f>
        <v>3942377</v>
      </c>
      <c r="W9" s="222">
        <f t="shared" ref="W9:W17" si="2">IF(Q9=0,0,((V9/Q9)-1)*100)</f>
        <v>1.8029956966395533</v>
      </c>
    </row>
    <row r="10" spans="1:23" x14ac:dyDescent="0.2">
      <c r="A10" s="270" t="str">
        <f t="shared" ref="A10:A71" si="3">IF(ISERROR(F10/G10)," ",IF(F10/G10&gt;0.5,IF(F10/G10&lt;1.5," ","NOT OK"),"NOT OK"))</f>
        <v xml:space="preserve"> </v>
      </c>
      <c r="B10" s="226" t="s">
        <v>15</v>
      </c>
      <c r="C10" s="246">
        <f>+BKK!C10+DMK!C10</f>
        <v>12226</v>
      </c>
      <c r="D10" s="247">
        <f>+BKK!D10+DMK!D10</f>
        <v>12179</v>
      </c>
      <c r="E10" s="100">
        <f>C10+D10</f>
        <v>24405</v>
      </c>
      <c r="F10" s="246">
        <f>+BKK!F10+DMK!F10</f>
        <v>12060</v>
      </c>
      <c r="G10" s="247">
        <f>+BKK!G10+DMK!G10</f>
        <v>12052</v>
      </c>
      <c r="H10" s="100">
        <f>F10+G10</f>
        <v>24112</v>
      </c>
      <c r="I10" s="222">
        <f t="shared" si="0"/>
        <v>-1.2005736529399735</v>
      </c>
      <c r="K10" s="101"/>
      <c r="L10" s="226" t="s">
        <v>15</v>
      </c>
      <c r="M10" s="248">
        <f>+BKK!M10+DMK!M10</f>
        <v>2028459</v>
      </c>
      <c r="N10" s="249">
        <f>+BKK!N10+DMK!N10</f>
        <v>1931788</v>
      </c>
      <c r="O10" s="142">
        <f>M10+N10</f>
        <v>3960247</v>
      </c>
      <c r="P10" s="102">
        <f>+BKK!P10+DMK!P10</f>
        <v>85061</v>
      </c>
      <c r="Q10" s="145">
        <f t="shared" ref="Q10:Q11" si="4">+O10+P10</f>
        <v>4045308</v>
      </c>
      <c r="R10" s="248">
        <f>+BKK!R10+DMK!R10</f>
        <v>2119322</v>
      </c>
      <c r="S10" s="249">
        <f>+BKK!S10+DMK!S10</f>
        <v>2045381</v>
      </c>
      <c r="T10" s="142">
        <f>R10+S10</f>
        <v>4164703</v>
      </c>
      <c r="U10" s="102">
        <f>+BKK!U10+DMK!U10</f>
        <v>69021</v>
      </c>
      <c r="V10" s="147">
        <f t="shared" si="1"/>
        <v>4233724</v>
      </c>
      <c r="W10" s="222">
        <f t="shared" si="2"/>
        <v>4.657642879108348</v>
      </c>
    </row>
    <row r="11" spans="1:23" ht="13.5" thickBot="1" x14ac:dyDescent="0.25">
      <c r="A11" s="270" t="str">
        <f t="shared" si="3"/>
        <v xml:space="preserve"> </v>
      </c>
      <c r="B11" s="232" t="s">
        <v>16</v>
      </c>
      <c r="C11" s="250">
        <f>+BKK!C11+DMK!C11</f>
        <v>12827</v>
      </c>
      <c r="D11" s="251">
        <f>+BKK!D11+DMK!D11</f>
        <v>12763</v>
      </c>
      <c r="E11" s="100">
        <f>C11+D11</f>
        <v>25590</v>
      </c>
      <c r="F11" s="250">
        <f>+BKK!F11+DMK!F11</f>
        <v>12842</v>
      </c>
      <c r="G11" s="251">
        <f>+BKK!G11+DMK!G11</f>
        <v>12811</v>
      </c>
      <c r="H11" s="100">
        <f>F11+G11</f>
        <v>25653</v>
      </c>
      <c r="I11" s="222">
        <f t="shared" si="0"/>
        <v>0.24618991793670109</v>
      </c>
      <c r="K11" s="101"/>
      <c r="L11" s="232" t="s">
        <v>16</v>
      </c>
      <c r="M11" s="248">
        <f>+BKK!M11+DMK!M11</f>
        <v>2119180</v>
      </c>
      <c r="N11" s="249">
        <f>+BKK!N11+DMK!N11</f>
        <v>1947945</v>
      </c>
      <c r="O11" s="142">
        <f>M11+N11</f>
        <v>4067125</v>
      </c>
      <c r="P11" s="102">
        <f>+BKK!P11+DMK!P11</f>
        <v>82537</v>
      </c>
      <c r="Q11" s="145">
        <f t="shared" si="4"/>
        <v>4149662</v>
      </c>
      <c r="R11" s="248">
        <f>+BKK!R11+DMK!R11</f>
        <v>2381347</v>
      </c>
      <c r="S11" s="249">
        <f>+BKK!S11+DMK!S11</f>
        <v>2197451</v>
      </c>
      <c r="T11" s="142">
        <f>R11+S11</f>
        <v>4578798</v>
      </c>
      <c r="U11" s="102">
        <f>+BKK!U11+DMK!U11</f>
        <v>74430</v>
      </c>
      <c r="V11" s="147">
        <f t="shared" si="1"/>
        <v>4653228</v>
      </c>
      <c r="W11" s="222">
        <f t="shared" si="2"/>
        <v>12.135108835370211</v>
      </c>
    </row>
    <row r="12" spans="1:23" ht="14.25" thickTop="1" thickBot="1" x14ac:dyDescent="0.25">
      <c r="A12" s="270" t="str">
        <f>IF(ISERROR(F12/G12)," ",IF(F12/G12&gt;0.5,IF(F12/G12&lt;1.5," ","NOT OK"),"NOT OK"))</f>
        <v xml:space="preserve"> </v>
      </c>
      <c r="B12" s="210" t="s">
        <v>17</v>
      </c>
      <c r="C12" s="103">
        <f t="shared" ref="C12:H12" si="5">+C9+C10+C11</f>
        <v>37131</v>
      </c>
      <c r="D12" s="104">
        <f t="shared" si="5"/>
        <v>36948</v>
      </c>
      <c r="E12" s="105">
        <f t="shared" si="5"/>
        <v>74079</v>
      </c>
      <c r="F12" s="103">
        <f t="shared" si="5"/>
        <v>36562</v>
      </c>
      <c r="G12" s="104">
        <f t="shared" si="5"/>
        <v>36570</v>
      </c>
      <c r="H12" s="105">
        <f t="shared" si="5"/>
        <v>73132</v>
      </c>
      <c r="I12" s="106">
        <f>IF(E12=0,0,((H12/E12)-1)*100)</f>
        <v>-1.2783649887282533</v>
      </c>
      <c r="L12" s="203" t="s">
        <v>17</v>
      </c>
      <c r="M12" s="148">
        <f t="shared" ref="M12:V12" si="6">+M9+M10+M11</f>
        <v>6064623</v>
      </c>
      <c r="N12" s="149">
        <f t="shared" si="6"/>
        <v>5733269</v>
      </c>
      <c r="O12" s="148">
        <f t="shared" si="6"/>
        <v>11797892</v>
      </c>
      <c r="P12" s="148">
        <f t="shared" si="6"/>
        <v>269633</v>
      </c>
      <c r="Q12" s="148">
        <f t="shared" si="6"/>
        <v>12067525</v>
      </c>
      <c r="R12" s="148">
        <f t="shared" si="6"/>
        <v>6472799</v>
      </c>
      <c r="S12" s="149">
        <f t="shared" si="6"/>
        <v>6134994</v>
      </c>
      <c r="T12" s="148">
        <f t="shared" si="6"/>
        <v>12607793</v>
      </c>
      <c r="U12" s="148">
        <f t="shared" si="6"/>
        <v>221536</v>
      </c>
      <c r="V12" s="150">
        <f t="shared" si="6"/>
        <v>12829329</v>
      </c>
      <c r="W12" s="151">
        <f>IF(Q12=0,0,((V12/Q12)-1)*100)</f>
        <v>6.3128437687098193</v>
      </c>
    </row>
    <row r="13" spans="1:23" ht="13.5" thickTop="1" x14ac:dyDescent="0.2">
      <c r="A13" s="270" t="str">
        <f t="shared" si="3"/>
        <v xml:space="preserve"> </v>
      </c>
      <c r="B13" s="226" t="s">
        <v>18</v>
      </c>
      <c r="C13" s="246">
        <f>+BKK!C13+DMK!C13</f>
        <v>12692</v>
      </c>
      <c r="D13" s="247">
        <f>+BKK!D13+DMK!D13</f>
        <v>12661</v>
      </c>
      <c r="E13" s="100">
        <f>C13+D13</f>
        <v>25353</v>
      </c>
      <c r="F13" s="246">
        <f>+BKK!F13+DMK!F13</f>
        <v>12950</v>
      </c>
      <c r="G13" s="247">
        <f>+BKK!G13+DMK!G13</f>
        <v>12912</v>
      </c>
      <c r="H13" s="100">
        <f>F13+G13</f>
        <v>25862</v>
      </c>
      <c r="I13" s="222">
        <f t="shared" si="0"/>
        <v>2.0076519544038218</v>
      </c>
      <c r="L13" s="226" t="s">
        <v>18</v>
      </c>
      <c r="M13" s="248">
        <f>+BKK!M13+DMK!M13</f>
        <v>1939902</v>
      </c>
      <c r="N13" s="249">
        <f>+BKK!N13+DMK!N13</f>
        <v>1947744</v>
      </c>
      <c r="O13" s="142">
        <f>M13+N13</f>
        <v>3887646</v>
      </c>
      <c r="P13" s="102">
        <f>+BKK!P13+DMK!P13</f>
        <v>84423</v>
      </c>
      <c r="Q13" s="145">
        <f t="shared" ref="Q13:Q14" si="7">+O13+P13</f>
        <v>3972069</v>
      </c>
      <c r="R13" s="248">
        <f>+BKK!R13+DMK!R13</f>
        <v>2263300</v>
      </c>
      <c r="S13" s="249">
        <f>+BKK!S13+DMK!S13</f>
        <v>2266427</v>
      </c>
      <c r="T13" s="142">
        <f>R13+S13</f>
        <v>4529727</v>
      </c>
      <c r="U13" s="102">
        <f>+BKK!U13+DMK!U13</f>
        <v>68302</v>
      </c>
      <c r="V13" s="147">
        <f t="shared" ref="V13:V14" si="8">+T13+U13</f>
        <v>4598029</v>
      </c>
      <c r="W13" s="222">
        <f t="shared" si="2"/>
        <v>15.759041446661669</v>
      </c>
    </row>
    <row r="14" spans="1:23" x14ac:dyDescent="0.2">
      <c r="A14" s="270" t="str">
        <f t="shared" si="3"/>
        <v xml:space="preserve"> </v>
      </c>
      <c r="B14" s="226" t="s">
        <v>19</v>
      </c>
      <c r="C14" s="248">
        <f>+BKK!C14+DMK!C14</f>
        <v>11061</v>
      </c>
      <c r="D14" s="252">
        <f>+BKK!D14+DMK!D14</f>
        <v>11013</v>
      </c>
      <c r="E14" s="100">
        <f>C14+D14</f>
        <v>22074</v>
      </c>
      <c r="F14" s="248">
        <f>+BKK!F14+DMK!F14</f>
        <v>12261</v>
      </c>
      <c r="G14" s="252">
        <f>+BKK!G14+DMK!G14</f>
        <v>12211</v>
      </c>
      <c r="H14" s="107">
        <f>F14+G14</f>
        <v>24472</v>
      </c>
      <c r="I14" s="222">
        <f t="shared" si="0"/>
        <v>10.863459273353261</v>
      </c>
      <c r="L14" s="226" t="s">
        <v>19</v>
      </c>
      <c r="M14" s="248">
        <f>+BKK!M14+DMK!M14</f>
        <v>1640634</v>
      </c>
      <c r="N14" s="249">
        <f>+BKK!N14+DMK!N14</f>
        <v>1755474</v>
      </c>
      <c r="O14" s="142">
        <f>M14+N14</f>
        <v>3396108</v>
      </c>
      <c r="P14" s="102">
        <f>+BKK!P14+DMK!P14</f>
        <v>76109</v>
      </c>
      <c r="Q14" s="145">
        <f t="shared" si="7"/>
        <v>3472217</v>
      </c>
      <c r="R14" s="248">
        <f>+BKK!R14+DMK!R14</f>
        <v>2173968</v>
      </c>
      <c r="S14" s="249">
        <f>+BKK!S14+DMK!S14</f>
        <v>2206417</v>
      </c>
      <c r="T14" s="142">
        <f>R14+S14</f>
        <v>4380385</v>
      </c>
      <c r="U14" s="102">
        <f>+BKK!U14+DMK!U14</f>
        <v>72541</v>
      </c>
      <c r="V14" s="147">
        <f t="shared" si="8"/>
        <v>4452926</v>
      </c>
      <c r="W14" s="222">
        <f t="shared" si="2"/>
        <v>28.244461679670362</v>
      </c>
    </row>
    <row r="15" spans="1:23" ht="13.5" thickBot="1" x14ac:dyDescent="0.25">
      <c r="A15" s="272" t="str">
        <f>IF(ISERROR(F15/G15)," ",IF(F15/G15&gt;0.5,IF(F15/G15&lt;1.5," ","NOT OK"),"NOT OK"))</f>
        <v xml:space="preserve"> </v>
      </c>
      <c r="B15" s="226" t="s">
        <v>20</v>
      </c>
      <c r="C15" s="248">
        <f>+BKK!C15+DMK!C15</f>
        <v>11453</v>
      </c>
      <c r="D15" s="252">
        <f>+BKK!D15+DMK!D15</f>
        <v>11416</v>
      </c>
      <c r="E15" s="100">
        <f>C15+D15</f>
        <v>22869</v>
      </c>
      <c r="F15" s="248">
        <f>+BKK!F15+DMK!F15</f>
        <v>13301</v>
      </c>
      <c r="G15" s="252">
        <f>+BKK!G15+DMK!G15</f>
        <v>13338</v>
      </c>
      <c r="H15" s="107">
        <f>F15+G15</f>
        <v>26639</v>
      </c>
      <c r="I15" s="222">
        <f>IF(E15=0,0,((H15/E15)-1)*100)</f>
        <v>16.485198303380109</v>
      </c>
      <c r="J15" s="108"/>
      <c r="L15" s="226" t="s">
        <v>20</v>
      </c>
      <c r="M15" s="248">
        <f>+BKK!M15+DMK!M15</f>
        <v>1737528</v>
      </c>
      <c r="N15" s="249">
        <f>+BKK!N15+DMK!N15</f>
        <v>1902162</v>
      </c>
      <c r="O15" s="142">
        <f>M15+N15</f>
        <v>3639690</v>
      </c>
      <c r="P15" s="102">
        <f>+BKK!P15+DMK!P15</f>
        <v>84515</v>
      </c>
      <c r="Q15" s="145">
        <f>+O15+P15</f>
        <v>3724205</v>
      </c>
      <c r="R15" s="248">
        <f>+BKK!R15+DMK!R15</f>
        <v>2278643</v>
      </c>
      <c r="S15" s="249">
        <f>+BKK!S15+DMK!S15</f>
        <v>2434757</v>
      </c>
      <c r="T15" s="142">
        <f>R15+S15</f>
        <v>4713400</v>
      </c>
      <c r="U15" s="102">
        <f>+BKK!U15+DMK!U15</f>
        <v>85676</v>
      </c>
      <c r="V15" s="147">
        <f>+T15+U15</f>
        <v>4799076</v>
      </c>
      <c r="W15" s="222">
        <f>IF(Q15=0,0,((V15/Q15)-1)*100)</f>
        <v>28.861757072986038</v>
      </c>
    </row>
    <row r="16" spans="1:23" ht="14.25" thickTop="1" thickBot="1" x14ac:dyDescent="0.25">
      <c r="A16" s="270" t="str">
        <f>IF(ISERROR(F16/G16)," ",IF(F16/G16&gt;0.5,IF(F16/G16&lt;1.5," ","NOT OK"),"NOT OK"))</f>
        <v xml:space="preserve"> </v>
      </c>
      <c r="B16" s="210" t="s">
        <v>89</v>
      </c>
      <c r="C16" s="103">
        <f>+C13+C14+C15</f>
        <v>35206</v>
      </c>
      <c r="D16" s="104">
        <f t="shared" ref="D16:H16" si="9">+D13+D14+D15</f>
        <v>35090</v>
      </c>
      <c r="E16" s="105">
        <f t="shared" si="9"/>
        <v>70296</v>
      </c>
      <c r="F16" s="103">
        <f t="shared" si="9"/>
        <v>38512</v>
      </c>
      <c r="G16" s="104">
        <f t="shared" si="9"/>
        <v>38461</v>
      </c>
      <c r="H16" s="105">
        <f t="shared" si="9"/>
        <v>76973</v>
      </c>
      <c r="I16" s="106">
        <f>IF(E16=0,0,((H16/E16)-1)*100)</f>
        <v>9.4984067372254408</v>
      </c>
      <c r="L16" s="203" t="s">
        <v>89</v>
      </c>
      <c r="M16" s="148">
        <f t="shared" ref="M16:V16" si="10">+M13+M14+M15</f>
        <v>5318064</v>
      </c>
      <c r="N16" s="149">
        <f t="shared" si="10"/>
        <v>5605380</v>
      </c>
      <c r="O16" s="148">
        <f t="shared" si="10"/>
        <v>10923444</v>
      </c>
      <c r="P16" s="148">
        <f t="shared" si="10"/>
        <v>245047</v>
      </c>
      <c r="Q16" s="148">
        <f t="shared" si="10"/>
        <v>11168491</v>
      </c>
      <c r="R16" s="148">
        <f t="shared" si="10"/>
        <v>6715911</v>
      </c>
      <c r="S16" s="149">
        <f t="shared" si="10"/>
        <v>6907601</v>
      </c>
      <c r="T16" s="148">
        <f t="shared" si="10"/>
        <v>13623512</v>
      </c>
      <c r="U16" s="148">
        <f t="shared" si="10"/>
        <v>226519</v>
      </c>
      <c r="V16" s="150">
        <f t="shared" si="10"/>
        <v>13850031</v>
      </c>
      <c r="W16" s="151">
        <f>IF(Q16=0,0,((V16/Q16)-1)*100)</f>
        <v>24.009868477308171</v>
      </c>
    </row>
    <row r="17" spans="1:23" ht="13.5" thickTop="1" x14ac:dyDescent="0.2">
      <c r="A17" s="270" t="str">
        <f t="shared" si="3"/>
        <v xml:space="preserve"> </v>
      </c>
      <c r="B17" s="226" t="s">
        <v>21</v>
      </c>
      <c r="C17" s="253">
        <f>+BKK!C17+DMK!C17</f>
        <v>11252</v>
      </c>
      <c r="D17" s="254">
        <f>+BKK!D17+DMK!D17</f>
        <v>11191</v>
      </c>
      <c r="E17" s="100">
        <f>C17+D17</f>
        <v>22443</v>
      </c>
      <c r="F17" s="253">
        <f>+BKK!F17+DMK!F17</f>
        <v>12970</v>
      </c>
      <c r="G17" s="254">
        <f>+BKK!G17+DMK!G17</f>
        <v>12964</v>
      </c>
      <c r="H17" s="107">
        <f>F17+G17</f>
        <v>25934</v>
      </c>
      <c r="I17" s="222">
        <f t="shared" si="0"/>
        <v>15.554961457915617</v>
      </c>
      <c r="L17" s="226" t="s">
        <v>21</v>
      </c>
      <c r="M17" s="248">
        <f>+BKK!M17+DMK!M17</f>
        <v>1793887</v>
      </c>
      <c r="N17" s="249">
        <f>+BKK!N17+DMK!N17</f>
        <v>1801838</v>
      </c>
      <c r="O17" s="142">
        <f>M17+N17</f>
        <v>3595725</v>
      </c>
      <c r="P17" s="102">
        <f>+BKK!P17+DMK!P17</f>
        <v>68622</v>
      </c>
      <c r="Q17" s="145">
        <f t="shared" ref="Q17:Q21" si="11">+O17+P17</f>
        <v>3664347</v>
      </c>
      <c r="R17" s="248">
        <f>+BKK!R17+DMK!R17</f>
        <v>2228955</v>
      </c>
      <c r="S17" s="249">
        <f>+BKK!S17+DMK!S17</f>
        <v>2276031</v>
      </c>
      <c r="T17" s="142">
        <f>R17+S17</f>
        <v>4504986</v>
      </c>
      <c r="U17" s="102">
        <f>+BKK!U17+DMK!U17</f>
        <v>78722</v>
      </c>
      <c r="V17" s="147">
        <f t="shared" ref="V17" si="12">+T17+U17</f>
        <v>4583708</v>
      </c>
      <c r="W17" s="222">
        <f t="shared" si="2"/>
        <v>25.089354256024343</v>
      </c>
    </row>
    <row r="18" spans="1:23" ht="13.5" thickBot="1" x14ac:dyDescent="0.25">
      <c r="A18" s="270" t="str">
        <f>IF(ISERROR(F18/G18)," ",IF(F18/G18&gt;0.5,IF(F18/G18&lt;1.5," ","NOT OK"),"NOT OK"))</f>
        <v xml:space="preserve"> </v>
      </c>
      <c r="B18" s="226" t="s">
        <v>90</v>
      </c>
      <c r="C18" s="253">
        <f>+BKK!C18+DMK!C18</f>
        <v>10957</v>
      </c>
      <c r="D18" s="254">
        <f>+BKK!D18+DMK!D18</f>
        <v>10938</v>
      </c>
      <c r="E18" s="100">
        <f>C18+D18</f>
        <v>21895</v>
      </c>
      <c r="F18" s="253">
        <f>+BKK!F18+DMK!F18</f>
        <v>12867</v>
      </c>
      <c r="G18" s="254">
        <f>+BKK!G18+DMK!G18</f>
        <v>12869</v>
      </c>
      <c r="H18" s="107">
        <f>F18+G18</f>
        <v>25736</v>
      </c>
      <c r="I18" s="222">
        <f>IF(E18=0,0,((H18/E18)-1)*100)</f>
        <v>17.542817994976012</v>
      </c>
      <c r="L18" s="226" t="s">
        <v>90</v>
      </c>
      <c r="M18" s="248">
        <f>+BKK!M18+DMK!M18</f>
        <v>1531574</v>
      </c>
      <c r="N18" s="249">
        <f>+BKK!N18+DMK!N18</f>
        <v>1624532</v>
      </c>
      <c r="O18" s="142">
        <f>M18+N18</f>
        <v>3156106</v>
      </c>
      <c r="P18" s="102">
        <f>+BKK!P18+DMK!P18</f>
        <v>78449</v>
      </c>
      <c r="Q18" s="145">
        <f>+O18+P18</f>
        <v>3234555</v>
      </c>
      <c r="R18" s="248">
        <f>+BKK!R18+DMK!R18</f>
        <v>2048221</v>
      </c>
      <c r="S18" s="249">
        <f>+BKK!S18+DMK!S18</f>
        <v>2129856</v>
      </c>
      <c r="T18" s="142">
        <f>R18+S18</f>
        <v>4178077</v>
      </c>
      <c r="U18" s="102">
        <f>+BKK!U18+DMK!U18</f>
        <v>86407</v>
      </c>
      <c r="V18" s="147">
        <f>+T18+U18</f>
        <v>4264484</v>
      </c>
      <c r="W18" s="222">
        <f>IF(Q18=0,0,((V18/Q18)-1)*100)</f>
        <v>31.841443413390724</v>
      </c>
    </row>
    <row r="19" spans="1:23" ht="14.25" thickTop="1" thickBot="1" x14ac:dyDescent="0.25">
      <c r="A19" s="270" t="str">
        <f>IF(ISERROR(F19/G19)," ",IF(F19/G19&gt;0.5,IF(F19/G19&lt;1.5," ","NOT OK"),"NOT OK"))</f>
        <v xml:space="preserve"> </v>
      </c>
      <c r="B19" s="210" t="s">
        <v>94</v>
      </c>
      <c r="C19" s="103">
        <f>+C16+C17+C18</f>
        <v>57415</v>
      </c>
      <c r="D19" s="104">
        <f t="shared" ref="D19:H19" si="13">+D16+D17+D18</f>
        <v>57219</v>
      </c>
      <c r="E19" s="105">
        <f t="shared" si="13"/>
        <v>114634</v>
      </c>
      <c r="F19" s="103">
        <f t="shared" si="13"/>
        <v>64349</v>
      </c>
      <c r="G19" s="104">
        <f t="shared" si="13"/>
        <v>64294</v>
      </c>
      <c r="H19" s="105">
        <f t="shared" si="13"/>
        <v>128643</v>
      </c>
      <c r="I19" s="106">
        <f>IF(E19=0,0,((H19/E19)-1)*100)</f>
        <v>12.220632622084192</v>
      </c>
      <c r="L19" s="203" t="s">
        <v>94</v>
      </c>
      <c r="M19" s="148">
        <f t="shared" ref="M19:V19" si="14">+M16+M17+M18</f>
        <v>8643525</v>
      </c>
      <c r="N19" s="149">
        <f t="shared" si="14"/>
        <v>9031750</v>
      </c>
      <c r="O19" s="148">
        <f t="shared" si="14"/>
        <v>17675275</v>
      </c>
      <c r="P19" s="148">
        <f t="shared" si="14"/>
        <v>392118</v>
      </c>
      <c r="Q19" s="148">
        <f t="shared" si="14"/>
        <v>18067393</v>
      </c>
      <c r="R19" s="148">
        <f t="shared" si="14"/>
        <v>10993087</v>
      </c>
      <c r="S19" s="149">
        <f t="shared" si="14"/>
        <v>11313488</v>
      </c>
      <c r="T19" s="148">
        <f t="shared" si="14"/>
        <v>22306575</v>
      </c>
      <c r="U19" s="148">
        <f t="shared" si="14"/>
        <v>391648</v>
      </c>
      <c r="V19" s="150">
        <f t="shared" si="14"/>
        <v>22698223</v>
      </c>
      <c r="W19" s="151">
        <f>IF(Q19=0,0,((V19/Q19)-1)*100)</f>
        <v>25.630869932369315</v>
      </c>
    </row>
    <row r="20" spans="1:23" ht="14.25" thickTop="1" thickBot="1" x14ac:dyDescent="0.25">
      <c r="A20" s="271" t="str">
        <f>IF(ISERROR(F20/G20)," ",IF(F20/G20&gt;0.5,IF(F20/G20&lt;1.5," ","NOT OK"),"NOT OK"))</f>
        <v xml:space="preserve"> </v>
      </c>
      <c r="B20" s="210" t="s">
        <v>95</v>
      </c>
      <c r="C20" s="103">
        <f>+C12+C16+C17+C18</f>
        <v>94546</v>
      </c>
      <c r="D20" s="104">
        <f t="shared" ref="D20:H20" si="15">+D12+D16+D17+D18</f>
        <v>94167</v>
      </c>
      <c r="E20" s="105">
        <f t="shared" si="15"/>
        <v>188713</v>
      </c>
      <c r="F20" s="103">
        <f t="shared" si="15"/>
        <v>100911</v>
      </c>
      <c r="G20" s="104">
        <f t="shared" si="15"/>
        <v>100864</v>
      </c>
      <c r="H20" s="105">
        <f t="shared" si="15"/>
        <v>201775</v>
      </c>
      <c r="I20" s="106">
        <f t="shared" ref="I20" si="16">IF(E20=0,0,((H20/E20)-1)*100)</f>
        <v>6.9216217218739606</v>
      </c>
      <c r="J20" s="101"/>
      <c r="L20" s="203" t="s">
        <v>95</v>
      </c>
      <c r="M20" s="148">
        <f t="shared" ref="M20:V20" si="17">+M12+M16+M17+M18</f>
        <v>14708148</v>
      </c>
      <c r="N20" s="149">
        <f t="shared" si="17"/>
        <v>14765019</v>
      </c>
      <c r="O20" s="148">
        <f t="shared" si="17"/>
        <v>29473167</v>
      </c>
      <c r="P20" s="148">
        <f t="shared" si="17"/>
        <v>661751</v>
      </c>
      <c r="Q20" s="148">
        <f t="shared" si="17"/>
        <v>30134918</v>
      </c>
      <c r="R20" s="148">
        <f t="shared" si="17"/>
        <v>17465886</v>
      </c>
      <c r="S20" s="149">
        <f t="shared" si="17"/>
        <v>17448482</v>
      </c>
      <c r="T20" s="148">
        <f t="shared" si="17"/>
        <v>34914368</v>
      </c>
      <c r="U20" s="148">
        <f t="shared" si="17"/>
        <v>613184</v>
      </c>
      <c r="V20" s="150">
        <f t="shared" si="17"/>
        <v>35527552</v>
      </c>
      <c r="W20" s="151">
        <f t="shared" ref="W20" si="18">IF(Q20=0,0,((V20/Q20)-1)*100)</f>
        <v>17.894968222578211</v>
      </c>
    </row>
    <row r="21" spans="1:23" ht="14.25" thickTop="1" thickBot="1" x14ac:dyDescent="0.25">
      <c r="A21" s="273" t="str">
        <f t="shared" si="3"/>
        <v xml:space="preserve"> </v>
      </c>
      <c r="B21" s="226" t="s">
        <v>22</v>
      </c>
      <c r="C21" s="253">
        <f>+BKK!C21+DMK!C21</f>
        <v>9699</v>
      </c>
      <c r="D21" s="254">
        <f>+BKK!D21+DMK!D21</f>
        <v>9650</v>
      </c>
      <c r="E21" s="100">
        <f>C21+D21</f>
        <v>19349</v>
      </c>
      <c r="F21" s="253"/>
      <c r="G21" s="254"/>
      <c r="H21" s="107"/>
      <c r="I21" s="222"/>
      <c r="J21" s="109"/>
      <c r="L21" s="226" t="s">
        <v>22</v>
      </c>
      <c r="M21" s="248">
        <f>+BKK!M21+DMK!M21</f>
        <v>1360912</v>
      </c>
      <c r="N21" s="249">
        <f>+BKK!N21+DMK!N21</f>
        <v>1338993</v>
      </c>
      <c r="O21" s="143">
        <f>M21+N21</f>
        <v>2699905</v>
      </c>
      <c r="P21" s="255">
        <f>+BKK!P21+DMK!P21</f>
        <v>89070</v>
      </c>
      <c r="Q21" s="145">
        <f t="shared" si="11"/>
        <v>2788975</v>
      </c>
      <c r="R21" s="248"/>
      <c r="S21" s="249"/>
      <c r="T21" s="143"/>
      <c r="U21" s="255"/>
      <c r="V21" s="147"/>
      <c r="W21" s="222"/>
    </row>
    <row r="22" spans="1:23" ht="14.25" customHeight="1" thickTop="1" thickBot="1" x14ac:dyDescent="0.25">
      <c r="A22" s="115" t="str">
        <f t="shared" si="3"/>
        <v xml:space="preserve"> </v>
      </c>
      <c r="B22" s="211" t="s">
        <v>23</v>
      </c>
      <c r="C22" s="110">
        <f t="shared" ref="C22:E22" si="19">+C17+C18+C21</f>
        <v>31908</v>
      </c>
      <c r="D22" s="111">
        <f t="shared" si="19"/>
        <v>31779</v>
      </c>
      <c r="E22" s="112">
        <f t="shared" si="19"/>
        <v>63687</v>
      </c>
      <c r="F22" s="113"/>
      <c r="G22" s="114"/>
      <c r="H22" s="114"/>
      <c r="I22" s="106"/>
      <c r="J22" s="115"/>
      <c r="K22" s="116"/>
      <c r="L22" s="204" t="s">
        <v>23</v>
      </c>
      <c r="M22" s="152">
        <f t="shared" ref="M22:Q22" si="20">+M17+M18+M21</f>
        <v>4686373</v>
      </c>
      <c r="N22" s="152">
        <f t="shared" si="20"/>
        <v>4765363</v>
      </c>
      <c r="O22" s="153">
        <f t="shared" si="20"/>
        <v>9451736</v>
      </c>
      <c r="P22" s="153">
        <f t="shared" si="20"/>
        <v>236141</v>
      </c>
      <c r="Q22" s="153">
        <f t="shared" si="20"/>
        <v>9687877</v>
      </c>
      <c r="R22" s="152"/>
      <c r="S22" s="152"/>
      <c r="T22" s="153"/>
      <c r="U22" s="153"/>
      <c r="V22" s="153"/>
      <c r="W22" s="154"/>
    </row>
    <row r="23" spans="1:23" ht="13.5" thickTop="1" x14ac:dyDescent="0.2">
      <c r="A23" s="270" t="str">
        <f t="shared" si="3"/>
        <v xml:space="preserve"> </v>
      </c>
      <c r="B23" s="226" t="s">
        <v>24</v>
      </c>
      <c r="C23" s="248">
        <f>+BKK!C23+DMK!C23</f>
        <v>10339</v>
      </c>
      <c r="D23" s="252">
        <f>+BKK!D23+DMK!D23</f>
        <v>10348</v>
      </c>
      <c r="E23" s="117">
        <f>C23+D23</f>
        <v>20687</v>
      </c>
      <c r="F23" s="248"/>
      <c r="G23" s="252"/>
      <c r="H23" s="118"/>
      <c r="I23" s="222"/>
      <c r="L23" s="226" t="s">
        <v>25</v>
      </c>
      <c r="M23" s="248">
        <f>+BKK!M23+DMK!M23</f>
        <v>1680753</v>
      </c>
      <c r="N23" s="249">
        <f>+BKK!N23+DMK!N23</f>
        <v>1554530</v>
      </c>
      <c r="O23" s="143">
        <f>M23+N23</f>
        <v>3235283</v>
      </c>
      <c r="P23" s="256">
        <f>+BKK!P23+DMK!P23</f>
        <v>92964</v>
      </c>
      <c r="Q23" s="145">
        <f t="shared" ref="Q23:Q25" si="21">+O23+P23</f>
        <v>3328247</v>
      </c>
      <c r="R23" s="248"/>
      <c r="S23" s="249"/>
      <c r="T23" s="143"/>
      <c r="U23" s="256"/>
      <c r="V23" s="147"/>
      <c r="W23" s="222"/>
    </row>
    <row r="24" spans="1:23" x14ac:dyDescent="0.2">
      <c r="A24" s="270" t="str">
        <f t="shared" si="3"/>
        <v xml:space="preserve"> </v>
      </c>
      <c r="B24" s="226" t="s">
        <v>26</v>
      </c>
      <c r="C24" s="248">
        <f>+BKK!C24+DMK!C24</f>
        <v>10712</v>
      </c>
      <c r="D24" s="252">
        <f>+BKK!D24+DMK!D24</f>
        <v>10742</v>
      </c>
      <c r="E24" s="119">
        <f>C24+D24</f>
        <v>21454</v>
      </c>
      <c r="F24" s="248"/>
      <c r="G24" s="252"/>
      <c r="H24" s="119"/>
      <c r="I24" s="222"/>
      <c r="L24" s="226" t="s">
        <v>26</v>
      </c>
      <c r="M24" s="248">
        <f>+BKK!M24+DMK!M24</f>
        <v>1790230</v>
      </c>
      <c r="N24" s="249">
        <f>+BKK!N24+DMK!N24</f>
        <v>1888343</v>
      </c>
      <c r="O24" s="143">
        <f>M24+N24</f>
        <v>3678573</v>
      </c>
      <c r="P24" s="102">
        <f>+BKK!P24+DMK!P24</f>
        <v>90198</v>
      </c>
      <c r="Q24" s="145">
        <f>+O24+P24</f>
        <v>3768771</v>
      </c>
      <c r="R24" s="248"/>
      <c r="S24" s="249"/>
      <c r="T24" s="143"/>
      <c r="U24" s="102"/>
      <c r="V24" s="147"/>
      <c r="W24" s="222"/>
    </row>
    <row r="25" spans="1:23" ht="13.5" thickBot="1" x14ac:dyDescent="0.25">
      <c r="A25" s="270" t="str">
        <f t="shared" si="3"/>
        <v xml:space="preserve"> </v>
      </c>
      <c r="B25" s="226" t="s">
        <v>27</v>
      </c>
      <c r="C25" s="248">
        <f>+BKK!C25+DMK!C25</f>
        <v>10343</v>
      </c>
      <c r="D25" s="257">
        <f>+BKK!D25+DMK!D25</f>
        <v>10266</v>
      </c>
      <c r="E25" s="120">
        <f>C25+D25</f>
        <v>20609</v>
      </c>
      <c r="F25" s="248"/>
      <c r="G25" s="257"/>
      <c r="H25" s="120"/>
      <c r="I25" s="223"/>
      <c r="L25" s="226" t="s">
        <v>27</v>
      </c>
      <c r="M25" s="248">
        <f>+BKK!M25+DMK!M25</f>
        <v>1625760</v>
      </c>
      <c r="N25" s="249">
        <f>+BKK!N25+DMK!N25</f>
        <v>1637306</v>
      </c>
      <c r="O25" s="143">
        <f>M25+N25</f>
        <v>3263066</v>
      </c>
      <c r="P25" s="255">
        <f>+BKK!P25+DMK!P25</f>
        <v>87722</v>
      </c>
      <c r="Q25" s="145">
        <f t="shared" si="21"/>
        <v>3350788</v>
      </c>
      <c r="R25" s="248"/>
      <c r="S25" s="249"/>
      <c r="T25" s="143"/>
      <c r="U25" s="255"/>
      <c r="V25" s="147"/>
      <c r="W25" s="222"/>
    </row>
    <row r="26" spans="1:23" ht="14.25" thickTop="1" thickBot="1" x14ac:dyDescent="0.25">
      <c r="A26" s="270" t="str">
        <f t="shared" si="3"/>
        <v xml:space="preserve"> </v>
      </c>
      <c r="B26" s="210" t="s">
        <v>28</v>
      </c>
      <c r="C26" s="113">
        <f>+C23+C24+C25</f>
        <v>31394</v>
      </c>
      <c r="D26" s="121">
        <f t="shared" ref="D26:E26" si="22">+D23+D24+D25</f>
        <v>31356</v>
      </c>
      <c r="E26" s="113">
        <f t="shared" si="22"/>
        <v>62750</v>
      </c>
      <c r="F26" s="113"/>
      <c r="G26" s="121"/>
      <c r="H26" s="113"/>
      <c r="I26" s="106"/>
      <c r="L26" s="203" t="s">
        <v>28</v>
      </c>
      <c r="M26" s="148">
        <f t="shared" ref="M26:Q26" si="23">+M23+M24+M25</f>
        <v>5096743</v>
      </c>
      <c r="N26" s="149">
        <f t="shared" si="23"/>
        <v>5080179</v>
      </c>
      <c r="O26" s="148">
        <f t="shared" si="23"/>
        <v>10176922</v>
      </c>
      <c r="P26" s="148">
        <f t="shared" si="23"/>
        <v>270884</v>
      </c>
      <c r="Q26" s="148">
        <f t="shared" si="23"/>
        <v>10447806</v>
      </c>
      <c r="R26" s="148"/>
      <c r="S26" s="149"/>
      <c r="T26" s="148"/>
      <c r="U26" s="148"/>
      <c r="V26" s="148"/>
      <c r="W26" s="151"/>
    </row>
    <row r="27" spans="1:23" ht="14.25" thickTop="1" thickBot="1" x14ac:dyDescent="0.25">
      <c r="A27" s="270" t="str">
        <f t="shared" si="3"/>
        <v xml:space="preserve"> </v>
      </c>
      <c r="B27" s="210" t="s">
        <v>92</v>
      </c>
      <c r="C27" s="103">
        <f t="shared" ref="C27:E27" si="24">+C12+C16+C22+C26</f>
        <v>135639</v>
      </c>
      <c r="D27" s="104">
        <f t="shared" si="24"/>
        <v>135173</v>
      </c>
      <c r="E27" s="105">
        <f t="shared" si="24"/>
        <v>270812</v>
      </c>
      <c r="F27" s="103"/>
      <c r="G27" s="104"/>
      <c r="H27" s="105"/>
      <c r="I27" s="106"/>
      <c r="L27" s="203" t="s">
        <v>92</v>
      </c>
      <c r="M27" s="148">
        <f t="shared" ref="M27:Q27" si="25">+M12+M16+M22+M26</f>
        <v>21165803</v>
      </c>
      <c r="N27" s="149">
        <f t="shared" si="25"/>
        <v>21184191</v>
      </c>
      <c r="O27" s="148">
        <f t="shared" si="25"/>
        <v>42349994</v>
      </c>
      <c r="P27" s="148">
        <f t="shared" si="25"/>
        <v>1021705</v>
      </c>
      <c r="Q27" s="148">
        <f t="shared" si="25"/>
        <v>43371699</v>
      </c>
      <c r="R27" s="148"/>
      <c r="S27" s="149"/>
      <c r="T27" s="148"/>
      <c r="U27" s="148"/>
      <c r="V27" s="150"/>
      <c r="W27" s="151"/>
    </row>
    <row r="28" spans="1:23" ht="14.25" thickTop="1" thickBot="1" x14ac:dyDescent="0.25">
      <c r="B28" s="205" t="s">
        <v>61</v>
      </c>
      <c r="L28" s="205" t="s">
        <v>61</v>
      </c>
    </row>
    <row r="29" spans="1:23" ht="13.5" thickTop="1" x14ac:dyDescent="0.2">
      <c r="B29" s="281" t="s">
        <v>29</v>
      </c>
      <c r="C29" s="282"/>
      <c r="D29" s="282"/>
      <c r="E29" s="282"/>
      <c r="F29" s="282"/>
      <c r="G29" s="282"/>
      <c r="H29" s="282"/>
      <c r="I29" s="283"/>
      <c r="L29" s="284" t="s">
        <v>30</v>
      </c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6"/>
    </row>
    <row r="30" spans="1:23" ht="13.5" thickBot="1" x14ac:dyDescent="0.25">
      <c r="B30" s="287" t="s">
        <v>31</v>
      </c>
      <c r="C30" s="288"/>
      <c r="D30" s="288"/>
      <c r="E30" s="288"/>
      <c r="F30" s="288"/>
      <c r="G30" s="288"/>
      <c r="H30" s="288"/>
      <c r="I30" s="289"/>
      <c r="L30" s="290" t="s">
        <v>32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</row>
    <row r="31" spans="1:23" ht="14.25" thickTop="1" thickBot="1" x14ac:dyDescent="0.25"/>
    <row r="32" spans="1:23" ht="14.25" thickTop="1" thickBot="1" x14ac:dyDescent="0.25">
      <c r="B32" s="224"/>
      <c r="C32" s="296" t="s">
        <v>91</v>
      </c>
      <c r="D32" s="297"/>
      <c r="E32" s="298"/>
      <c r="F32" s="299" t="s">
        <v>93</v>
      </c>
      <c r="G32" s="300"/>
      <c r="H32" s="301"/>
      <c r="I32" s="225" t="s">
        <v>4</v>
      </c>
      <c r="L32" s="224"/>
      <c r="M32" s="293" t="s">
        <v>91</v>
      </c>
      <c r="N32" s="294"/>
      <c r="O32" s="294"/>
      <c r="P32" s="294"/>
      <c r="Q32" s="295"/>
      <c r="R32" s="293" t="s">
        <v>93</v>
      </c>
      <c r="S32" s="294"/>
      <c r="T32" s="294"/>
      <c r="U32" s="294"/>
      <c r="V32" s="295"/>
      <c r="W32" s="225" t="s">
        <v>4</v>
      </c>
    </row>
    <row r="33" spans="1:23" ht="13.5" thickTop="1" x14ac:dyDescent="0.2">
      <c r="B33" s="226" t="s">
        <v>5</v>
      </c>
      <c r="C33" s="227"/>
      <c r="D33" s="228"/>
      <c r="E33" s="158"/>
      <c r="F33" s="227"/>
      <c r="G33" s="228"/>
      <c r="H33" s="158"/>
      <c r="I33" s="229" t="s">
        <v>6</v>
      </c>
      <c r="L33" s="226" t="s">
        <v>5</v>
      </c>
      <c r="M33" s="227"/>
      <c r="N33" s="230"/>
      <c r="O33" s="155"/>
      <c r="P33" s="231"/>
      <c r="Q33" s="156"/>
      <c r="R33" s="227"/>
      <c r="S33" s="230"/>
      <c r="T33" s="155"/>
      <c r="U33" s="231"/>
      <c r="V33" s="155"/>
      <c r="W33" s="229" t="s">
        <v>6</v>
      </c>
    </row>
    <row r="34" spans="1:23" ht="13.5" thickBot="1" x14ac:dyDescent="0.25">
      <c r="B34" s="232"/>
      <c r="C34" s="233" t="s">
        <v>7</v>
      </c>
      <c r="D34" s="234" t="s">
        <v>8</v>
      </c>
      <c r="E34" s="218" t="s">
        <v>9</v>
      </c>
      <c r="F34" s="233" t="s">
        <v>7</v>
      </c>
      <c r="G34" s="234" t="s">
        <v>8</v>
      </c>
      <c r="H34" s="218" t="s">
        <v>9</v>
      </c>
      <c r="I34" s="235"/>
      <c r="L34" s="232"/>
      <c r="M34" s="236" t="s">
        <v>10</v>
      </c>
      <c r="N34" s="237" t="s">
        <v>11</v>
      </c>
      <c r="O34" s="157" t="s">
        <v>12</v>
      </c>
      <c r="P34" s="238" t="s">
        <v>13</v>
      </c>
      <c r="Q34" s="219" t="s">
        <v>9</v>
      </c>
      <c r="R34" s="236" t="s">
        <v>10</v>
      </c>
      <c r="S34" s="237" t="s">
        <v>11</v>
      </c>
      <c r="T34" s="157" t="s">
        <v>12</v>
      </c>
      <c r="U34" s="238" t="s">
        <v>13</v>
      </c>
      <c r="V34" s="157" t="s">
        <v>9</v>
      </c>
      <c r="W34" s="235"/>
    </row>
    <row r="35" spans="1:23" ht="5.25" customHeight="1" thickTop="1" x14ac:dyDescent="0.2">
      <c r="B35" s="226"/>
      <c r="C35" s="239"/>
      <c r="D35" s="240"/>
      <c r="E35" s="99"/>
      <c r="F35" s="239"/>
      <c r="G35" s="240"/>
      <c r="H35" s="99"/>
      <c r="I35" s="241"/>
      <c r="L35" s="226"/>
      <c r="M35" s="242"/>
      <c r="N35" s="243"/>
      <c r="O35" s="141"/>
      <c r="P35" s="244"/>
      <c r="Q35" s="144"/>
      <c r="R35" s="242"/>
      <c r="S35" s="243"/>
      <c r="T35" s="141"/>
      <c r="U35" s="244"/>
      <c r="V35" s="146"/>
      <c r="W35" s="245"/>
    </row>
    <row r="36" spans="1:23" x14ac:dyDescent="0.2">
      <c r="A36" s="95" t="str">
        <f t="shared" si="3"/>
        <v xml:space="preserve"> </v>
      </c>
      <c r="B36" s="226" t="s">
        <v>14</v>
      </c>
      <c r="C36" s="246">
        <f>+BKK!C36+DMK!C36</f>
        <v>7095</v>
      </c>
      <c r="D36" s="247">
        <f>+BKK!D36+DMK!D36</f>
        <v>7151</v>
      </c>
      <c r="E36" s="100">
        <f>C36+D36</f>
        <v>14246</v>
      </c>
      <c r="F36" s="246">
        <f>+BKK!F36+DMK!F36</f>
        <v>8602</v>
      </c>
      <c r="G36" s="247">
        <f>+BKK!G36+DMK!G36</f>
        <v>8564</v>
      </c>
      <c r="H36" s="100">
        <f>F36+G36</f>
        <v>17166</v>
      </c>
      <c r="I36" s="222">
        <f t="shared" ref="I36:I44" si="26">IF(E36=0,0,((H36/E36)-1)*100)</f>
        <v>20.496981608872655</v>
      </c>
      <c r="K36" s="101"/>
      <c r="L36" s="226" t="s">
        <v>14</v>
      </c>
      <c r="M36" s="248">
        <f>+BKK!M36+DMK!M36</f>
        <v>864612</v>
      </c>
      <c r="N36" s="249">
        <f>+BKK!N36+DMK!N36</f>
        <v>871432</v>
      </c>
      <c r="O36" s="142">
        <f>M36+N36</f>
        <v>1736044</v>
      </c>
      <c r="P36" s="102">
        <f>+BKK!P36+DMK!P36</f>
        <v>580</v>
      </c>
      <c r="Q36" s="145">
        <f>+O36+P36</f>
        <v>1736624</v>
      </c>
      <c r="R36" s="248">
        <f>+BKK!R36+DMK!R36</f>
        <v>1111207</v>
      </c>
      <c r="S36" s="249">
        <f>+BKK!S36+DMK!S36</f>
        <v>1119752</v>
      </c>
      <c r="T36" s="142">
        <f>R36+S36</f>
        <v>2230959</v>
      </c>
      <c r="U36" s="102">
        <f>+BKK!U36+DMK!U36</f>
        <v>826</v>
      </c>
      <c r="V36" s="147">
        <f t="shared" ref="V36:V38" si="27">+T36+U36</f>
        <v>2231785</v>
      </c>
      <c r="W36" s="222">
        <f t="shared" ref="W36:W44" si="28">IF(Q36=0,0,((V36/Q36)-1)*100)</f>
        <v>28.512850219736684</v>
      </c>
    </row>
    <row r="37" spans="1:23" x14ac:dyDescent="0.2">
      <c r="A37" s="95" t="str">
        <f t="shared" si="3"/>
        <v xml:space="preserve"> </v>
      </c>
      <c r="B37" s="226" t="s">
        <v>15</v>
      </c>
      <c r="C37" s="246">
        <f>+BKK!C37+DMK!C37</f>
        <v>7139</v>
      </c>
      <c r="D37" s="247">
        <f>+BKK!D37+DMK!D37</f>
        <v>7175</v>
      </c>
      <c r="E37" s="100">
        <f>C37+D37</f>
        <v>14314</v>
      </c>
      <c r="F37" s="246">
        <f>+BKK!F37+DMK!F37</f>
        <v>8572</v>
      </c>
      <c r="G37" s="247">
        <f>+BKK!G37+DMK!G37</f>
        <v>8568</v>
      </c>
      <c r="H37" s="100">
        <f>F37+G37</f>
        <v>17140</v>
      </c>
      <c r="I37" s="222">
        <f t="shared" si="26"/>
        <v>19.74290904010061</v>
      </c>
      <c r="K37" s="101"/>
      <c r="L37" s="226" t="s">
        <v>15</v>
      </c>
      <c r="M37" s="248">
        <f>+BKK!M37+DMK!M37</f>
        <v>859902</v>
      </c>
      <c r="N37" s="249">
        <f>+BKK!N37+DMK!N37</f>
        <v>866412</v>
      </c>
      <c r="O37" s="142">
        <f>M37+N37</f>
        <v>1726314</v>
      </c>
      <c r="P37" s="102">
        <f>+BKK!P37+DMK!P37</f>
        <v>2083</v>
      </c>
      <c r="Q37" s="145">
        <f t="shared" ref="Q37:Q38" si="29">+O37+P37</f>
        <v>1728397</v>
      </c>
      <c r="R37" s="248">
        <f>+BKK!R37+DMK!R37</f>
        <v>1049321</v>
      </c>
      <c r="S37" s="249">
        <f>+BKK!S37+DMK!S37</f>
        <v>1057447</v>
      </c>
      <c r="T37" s="142">
        <f>R37+S37</f>
        <v>2106768</v>
      </c>
      <c r="U37" s="102">
        <f>+BKK!U37+DMK!U37</f>
        <v>1454</v>
      </c>
      <c r="V37" s="147">
        <f t="shared" si="27"/>
        <v>2108222</v>
      </c>
      <c r="W37" s="222">
        <f t="shared" si="28"/>
        <v>21.975564641688216</v>
      </c>
    </row>
    <row r="38" spans="1:23" ht="13.5" thickBot="1" x14ac:dyDescent="0.25">
      <c r="A38" s="95" t="str">
        <f t="shared" si="3"/>
        <v xml:space="preserve"> </v>
      </c>
      <c r="B38" s="232" t="s">
        <v>16</v>
      </c>
      <c r="C38" s="250">
        <f>+BKK!C38+DMK!C38</f>
        <v>8045</v>
      </c>
      <c r="D38" s="251">
        <f>+BKK!D38+DMK!D38</f>
        <v>8083</v>
      </c>
      <c r="E38" s="100">
        <f>C38+D38</f>
        <v>16128</v>
      </c>
      <c r="F38" s="250">
        <f>+BKK!F38+DMK!F38</f>
        <v>9406</v>
      </c>
      <c r="G38" s="251">
        <f>+BKK!G38+DMK!G38</f>
        <v>9409</v>
      </c>
      <c r="H38" s="100">
        <f>F38+G38</f>
        <v>18815</v>
      </c>
      <c r="I38" s="222">
        <f t="shared" si="26"/>
        <v>16.66046626984128</v>
      </c>
      <c r="K38" s="101"/>
      <c r="L38" s="232" t="s">
        <v>16</v>
      </c>
      <c r="M38" s="248">
        <f>+BKK!M38+DMK!M38</f>
        <v>892791</v>
      </c>
      <c r="N38" s="249">
        <f>+BKK!N38+DMK!N38</f>
        <v>1019864</v>
      </c>
      <c r="O38" s="142">
        <f>M38+N38</f>
        <v>1912655</v>
      </c>
      <c r="P38" s="102">
        <f>+BKK!P38+DMK!P38</f>
        <v>1908</v>
      </c>
      <c r="Q38" s="145">
        <f t="shared" si="29"/>
        <v>1914563</v>
      </c>
      <c r="R38" s="248">
        <f>+BKK!R38+DMK!R38</f>
        <v>1112008</v>
      </c>
      <c r="S38" s="249">
        <f>+BKK!S38+DMK!S38</f>
        <v>1287479</v>
      </c>
      <c r="T38" s="142">
        <f>R38+S38</f>
        <v>2399487</v>
      </c>
      <c r="U38" s="102">
        <f>+BKK!U38+DMK!U38</f>
        <v>1008</v>
      </c>
      <c r="V38" s="147">
        <f t="shared" si="27"/>
        <v>2400495</v>
      </c>
      <c r="W38" s="222">
        <f t="shared" si="28"/>
        <v>25.380831030370899</v>
      </c>
    </row>
    <row r="39" spans="1:23" ht="14.25" thickTop="1" thickBot="1" x14ac:dyDescent="0.25">
      <c r="A39" s="95" t="str">
        <f>IF(ISERROR(F39/G39)," ",IF(F39/G39&gt;0.5,IF(F39/G39&lt;1.5," ","NOT OK"),"NOT OK"))</f>
        <v xml:space="preserve"> </v>
      </c>
      <c r="B39" s="210" t="s">
        <v>17</v>
      </c>
      <c r="C39" s="103">
        <f t="shared" ref="C39:H39" si="30">+C36+C37+C38</f>
        <v>22279</v>
      </c>
      <c r="D39" s="104">
        <f t="shared" si="30"/>
        <v>22409</v>
      </c>
      <c r="E39" s="105">
        <f t="shared" si="30"/>
        <v>44688</v>
      </c>
      <c r="F39" s="103">
        <f t="shared" si="30"/>
        <v>26580</v>
      </c>
      <c r="G39" s="104">
        <f t="shared" si="30"/>
        <v>26541</v>
      </c>
      <c r="H39" s="105">
        <f t="shared" si="30"/>
        <v>53121</v>
      </c>
      <c r="I39" s="106">
        <f>IF(E39=0,0,((H39/E39)-1)*100)</f>
        <v>18.870837808807739</v>
      </c>
      <c r="L39" s="203" t="s">
        <v>17</v>
      </c>
      <c r="M39" s="148">
        <f t="shared" ref="M39:V39" si="31">+M36+M37+M38</f>
        <v>2617305</v>
      </c>
      <c r="N39" s="149">
        <f t="shared" si="31"/>
        <v>2757708</v>
      </c>
      <c r="O39" s="148">
        <f t="shared" si="31"/>
        <v>5375013</v>
      </c>
      <c r="P39" s="148">
        <f t="shared" si="31"/>
        <v>4571</v>
      </c>
      <c r="Q39" s="148">
        <f t="shared" si="31"/>
        <v>5379584</v>
      </c>
      <c r="R39" s="148">
        <f t="shared" si="31"/>
        <v>3272536</v>
      </c>
      <c r="S39" s="149">
        <f t="shared" si="31"/>
        <v>3464678</v>
      </c>
      <c r="T39" s="148">
        <f t="shared" si="31"/>
        <v>6737214</v>
      </c>
      <c r="U39" s="148">
        <f t="shared" si="31"/>
        <v>3288</v>
      </c>
      <c r="V39" s="150">
        <f t="shared" si="31"/>
        <v>6740502</v>
      </c>
      <c r="W39" s="151">
        <f>IF(Q39=0,0,((V39/Q39)-1)*100)</f>
        <v>25.297829720662413</v>
      </c>
    </row>
    <row r="40" spans="1:23" ht="13.5" thickTop="1" x14ac:dyDescent="0.2">
      <c r="A40" s="95" t="str">
        <f t="shared" si="3"/>
        <v xml:space="preserve"> </v>
      </c>
      <c r="B40" s="226" t="s">
        <v>18</v>
      </c>
      <c r="C40" s="246">
        <f>+BKK!C40+DMK!C40</f>
        <v>8381</v>
      </c>
      <c r="D40" s="247">
        <f>+BKK!D40+DMK!D40</f>
        <v>8433</v>
      </c>
      <c r="E40" s="100">
        <f>C40+D40</f>
        <v>16814</v>
      </c>
      <c r="F40" s="246">
        <f>+BKK!F40+DMK!F40</f>
        <v>9566</v>
      </c>
      <c r="G40" s="247">
        <f>+BKK!G40+DMK!G40</f>
        <v>9623</v>
      </c>
      <c r="H40" s="100">
        <f>F40+G40</f>
        <v>19189</v>
      </c>
      <c r="I40" s="222">
        <f t="shared" si="26"/>
        <v>14.125133817057222</v>
      </c>
      <c r="L40" s="226" t="s">
        <v>18</v>
      </c>
      <c r="M40" s="248">
        <f>+BKK!M40+DMK!M40</f>
        <v>1037997</v>
      </c>
      <c r="N40" s="249">
        <f>+BKK!N40+DMK!N40</f>
        <v>966801</v>
      </c>
      <c r="O40" s="142">
        <f>M40+N40</f>
        <v>2004798</v>
      </c>
      <c r="P40" s="102">
        <f>+BKK!P40+DMK!P40</f>
        <v>2462</v>
      </c>
      <c r="Q40" s="145">
        <f t="shared" ref="Q40:Q41" si="32">+O40+P40</f>
        <v>2007260</v>
      </c>
      <c r="R40" s="248">
        <f>+BKK!R40+DMK!R40</f>
        <v>1304513</v>
      </c>
      <c r="S40" s="249">
        <f>+BKK!S40+DMK!S40</f>
        <v>1189134</v>
      </c>
      <c r="T40" s="142">
        <f>R40+S40</f>
        <v>2493647</v>
      </c>
      <c r="U40" s="102">
        <f>+BKK!U40+DMK!U40</f>
        <v>1185</v>
      </c>
      <c r="V40" s="147">
        <f t="shared" ref="V40:V41" si="33">+T40+U40</f>
        <v>2494832</v>
      </c>
      <c r="W40" s="222">
        <f t="shared" si="28"/>
        <v>24.290425754511126</v>
      </c>
    </row>
    <row r="41" spans="1:23" x14ac:dyDescent="0.2">
      <c r="A41" s="95" t="str">
        <f t="shared" si="3"/>
        <v xml:space="preserve"> </v>
      </c>
      <c r="B41" s="226" t="s">
        <v>19</v>
      </c>
      <c r="C41" s="248">
        <f>+BKK!C41+DMK!C41</f>
        <v>7467</v>
      </c>
      <c r="D41" s="252">
        <f>+BKK!D41+DMK!D41</f>
        <v>7509</v>
      </c>
      <c r="E41" s="100">
        <f>C41+D41</f>
        <v>14976</v>
      </c>
      <c r="F41" s="248">
        <f>+BKK!F41+DMK!F41</f>
        <v>8811</v>
      </c>
      <c r="G41" s="252">
        <f>+BKK!G41+DMK!G41</f>
        <v>8848</v>
      </c>
      <c r="H41" s="107">
        <f>F41+G41</f>
        <v>17659</v>
      </c>
      <c r="I41" s="222">
        <f>IF(E41=0,0,((H41/E41)-1)*100)</f>
        <v>17.915331196581196</v>
      </c>
      <c r="L41" s="226" t="s">
        <v>19</v>
      </c>
      <c r="M41" s="248">
        <f>+BKK!M41+DMK!M41</f>
        <v>956822</v>
      </c>
      <c r="N41" s="249">
        <f>+BKK!N41+DMK!N41</f>
        <v>891245</v>
      </c>
      <c r="O41" s="142">
        <f>M41+N41</f>
        <v>1848067</v>
      </c>
      <c r="P41" s="102">
        <f>+BKK!P41+DMK!P41</f>
        <v>2066</v>
      </c>
      <c r="Q41" s="145">
        <f t="shared" si="32"/>
        <v>1850133</v>
      </c>
      <c r="R41" s="248">
        <f>+BKK!R41+DMK!R41</f>
        <v>1199695</v>
      </c>
      <c r="S41" s="249">
        <f>+BKK!S41+DMK!S41</f>
        <v>1185560</v>
      </c>
      <c r="T41" s="142">
        <f>R41+S41</f>
        <v>2385255</v>
      </c>
      <c r="U41" s="102">
        <f>+BKK!U41+DMK!U41</f>
        <v>1467</v>
      </c>
      <c r="V41" s="147">
        <f t="shared" si="33"/>
        <v>2386722</v>
      </c>
      <c r="W41" s="222">
        <f>IF(Q41=0,0,((V41/Q41)-1)*100)</f>
        <v>29.002725749986613</v>
      </c>
    </row>
    <row r="42" spans="1:23" ht="13.5" thickBot="1" x14ac:dyDescent="0.25">
      <c r="A42" s="95" t="str">
        <f>IF(ISERROR(F42/G42)," ",IF(F42/G42&gt;0.5,IF(F42/G42&lt;1.5," ","NOT OK"),"NOT OK"))</f>
        <v xml:space="preserve"> </v>
      </c>
      <c r="B42" s="226" t="s">
        <v>20</v>
      </c>
      <c r="C42" s="248">
        <f>+BKK!C42+DMK!C42</f>
        <v>8404</v>
      </c>
      <c r="D42" s="252">
        <f>+BKK!D42+DMK!D42</f>
        <v>8444</v>
      </c>
      <c r="E42" s="100">
        <f>C42+D42</f>
        <v>16848</v>
      </c>
      <c r="F42" s="248">
        <f>+BKK!F42+DMK!F42</f>
        <v>9704</v>
      </c>
      <c r="G42" s="252">
        <f>+BKK!G42+DMK!G42</f>
        <v>9662</v>
      </c>
      <c r="H42" s="107">
        <f>F42+G42</f>
        <v>19366</v>
      </c>
      <c r="I42" s="222">
        <f>IF(E42=0,0,((H42/E42)-1)*100)</f>
        <v>14.945394112060772</v>
      </c>
      <c r="L42" s="226" t="s">
        <v>20</v>
      </c>
      <c r="M42" s="248">
        <f>+BKK!M42+DMK!M42</f>
        <v>1052550</v>
      </c>
      <c r="N42" s="249">
        <f>+BKK!N42+DMK!N42</f>
        <v>992697</v>
      </c>
      <c r="O42" s="142">
        <f>M42+N42</f>
        <v>2045247</v>
      </c>
      <c r="P42" s="102">
        <f>+BKK!P42+DMK!P42</f>
        <v>2575</v>
      </c>
      <c r="Q42" s="145">
        <f>+O42+P42</f>
        <v>2047822</v>
      </c>
      <c r="R42" s="248">
        <f>+BKK!R42+DMK!R42</f>
        <v>1331024</v>
      </c>
      <c r="S42" s="249">
        <f>+BKK!S42+DMK!S42</f>
        <v>1264886</v>
      </c>
      <c r="T42" s="142">
        <f>R42+S42</f>
        <v>2595910</v>
      </c>
      <c r="U42" s="102">
        <f>+BKK!U42+DMK!U42</f>
        <v>1499</v>
      </c>
      <c r="V42" s="147">
        <f>+T42+U42</f>
        <v>2597409</v>
      </c>
      <c r="W42" s="222">
        <f>IF(Q42=0,0,((V42/Q42)-1)*100)</f>
        <v>26.837635302287023</v>
      </c>
    </row>
    <row r="43" spans="1:23" ht="14.25" thickTop="1" thickBot="1" x14ac:dyDescent="0.25">
      <c r="A43" s="95" t="str">
        <f>IF(ISERROR(F43/G43)," ",IF(F43/G43&gt;0.5,IF(F43/G43&lt;1.5," ","NOT OK"),"NOT OK"))</f>
        <v xml:space="preserve"> </v>
      </c>
      <c r="B43" s="210" t="s">
        <v>89</v>
      </c>
      <c r="C43" s="103">
        <f t="shared" ref="C43:H43" si="34">+C40+C41+C42</f>
        <v>24252</v>
      </c>
      <c r="D43" s="104">
        <f t="shared" si="34"/>
        <v>24386</v>
      </c>
      <c r="E43" s="105">
        <f t="shared" si="34"/>
        <v>48638</v>
      </c>
      <c r="F43" s="103">
        <f t="shared" si="34"/>
        <v>28081</v>
      </c>
      <c r="G43" s="104">
        <f t="shared" si="34"/>
        <v>28133</v>
      </c>
      <c r="H43" s="105">
        <f t="shared" si="34"/>
        <v>56214</v>
      </c>
      <c r="I43" s="106">
        <f>IF(E43=0,0,((H43/E43)-1)*100)</f>
        <v>15.57629836753156</v>
      </c>
      <c r="L43" s="203" t="s">
        <v>89</v>
      </c>
      <c r="M43" s="148">
        <f t="shared" ref="M43:V43" si="35">+M40+M41+M42</f>
        <v>3047369</v>
      </c>
      <c r="N43" s="149">
        <f t="shared" si="35"/>
        <v>2850743</v>
      </c>
      <c r="O43" s="148">
        <f t="shared" si="35"/>
        <v>5898112</v>
      </c>
      <c r="P43" s="148">
        <f t="shared" si="35"/>
        <v>7103</v>
      </c>
      <c r="Q43" s="148">
        <f t="shared" si="35"/>
        <v>5905215</v>
      </c>
      <c r="R43" s="148">
        <f t="shared" si="35"/>
        <v>3835232</v>
      </c>
      <c r="S43" s="149">
        <f t="shared" si="35"/>
        <v>3639580</v>
      </c>
      <c r="T43" s="148">
        <f t="shared" si="35"/>
        <v>7474812</v>
      </c>
      <c r="U43" s="148">
        <f t="shared" si="35"/>
        <v>4151</v>
      </c>
      <c r="V43" s="150">
        <f t="shared" si="35"/>
        <v>7478963</v>
      </c>
      <c r="W43" s="151">
        <f>IF(Q43=0,0,((V43/Q43)-1)*100)</f>
        <v>26.650138902647914</v>
      </c>
    </row>
    <row r="44" spans="1:23" ht="13.5" thickTop="1" x14ac:dyDescent="0.2">
      <c r="A44" s="95" t="str">
        <f t="shared" si="3"/>
        <v xml:space="preserve"> </v>
      </c>
      <c r="B44" s="226" t="s">
        <v>33</v>
      </c>
      <c r="C44" s="253">
        <f>+BKK!C44+DMK!C44</f>
        <v>8025</v>
      </c>
      <c r="D44" s="254">
        <f>+BKK!D44+DMK!D44</f>
        <v>8094</v>
      </c>
      <c r="E44" s="100">
        <f>C44+D44</f>
        <v>16119</v>
      </c>
      <c r="F44" s="253">
        <f>+BKK!F44+DMK!F44</f>
        <v>9420</v>
      </c>
      <c r="G44" s="254">
        <f>+BKK!G44+DMK!G44</f>
        <v>9431</v>
      </c>
      <c r="H44" s="107">
        <f>F44+G44</f>
        <v>18851</v>
      </c>
      <c r="I44" s="222">
        <f t="shared" si="26"/>
        <v>16.948942242074573</v>
      </c>
      <c r="L44" s="226" t="s">
        <v>21</v>
      </c>
      <c r="M44" s="248">
        <f>+BKK!M44+DMK!M44</f>
        <v>1019842</v>
      </c>
      <c r="N44" s="249">
        <f>+BKK!N44+DMK!N44</f>
        <v>1012508</v>
      </c>
      <c r="O44" s="142">
        <f>M44+N44</f>
        <v>2032350</v>
      </c>
      <c r="P44" s="102">
        <f>+BKK!P44+DMK!P44</f>
        <v>2102</v>
      </c>
      <c r="Q44" s="145">
        <f t="shared" ref="Q44:Q48" si="36">+O44+P44</f>
        <v>2034452</v>
      </c>
      <c r="R44" s="248">
        <f>+BKK!R44+DMK!R44</f>
        <v>1260649</v>
      </c>
      <c r="S44" s="249">
        <f>+BKK!S44+DMK!S44</f>
        <v>1231872</v>
      </c>
      <c r="T44" s="142">
        <f>R44+S44</f>
        <v>2492521</v>
      </c>
      <c r="U44" s="102">
        <f>+BKK!U44+DMK!U44</f>
        <v>1465</v>
      </c>
      <c r="V44" s="147">
        <f t="shared" ref="V44" si="37">+T44+U44</f>
        <v>2493986</v>
      </c>
      <c r="W44" s="222">
        <f t="shared" si="28"/>
        <v>22.587605900753616</v>
      </c>
    </row>
    <row r="45" spans="1:23" ht="13.5" thickBot="1" x14ac:dyDescent="0.25">
      <c r="A45" s="95" t="str">
        <f>IF(ISERROR(F45/G45)," ",IF(F45/G45&gt;0.5,IF(F45/G45&lt;1.5," ","NOT OK"),"NOT OK"))</f>
        <v xml:space="preserve"> </v>
      </c>
      <c r="B45" s="226" t="s">
        <v>90</v>
      </c>
      <c r="C45" s="253">
        <f>+BKK!C45+DMK!C45</f>
        <v>7708</v>
      </c>
      <c r="D45" s="254">
        <f>+BKK!D45+DMK!D45</f>
        <v>7723</v>
      </c>
      <c r="E45" s="100">
        <f>C45+D45</f>
        <v>15431</v>
      </c>
      <c r="F45" s="253">
        <f>+BKK!F45+DMK!F45</f>
        <v>9477</v>
      </c>
      <c r="G45" s="254">
        <f>+BKK!G45+DMK!G45</f>
        <v>9474</v>
      </c>
      <c r="H45" s="107">
        <f>F45+G45</f>
        <v>18951</v>
      </c>
      <c r="I45" s="222">
        <f>IF(E45=0,0,((H45/E45)-1)*100)</f>
        <v>22.811224159160126</v>
      </c>
      <c r="L45" s="226" t="s">
        <v>90</v>
      </c>
      <c r="M45" s="248">
        <f>+BKK!M45+DMK!M45</f>
        <v>911475</v>
      </c>
      <c r="N45" s="249">
        <f>+BKK!N45+DMK!N45</f>
        <v>878231</v>
      </c>
      <c r="O45" s="142">
        <f>M45+N45</f>
        <v>1789706</v>
      </c>
      <c r="P45" s="102">
        <f>+BKK!P45+DMK!P45</f>
        <v>916</v>
      </c>
      <c r="Q45" s="145">
        <f>+O45+P45</f>
        <v>1790622</v>
      </c>
      <c r="R45" s="248">
        <f>+BKK!R45+DMK!R45</f>
        <v>1184496</v>
      </c>
      <c r="S45" s="249">
        <f>+BKK!S45+DMK!S45</f>
        <v>1160353</v>
      </c>
      <c r="T45" s="142">
        <f>R45+S45</f>
        <v>2344849</v>
      </c>
      <c r="U45" s="102">
        <f>+BKK!U45+DMK!U45</f>
        <v>920</v>
      </c>
      <c r="V45" s="147">
        <f>+T45+U45</f>
        <v>2345769</v>
      </c>
      <c r="W45" s="222">
        <f>IF(Q45=0,0,((V45/Q45)-1)*100)</f>
        <v>31.003025764231641</v>
      </c>
    </row>
    <row r="46" spans="1:23" ht="14.25" thickTop="1" thickBot="1" x14ac:dyDescent="0.25">
      <c r="A46" s="95" t="str">
        <f>IF(ISERROR(F46/G46)," ",IF(F46/G46&gt;0.5,IF(F46/G46&lt;1.5," ","NOT OK"),"NOT OK"))</f>
        <v xml:space="preserve"> </v>
      </c>
      <c r="B46" s="210" t="s">
        <v>94</v>
      </c>
      <c r="C46" s="103">
        <f t="shared" ref="C46:H46" si="38">+C43+C44+C45</f>
        <v>39985</v>
      </c>
      <c r="D46" s="104">
        <f t="shared" si="38"/>
        <v>40203</v>
      </c>
      <c r="E46" s="105">
        <f t="shared" si="38"/>
        <v>80188</v>
      </c>
      <c r="F46" s="103">
        <f t="shared" si="38"/>
        <v>46978</v>
      </c>
      <c r="G46" s="104">
        <f t="shared" si="38"/>
        <v>47038</v>
      </c>
      <c r="H46" s="105">
        <f t="shared" si="38"/>
        <v>94016</v>
      </c>
      <c r="I46" s="106">
        <f t="shared" ref="I46" si="39">IF(E46=0,0,((H46/E46)-1)*100)</f>
        <v>17.244475482615851</v>
      </c>
      <c r="L46" s="203" t="s">
        <v>94</v>
      </c>
      <c r="M46" s="148">
        <f t="shared" ref="M46" si="40">+M43+M44+M45</f>
        <v>4978686</v>
      </c>
      <c r="N46" s="149">
        <f t="shared" ref="N46" si="41">+N43+N44+N45</f>
        <v>4741482</v>
      </c>
      <c r="O46" s="148">
        <f t="shared" ref="O46" si="42">+O43+O44+O45</f>
        <v>9720168</v>
      </c>
      <c r="P46" s="148">
        <f t="shared" ref="P46" si="43">+P43+P44+P45</f>
        <v>10121</v>
      </c>
      <c r="Q46" s="148">
        <f t="shared" ref="Q46" si="44">+Q43+Q44+Q45</f>
        <v>9730289</v>
      </c>
      <c r="R46" s="148">
        <f t="shared" ref="R46" si="45">+R43+R44+R45</f>
        <v>6280377</v>
      </c>
      <c r="S46" s="149">
        <f t="shared" ref="S46" si="46">+S43+S44+S45</f>
        <v>6031805</v>
      </c>
      <c r="T46" s="148">
        <f t="shared" ref="T46" si="47">+T43+T44+T45</f>
        <v>12312182</v>
      </c>
      <c r="U46" s="148">
        <f t="shared" ref="U46" si="48">+U43+U44+U45</f>
        <v>6536</v>
      </c>
      <c r="V46" s="150">
        <f t="shared" ref="V46" si="49">+V43+V44+V45</f>
        <v>12318718</v>
      </c>
      <c r="W46" s="151">
        <f t="shared" ref="W46" si="50">IF(Q46=0,0,((V46/Q46)-1)*100)</f>
        <v>26.601768971096341</v>
      </c>
    </row>
    <row r="47" spans="1:23" ht="14.25" thickTop="1" thickBot="1" x14ac:dyDescent="0.25">
      <c r="A47" s="95" t="str">
        <f>IF(ISERROR(F47/G47)," ",IF(F47/G47&gt;0.5,IF(F47/G47&lt;1.5," ","NOT OK"),"NOT OK"))</f>
        <v xml:space="preserve"> </v>
      </c>
      <c r="B47" s="210" t="s">
        <v>95</v>
      </c>
      <c r="C47" s="103">
        <f t="shared" ref="C47:H47" si="51">+C39+C43+C44+C45</f>
        <v>62264</v>
      </c>
      <c r="D47" s="104">
        <f t="shared" si="51"/>
        <v>62612</v>
      </c>
      <c r="E47" s="105">
        <f t="shared" si="51"/>
        <v>124876</v>
      </c>
      <c r="F47" s="103">
        <f t="shared" si="51"/>
        <v>73558</v>
      </c>
      <c r="G47" s="104">
        <f t="shared" si="51"/>
        <v>73579</v>
      </c>
      <c r="H47" s="105">
        <f t="shared" si="51"/>
        <v>147137</v>
      </c>
      <c r="I47" s="106">
        <f>IF(E47=0,0,((H47/E47)-1)*100)</f>
        <v>17.826483872001031</v>
      </c>
      <c r="L47" s="203" t="s">
        <v>95</v>
      </c>
      <c r="M47" s="148">
        <f t="shared" ref="M47:V47" si="52">+M39+M43+M44+M45</f>
        <v>7595991</v>
      </c>
      <c r="N47" s="149">
        <f t="shared" si="52"/>
        <v>7499190</v>
      </c>
      <c r="O47" s="148">
        <f t="shared" si="52"/>
        <v>15095181</v>
      </c>
      <c r="P47" s="148">
        <f t="shared" si="52"/>
        <v>14692</v>
      </c>
      <c r="Q47" s="148">
        <f t="shared" si="52"/>
        <v>15109873</v>
      </c>
      <c r="R47" s="148">
        <f t="shared" si="52"/>
        <v>9552913</v>
      </c>
      <c r="S47" s="149">
        <f t="shared" si="52"/>
        <v>9496483</v>
      </c>
      <c r="T47" s="148">
        <f t="shared" si="52"/>
        <v>19049396</v>
      </c>
      <c r="U47" s="148">
        <f t="shared" si="52"/>
        <v>9824</v>
      </c>
      <c r="V47" s="150">
        <f t="shared" si="52"/>
        <v>19059220</v>
      </c>
      <c r="W47" s="151">
        <f>IF(Q47=0,0,((V47/Q47)-1)*100)</f>
        <v>26.137526106275022</v>
      </c>
    </row>
    <row r="48" spans="1:23" ht="14.25" thickTop="1" thickBot="1" x14ac:dyDescent="0.25">
      <c r="A48" s="95" t="str">
        <f t="shared" si="3"/>
        <v xml:space="preserve"> </v>
      </c>
      <c r="B48" s="226" t="s">
        <v>22</v>
      </c>
      <c r="C48" s="253">
        <f>+BKK!C48+DMK!C48</f>
        <v>6962</v>
      </c>
      <c r="D48" s="254">
        <f>+BKK!D48+DMK!D48</f>
        <v>7018</v>
      </c>
      <c r="E48" s="100">
        <f>C48+D48</f>
        <v>13980</v>
      </c>
      <c r="F48" s="253"/>
      <c r="G48" s="254"/>
      <c r="H48" s="107"/>
      <c r="I48" s="222"/>
      <c r="L48" s="226" t="s">
        <v>22</v>
      </c>
      <c r="M48" s="248">
        <f>+BKK!M48+DMK!M48</f>
        <v>796537</v>
      </c>
      <c r="N48" s="249">
        <f>+BKK!N48+DMK!N48</f>
        <v>797592</v>
      </c>
      <c r="O48" s="143">
        <f>M48+N48</f>
        <v>1594129</v>
      </c>
      <c r="P48" s="255">
        <f>+BKK!P48+DMK!P48</f>
        <v>671</v>
      </c>
      <c r="Q48" s="145">
        <f t="shared" si="36"/>
        <v>1594800</v>
      </c>
      <c r="R48" s="248"/>
      <c r="S48" s="249"/>
      <c r="T48" s="143"/>
      <c r="U48" s="255"/>
      <c r="V48" s="147"/>
      <c r="W48" s="222"/>
    </row>
    <row r="49" spans="1:23" ht="15" customHeight="1" thickTop="1" thickBot="1" x14ac:dyDescent="0.25">
      <c r="A49" s="115" t="str">
        <f t="shared" si="3"/>
        <v xml:space="preserve"> </v>
      </c>
      <c r="B49" s="211" t="s">
        <v>23</v>
      </c>
      <c r="C49" s="110">
        <f t="shared" ref="C49:E49" si="53">+C44+C45+C48</f>
        <v>22695</v>
      </c>
      <c r="D49" s="111">
        <f t="shared" si="53"/>
        <v>22835</v>
      </c>
      <c r="E49" s="112">
        <f t="shared" si="53"/>
        <v>45530</v>
      </c>
      <c r="F49" s="113"/>
      <c r="G49" s="114"/>
      <c r="H49" s="114"/>
      <c r="I49" s="106"/>
      <c r="J49" s="115"/>
      <c r="K49" s="116"/>
      <c r="L49" s="204" t="s">
        <v>23</v>
      </c>
      <c r="M49" s="152">
        <f t="shared" ref="M49:Q49" si="54">+M44+M45+M48</f>
        <v>2727854</v>
      </c>
      <c r="N49" s="152">
        <f t="shared" si="54"/>
        <v>2688331</v>
      </c>
      <c r="O49" s="153">
        <f t="shared" si="54"/>
        <v>5416185</v>
      </c>
      <c r="P49" s="153">
        <f t="shared" si="54"/>
        <v>3689</v>
      </c>
      <c r="Q49" s="153">
        <f t="shared" si="54"/>
        <v>5419874</v>
      </c>
      <c r="R49" s="152"/>
      <c r="S49" s="152"/>
      <c r="T49" s="153"/>
      <c r="U49" s="153"/>
      <c r="V49" s="153"/>
      <c r="W49" s="154"/>
    </row>
    <row r="50" spans="1:23" ht="13.5" thickTop="1" x14ac:dyDescent="0.2">
      <c r="A50" s="95" t="str">
        <f t="shared" si="3"/>
        <v xml:space="preserve"> </v>
      </c>
      <c r="B50" s="226" t="s">
        <v>24</v>
      </c>
      <c r="C50" s="248">
        <f>+BKK!C50+DMK!C50</f>
        <v>7366</v>
      </c>
      <c r="D50" s="252">
        <f>+BKK!D50+DMK!D50</f>
        <v>7349</v>
      </c>
      <c r="E50" s="117">
        <f>C50+D50</f>
        <v>14715</v>
      </c>
      <c r="F50" s="248"/>
      <c r="G50" s="252"/>
      <c r="H50" s="118"/>
      <c r="I50" s="222"/>
      <c r="L50" s="226" t="s">
        <v>25</v>
      </c>
      <c r="M50" s="248">
        <f>+BKK!M50+DMK!M50</f>
        <v>942327</v>
      </c>
      <c r="N50" s="249">
        <f>+BKK!N50+DMK!N50</f>
        <v>963787</v>
      </c>
      <c r="O50" s="143">
        <f>M50+N50</f>
        <v>1906114</v>
      </c>
      <c r="P50" s="256">
        <f>+BKK!P50+DMK!P50</f>
        <v>1359</v>
      </c>
      <c r="Q50" s="145">
        <f t="shared" ref="Q50:Q52" si="55">+O50+P50</f>
        <v>1907473</v>
      </c>
      <c r="R50" s="248"/>
      <c r="S50" s="249"/>
      <c r="T50" s="143"/>
      <c r="U50" s="256"/>
      <c r="V50" s="147"/>
      <c r="W50" s="222"/>
    </row>
    <row r="51" spans="1:23" x14ac:dyDescent="0.2">
      <c r="A51" s="95" t="str">
        <f t="shared" si="3"/>
        <v xml:space="preserve"> </v>
      </c>
      <c r="B51" s="226" t="s">
        <v>26</v>
      </c>
      <c r="C51" s="248">
        <f>+BKK!C51+DMK!C51</f>
        <v>7793</v>
      </c>
      <c r="D51" s="252">
        <f>+BKK!D51+DMK!D51</f>
        <v>7767</v>
      </c>
      <c r="E51" s="119">
        <f>C51+D51</f>
        <v>15560</v>
      </c>
      <c r="F51" s="248"/>
      <c r="G51" s="252"/>
      <c r="H51" s="119"/>
      <c r="I51" s="222"/>
      <c r="L51" s="226" t="s">
        <v>26</v>
      </c>
      <c r="M51" s="248">
        <f>+BKK!M51+DMK!M51</f>
        <v>1077596</v>
      </c>
      <c r="N51" s="249">
        <f>+BKK!N51+DMK!N51</f>
        <v>1014070</v>
      </c>
      <c r="O51" s="143">
        <f>M51+N51</f>
        <v>2091666</v>
      </c>
      <c r="P51" s="102">
        <f>+BKK!P51+DMK!P51</f>
        <v>1439</v>
      </c>
      <c r="Q51" s="145">
        <f>+O51+P51</f>
        <v>2093105</v>
      </c>
      <c r="R51" s="248"/>
      <c r="S51" s="249"/>
      <c r="T51" s="143"/>
      <c r="U51" s="102"/>
      <c r="V51" s="147"/>
      <c r="W51" s="222"/>
    </row>
    <row r="52" spans="1:23" ht="13.5" thickBot="1" x14ac:dyDescent="0.25">
      <c r="A52" s="95" t="str">
        <f t="shared" si="3"/>
        <v xml:space="preserve"> </v>
      </c>
      <c r="B52" s="226" t="s">
        <v>27</v>
      </c>
      <c r="C52" s="248">
        <f>+BKK!C52+DMK!C52</f>
        <v>7378</v>
      </c>
      <c r="D52" s="257">
        <f>+BKK!D52+DMK!D52</f>
        <v>7442</v>
      </c>
      <c r="E52" s="120">
        <f>C52+D52</f>
        <v>14820</v>
      </c>
      <c r="F52" s="248"/>
      <c r="G52" s="257"/>
      <c r="H52" s="120"/>
      <c r="I52" s="223"/>
      <c r="L52" s="226" t="s">
        <v>27</v>
      </c>
      <c r="M52" s="248">
        <f>+BKK!M52+DMK!M52</f>
        <v>880994</v>
      </c>
      <c r="N52" s="249">
        <f>+BKK!N52+DMK!N52</f>
        <v>887774</v>
      </c>
      <c r="O52" s="143">
        <f>M52+N52</f>
        <v>1768768</v>
      </c>
      <c r="P52" s="255">
        <f>+BKK!P52+DMK!P52</f>
        <v>1480</v>
      </c>
      <c r="Q52" s="145">
        <f t="shared" si="55"/>
        <v>1770248</v>
      </c>
      <c r="R52" s="248"/>
      <c r="S52" s="249"/>
      <c r="T52" s="143"/>
      <c r="U52" s="255"/>
      <c r="V52" s="147"/>
      <c r="W52" s="222"/>
    </row>
    <row r="53" spans="1:23" ht="14.25" thickTop="1" thickBot="1" x14ac:dyDescent="0.25">
      <c r="A53" s="95" t="str">
        <f t="shared" si="3"/>
        <v xml:space="preserve"> </v>
      </c>
      <c r="B53" s="210" t="s">
        <v>28</v>
      </c>
      <c r="C53" s="113">
        <f t="shared" ref="C53:E53" si="56">+C50+C51+C52</f>
        <v>22537</v>
      </c>
      <c r="D53" s="121">
        <f t="shared" si="56"/>
        <v>22558</v>
      </c>
      <c r="E53" s="113">
        <f t="shared" si="56"/>
        <v>45095</v>
      </c>
      <c r="F53" s="113"/>
      <c r="G53" s="121"/>
      <c r="H53" s="113"/>
      <c r="I53" s="106"/>
      <c r="L53" s="203" t="s">
        <v>28</v>
      </c>
      <c r="M53" s="148">
        <f t="shared" ref="M53:Q53" si="57">+M50+M51+M52</f>
        <v>2900917</v>
      </c>
      <c r="N53" s="149">
        <f t="shared" si="57"/>
        <v>2865631</v>
      </c>
      <c r="O53" s="148">
        <f t="shared" si="57"/>
        <v>5766548</v>
      </c>
      <c r="P53" s="148">
        <f t="shared" si="57"/>
        <v>4278</v>
      </c>
      <c r="Q53" s="148">
        <f t="shared" si="57"/>
        <v>5770826</v>
      </c>
      <c r="R53" s="148"/>
      <c r="S53" s="149"/>
      <c r="T53" s="148"/>
      <c r="U53" s="148"/>
      <c r="V53" s="148"/>
      <c r="W53" s="151"/>
    </row>
    <row r="54" spans="1:23" ht="14.25" thickTop="1" thickBot="1" x14ac:dyDescent="0.25">
      <c r="A54" s="95" t="str">
        <f t="shared" si="3"/>
        <v xml:space="preserve"> </v>
      </c>
      <c r="B54" s="210" t="s">
        <v>92</v>
      </c>
      <c r="C54" s="103">
        <f t="shared" ref="C54:E54" si="58">+C39+C43+C49+C53</f>
        <v>91763</v>
      </c>
      <c r="D54" s="104">
        <f t="shared" si="58"/>
        <v>92188</v>
      </c>
      <c r="E54" s="105">
        <f t="shared" si="58"/>
        <v>183951</v>
      </c>
      <c r="F54" s="103"/>
      <c r="G54" s="104"/>
      <c r="H54" s="105"/>
      <c r="I54" s="106"/>
      <c r="L54" s="203" t="s">
        <v>92</v>
      </c>
      <c r="M54" s="148">
        <f t="shared" ref="M54:Q54" si="59">+M39+M43+M49+M53</f>
        <v>11293445</v>
      </c>
      <c r="N54" s="149">
        <f t="shared" si="59"/>
        <v>11162413</v>
      </c>
      <c r="O54" s="148">
        <f t="shared" si="59"/>
        <v>22455858</v>
      </c>
      <c r="P54" s="148">
        <f t="shared" si="59"/>
        <v>19641</v>
      </c>
      <c r="Q54" s="148">
        <f t="shared" si="59"/>
        <v>22475499</v>
      </c>
      <c r="R54" s="148"/>
      <c r="S54" s="149"/>
      <c r="T54" s="148"/>
      <c r="U54" s="148"/>
      <c r="V54" s="150"/>
      <c r="W54" s="151"/>
    </row>
    <row r="55" spans="1:23" ht="14.25" thickTop="1" thickBot="1" x14ac:dyDescent="0.25">
      <c r="B55" s="205" t="s">
        <v>61</v>
      </c>
      <c r="L55" s="205" t="s">
        <v>61</v>
      </c>
    </row>
    <row r="56" spans="1:23" ht="13.5" thickTop="1" x14ac:dyDescent="0.2">
      <c r="B56" s="281" t="s">
        <v>34</v>
      </c>
      <c r="C56" s="282"/>
      <c r="D56" s="282"/>
      <c r="E56" s="282"/>
      <c r="F56" s="282"/>
      <c r="G56" s="282"/>
      <c r="H56" s="282"/>
      <c r="I56" s="283"/>
      <c r="L56" s="284" t="s">
        <v>35</v>
      </c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6"/>
    </row>
    <row r="57" spans="1:23" ht="13.5" thickBot="1" x14ac:dyDescent="0.25">
      <c r="B57" s="287" t="s">
        <v>36</v>
      </c>
      <c r="C57" s="288"/>
      <c r="D57" s="288"/>
      <c r="E57" s="288"/>
      <c r="F57" s="288"/>
      <c r="G57" s="288"/>
      <c r="H57" s="288"/>
      <c r="I57" s="289"/>
      <c r="L57" s="290" t="s">
        <v>37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2"/>
    </row>
    <row r="58" spans="1:23" ht="14.25" thickTop="1" thickBot="1" x14ac:dyDescent="0.25"/>
    <row r="59" spans="1:23" ht="14.25" thickTop="1" thickBot="1" x14ac:dyDescent="0.25">
      <c r="B59" s="224"/>
      <c r="C59" s="296" t="s">
        <v>91</v>
      </c>
      <c r="D59" s="297"/>
      <c r="E59" s="298"/>
      <c r="F59" s="299" t="s">
        <v>93</v>
      </c>
      <c r="G59" s="300"/>
      <c r="H59" s="301"/>
      <c r="I59" s="225" t="s">
        <v>4</v>
      </c>
      <c r="L59" s="224"/>
      <c r="M59" s="293" t="s">
        <v>91</v>
      </c>
      <c r="N59" s="294"/>
      <c r="O59" s="294"/>
      <c r="P59" s="294"/>
      <c r="Q59" s="295"/>
      <c r="R59" s="293" t="s">
        <v>93</v>
      </c>
      <c r="S59" s="294"/>
      <c r="T59" s="294"/>
      <c r="U59" s="294"/>
      <c r="V59" s="295"/>
      <c r="W59" s="225" t="s">
        <v>4</v>
      </c>
    </row>
    <row r="60" spans="1:23" ht="13.5" thickTop="1" x14ac:dyDescent="0.2">
      <c r="B60" s="226" t="s">
        <v>5</v>
      </c>
      <c r="C60" s="227"/>
      <c r="D60" s="228"/>
      <c r="E60" s="158"/>
      <c r="F60" s="227"/>
      <c r="G60" s="228"/>
      <c r="H60" s="158"/>
      <c r="I60" s="229" t="s">
        <v>6</v>
      </c>
      <c r="L60" s="226" t="s">
        <v>5</v>
      </c>
      <c r="M60" s="227"/>
      <c r="N60" s="230"/>
      <c r="O60" s="155"/>
      <c r="P60" s="231"/>
      <c r="Q60" s="156"/>
      <c r="R60" s="227"/>
      <c r="S60" s="230"/>
      <c r="T60" s="155"/>
      <c r="U60" s="231"/>
      <c r="V60" s="155"/>
      <c r="W60" s="229" t="s">
        <v>6</v>
      </c>
    </row>
    <row r="61" spans="1:23" ht="13.5" thickBot="1" x14ac:dyDescent="0.25">
      <c r="B61" s="232" t="s">
        <v>38</v>
      </c>
      <c r="C61" s="233" t="s">
        <v>7</v>
      </c>
      <c r="D61" s="234" t="s">
        <v>8</v>
      </c>
      <c r="E61" s="218" t="s">
        <v>9</v>
      </c>
      <c r="F61" s="233" t="s">
        <v>7</v>
      </c>
      <c r="G61" s="234" t="s">
        <v>8</v>
      </c>
      <c r="H61" s="218" t="s">
        <v>9</v>
      </c>
      <c r="I61" s="235"/>
      <c r="L61" s="232"/>
      <c r="M61" s="236" t="s">
        <v>10</v>
      </c>
      <c r="N61" s="237" t="s">
        <v>11</v>
      </c>
      <c r="O61" s="157" t="s">
        <v>12</v>
      </c>
      <c r="P61" s="238" t="s">
        <v>13</v>
      </c>
      <c r="Q61" s="219" t="s">
        <v>9</v>
      </c>
      <c r="R61" s="236" t="s">
        <v>10</v>
      </c>
      <c r="S61" s="237" t="s">
        <v>11</v>
      </c>
      <c r="T61" s="157" t="s">
        <v>12</v>
      </c>
      <c r="U61" s="238" t="s">
        <v>13</v>
      </c>
      <c r="V61" s="157" t="s">
        <v>9</v>
      </c>
      <c r="W61" s="235"/>
    </row>
    <row r="62" spans="1:23" ht="5.25" customHeight="1" thickTop="1" x14ac:dyDescent="0.2">
      <c r="B62" s="226"/>
      <c r="C62" s="239"/>
      <c r="D62" s="240"/>
      <c r="E62" s="99"/>
      <c r="F62" s="239"/>
      <c r="G62" s="240"/>
      <c r="H62" s="99"/>
      <c r="I62" s="241"/>
      <c r="L62" s="226"/>
      <c r="M62" s="242"/>
      <c r="N62" s="243"/>
      <c r="O62" s="141"/>
      <c r="P62" s="244"/>
      <c r="Q62" s="144"/>
      <c r="R62" s="242"/>
      <c r="S62" s="243"/>
      <c r="T62" s="141"/>
      <c r="U62" s="244"/>
      <c r="V62" s="146"/>
      <c r="W62" s="245"/>
    </row>
    <row r="63" spans="1:23" x14ac:dyDescent="0.2">
      <c r="A63" s="95" t="str">
        <f t="shared" si="3"/>
        <v xml:space="preserve"> </v>
      </c>
      <c r="B63" s="226" t="s">
        <v>14</v>
      </c>
      <c r="C63" s="246">
        <f t="shared" ref="C63:D65" si="60">+C9+C36</f>
        <v>19173</v>
      </c>
      <c r="D63" s="247">
        <f t="shared" si="60"/>
        <v>19157</v>
      </c>
      <c r="E63" s="100">
        <f>+C63+D63</f>
        <v>38330</v>
      </c>
      <c r="F63" s="246">
        <f t="shared" ref="F63:G65" si="61">+F9+F36</f>
        <v>20262</v>
      </c>
      <c r="G63" s="247">
        <f t="shared" si="61"/>
        <v>20271</v>
      </c>
      <c r="H63" s="100">
        <f>+F63+G63</f>
        <v>40533</v>
      </c>
      <c r="I63" s="222">
        <f t="shared" ref="I63:I71" si="62">IF(E63=0,0,((H63/E63)-1)*100)</f>
        <v>5.7474563005478707</v>
      </c>
      <c r="K63" s="101"/>
      <c r="L63" s="226" t="s">
        <v>14</v>
      </c>
      <c r="M63" s="248">
        <f t="shared" ref="M63:N65" si="63">+M9+M36</f>
        <v>2781596</v>
      </c>
      <c r="N63" s="249">
        <f t="shared" si="63"/>
        <v>2724968</v>
      </c>
      <c r="O63" s="142">
        <f>+M63+N63</f>
        <v>5506564</v>
      </c>
      <c r="P63" s="102">
        <f>+P9+P36</f>
        <v>102615</v>
      </c>
      <c r="Q63" s="145">
        <f>+O63+P63</f>
        <v>5609179</v>
      </c>
      <c r="R63" s="248">
        <f t="shared" ref="R63:S65" si="64">+R9+R36</f>
        <v>3083337</v>
      </c>
      <c r="S63" s="249">
        <f t="shared" si="64"/>
        <v>3011914</v>
      </c>
      <c r="T63" s="142">
        <f>+R63+S63</f>
        <v>6095251</v>
      </c>
      <c r="U63" s="102">
        <f>+U9+U36</f>
        <v>78911</v>
      </c>
      <c r="V63" s="147">
        <f>+T63+U63</f>
        <v>6174162</v>
      </c>
      <c r="W63" s="222">
        <f t="shared" ref="W63:W71" si="65">IF(Q63=0,0,((V63/Q63)-1)*100)</f>
        <v>10.072472281594159</v>
      </c>
    </row>
    <row r="64" spans="1:23" x14ac:dyDescent="0.2">
      <c r="A64" s="95" t="str">
        <f t="shared" si="3"/>
        <v xml:space="preserve"> </v>
      </c>
      <c r="B64" s="226" t="s">
        <v>15</v>
      </c>
      <c r="C64" s="246">
        <f t="shared" si="60"/>
        <v>19365</v>
      </c>
      <c r="D64" s="247">
        <f t="shared" si="60"/>
        <v>19354</v>
      </c>
      <c r="E64" s="100">
        <f>+C64+D64</f>
        <v>38719</v>
      </c>
      <c r="F64" s="246">
        <f t="shared" si="61"/>
        <v>20632</v>
      </c>
      <c r="G64" s="247">
        <f t="shared" si="61"/>
        <v>20620</v>
      </c>
      <c r="H64" s="100">
        <f>+F64+G64</f>
        <v>41252</v>
      </c>
      <c r="I64" s="222">
        <f t="shared" si="62"/>
        <v>6.5420077997882187</v>
      </c>
      <c r="K64" s="101"/>
      <c r="L64" s="226" t="s">
        <v>15</v>
      </c>
      <c r="M64" s="248">
        <f t="shared" si="63"/>
        <v>2888361</v>
      </c>
      <c r="N64" s="249">
        <f t="shared" si="63"/>
        <v>2798200</v>
      </c>
      <c r="O64" s="142">
        <f t="shared" ref="O64:O65" si="66">+M64+N64</f>
        <v>5686561</v>
      </c>
      <c r="P64" s="102">
        <f>+P10+P37</f>
        <v>87144</v>
      </c>
      <c r="Q64" s="145">
        <f t="shared" ref="Q64:Q65" si="67">+O64+P64</f>
        <v>5773705</v>
      </c>
      <c r="R64" s="248">
        <f t="shared" si="64"/>
        <v>3168643</v>
      </c>
      <c r="S64" s="249">
        <f t="shared" si="64"/>
        <v>3102828</v>
      </c>
      <c r="T64" s="142">
        <f t="shared" ref="T64:T65" si="68">+R64+S64</f>
        <v>6271471</v>
      </c>
      <c r="U64" s="102">
        <f>+U10+U37</f>
        <v>70475</v>
      </c>
      <c r="V64" s="147">
        <f t="shared" ref="V64:V65" si="69">+T64+U64</f>
        <v>6341946</v>
      </c>
      <c r="W64" s="222">
        <f t="shared" si="65"/>
        <v>9.8418779622443395</v>
      </c>
    </row>
    <row r="65" spans="1:23" ht="13.5" thickBot="1" x14ac:dyDescent="0.25">
      <c r="A65" s="95" t="str">
        <f t="shared" si="3"/>
        <v xml:space="preserve"> </v>
      </c>
      <c r="B65" s="232" t="s">
        <v>16</v>
      </c>
      <c r="C65" s="250">
        <f t="shared" si="60"/>
        <v>20872</v>
      </c>
      <c r="D65" s="251">
        <f t="shared" si="60"/>
        <v>20846</v>
      </c>
      <c r="E65" s="100">
        <f>+C65+D65</f>
        <v>41718</v>
      </c>
      <c r="F65" s="250">
        <f t="shared" si="61"/>
        <v>22248</v>
      </c>
      <c r="G65" s="251">
        <f t="shared" si="61"/>
        <v>22220</v>
      </c>
      <c r="H65" s="100">
        <f>+F65+G65</f>
        <v>44468</v>
      </c>
      <c r="I65" s="222">
        <f t="shared" si="62"/>
        <v>6.591878805311846</v>
      </c>
      <c r="K65" s="101"/>
      <c r="L65" s="232" t="s">
        <v>16</v>
      </c>
      <c r="M65" s="248">
        <f t="shared" si="63"/>
        <v>3011971</v>
      </c>
      <c r="N65" s="249">
        <f t="shared" si="63"/>
        <v>2967809</v>
      </c>
      <c r="O65" s="142">
        <f t="shared" si="66"/>
        <v>5979780</v>
      </c>
      <c r="P65" s="102">
        <f>+P11+P38</f>
        <v>84445</v>
      </c>
      <c r="Q65" s="145">
        <f t="shared" si="67"/>
        <v>6064225</v>
      </c>
      <c r="R65" s="248">
        <f t="shared" si="64"/>
        <v>3493355</v>
      </c>
      <c r="S65" s="249">
        <f t="shared" si="64"/>
        <v>3484930</v>
      </c>
      <c r="T65" s="142">
        <f t="shared" si="68"/>
        <v>6978285</v>
      </c>
      <c r="U65" s="102">
        <f>+U11+U38</f>
        <v>75438</v>
      </c>
      <c r="V65" s="147">
        <f t="shared" si="69"/>
        <v>7053723</v>
      </c>
      <c r="W65" s="222">
        <f t="shared" si="65"/>
        <v>16.316973727063221</v>
      </c>
    </row>
    <row r="66" spans="1:23" ht="14.25" thickTop="1" thickBot="1" x14ac:dyDescent="0.25">
      <c r="A66" s="95" t="str">
        <f t="shared" si="3"/>
        <v xml:space="preserve"> </v>
      </c>
      <c r="B66" s="210" t="s">
        <v>17</v>
      </c>
      <c r="C66" s="103">
        <f>C65+C63+C64</f>
        <v>59410</v>
      </c>
      <c r="D66" s="104">
        <f>D65+D63+D64</f>
        <v>59357</v>
      </c>
      <c r="E66" s="105">
        <f>+E63+E64+E65</f>
        <v>118767</v>
      </c>
      <c r="F66" s="103">
        <f>F65+F63+F64</f>
        <v>63142</v>
      </c>
      <c r="G66" s="104">
        <f>G65+G63+G64</f>
        <v>63111</v>
      </c>
      <c r="H66" s="105">
        <f>+H63+H64+H65</f>
        <v>126253</v>
      </c>
      <c r="I66" s="106">
        <f>IF(E66=0,0,((H66/E66)-1)*100)</f>
        <v>6.30309766180841</v>
      </c>
      <c r="L66" s="203" t="s">
        <v>17</v>
      </c>
      <c r="M66" s="148">
        <f t="shared" ref="M66:U66" si="70">+M63+M64+M65</f>
        <v>8681928</v>
      </c>
      <c r="N66" s="149">
        <f t="shared" si="70"/>
        <v>8490977</v>
      </c>
      <c r="O66" s="148">
        <f t="shared" si="70"/>
        <v>17172905</v>
      </c>
      <c r="P66" s="148">
        <f t="shared" si="70"/>
        <v>274204</v>
      </c>
      <c r="Q66" s="148">
        <f t="shared" si="70"/>
        <v>17447109</v>
      </c>
      <c r="R66" s="148">
        <f t="shared" si="70"/>
        <v>9745335</v>
      </c>
      <c r="S66" s="149">
        <f t="shared" si="70"/>
        <v>9599672</v>
      </c>
      <c r="T66" s="148">
        <f t="shared" ref="T66" si="71">+T63+T64+T65</f>
        <v>19345007</v>
      </c>
      <c r="U66" s="148">
        <f t="shared" si="70"/>
        <v>224824</v>
      </c>
      <c r="V66" s="150">
        <f t="shared" ref="V66" si="72">+V63+V64+V65</f>
        <v>19569831</v>
      </c>
      <c r="W66" s="151">
        <f>IF(Q66=0,0,((V66/Q66)-1)*100)</f>
        <v>12.166611671882155</v>
      </c>
    </row>
    <row r="67" spans="1:23" ht="13.5" thickTop="1" x14ac:dyDescent="0.2">
      <c r="A67" s="95" t="str">
        <f t="shared" si="3"/>
        <v xml:space="preserve"> </v>
      </c>
      <c r="B67" s="226" t="s">
        <v>18</v>
      </c>
      <c r="C67" s="246">
        <f>+C13+C40</f>
        <v>21073</v>
      </c>
      <c r="D67" s="247">
        <f>+D13+D40</f>
        <v>21094</v>
      </c>
      <c r="E67" s="100">
        <f>+C67+D67</f>
        <v>42167</v>
      </c>
      <c r="F67" s="246">
        <f t="shared" ref="F67:G69" si="73">+F13+F40</f>
        <v>22516</v>
      </c>
      <c r="G67" s="247">
        <f t="shared" si="73"/>
        <v>22535</v>
      </c>
      <c r="H67" s="100">
        <f>+F67+G67</f>
        <v>45051</v>
      </c>
      <c r="I67" s="222">
        <f t="shared" si="62"/>
        <v>6.8394716247302423</v>
      </c>
      <c r="L67" s="226" t="s">
        <v>18</v>
      </c>
      <c r="M67" s="248">
        <f t="shared" ref="M67:N69" si="74">+M13+M40</f>
        <v>2977899</v>
      </c>
      <c r="N67" s="249">
        <f t="shared" si="74"/>
        <v>2914545</v>
      </c>
      <c r="O67" s="142">
        <f t="shared" ref="O67:O68" si="75">+M67+N67</f>
        <v>5892444</v>
      </c>
      <c r="P67" s="102">
        <f>+P13+P40</f>
        <v>86885</v>
      </c>
      <c r="Q67" s="145">
        <f t="shared" ref="Q67:Q68" si="76">+O67+P67</f>
        <v>5979329</v>
      </c>
      <c r="R67" s="248">
        <f t="shared" ref="R67:S69" si="77">+R13+R40</f>
        <v>3567813</v>
      </c>
      <c r="S67" s="249">
        <f t="shared" si="77"/>
        <v>3455561</v>
      </c>
      <c r="T67" s="142">
        <f t="shared" ref="T67:T68" si="78">+R67+S67</f>
        <v>7023374</v>
      </c>
      <c r="U67" s="102">
        <f>+U13+U40</f>
        <v>69487</v>
      </c>
      <c r="V67" s="147">
        <f t="shared" ref="V67:V68" si="79">+T67+U67</f>
        <v>7092861</v>
      </c>
      <c r="W67" s="222">
        <f t="shared" si="65"/>
        <v>18.623026095403006</v>
      </c>
    </row>
    <row r="68" spans="1:23" x14ac:dyDescent="0.2">
      <c r="A68" s="95" t="str">
        <f t="shared" si="3"/>
        <v xml:space="preserve"> </v>
      </c>
      <c r="B68" s="226" t="s">
        <v>19</v>
      </c>
      <c r="C68" s="248">
        <f>+C14+C41</f>
        <v>18528</v>
      </c>
      <c r="D68" s="252">
        <f>+D14+D41</f>
        <v>18522</v>
      </c>
      <c r="E68" s="100">
        <f>+C68+D68</f>
        <v>37050</v>
      </c>
      <c r="F68" s="248">
        <f t="shared" si="73"/>
        <v>21072</v>
      </c>
      <c r="G68" s="252">
        <f t="shared" si="73"/>
        <v>21059</v>
      </c>
      <c r="H68" s="107">
        <f>+F68+G68</f>
        <v>42131</v>
      </c>
      <c r="I68" s="222">
        <f t="shared" si="62"/>
        <v>13.713900134952773</v>
      </c>
      <c r="L68" s="226" t="s">
        <v>19</v>
      </c>
      <c r="M68" s="248">
        <f t="shared" si="74"/>
        <v>2597456</v>
      </c>
      <c r="N68" s="249">
        <f t="shared" si="74"/>
        <v>2646719</v>
      </c>
      <c r="O68" s="142">
        <f t="shared" si="75"/>
        <v>5244175</v>
      </c>
      <c r="P68" s="102">
        <f>+P14+P41</f>
        <v>78175</v>
      </c>
      <c r="Q68" s="145">
        <f t="shared" si="76"/>
        <v>5322350</v>
      </c>
      <c r="R68" s="248">
        <f t="shared" si="77"/>
        <v>3373663</v>
      </c>
      <c r="S68" s="249">
        <f t="shared" si="77"/>
        <v>3391977</v>
      </c>
      <c r="T68" s="142">
        <f t="shared" si="78"/>
        <v>6765640</v>
      </c>
      <c r="U68" s="102">
        <f>+U14+U41</f>
        <v>74008</v>
      </c>
      <c r="V68" s="147">
        <f t="shared" si="79"/>
        <v>6839648</v>
      </c>
      <c r="W68" s="222">
        <f t="shared" si="65"/>
        <v>28.508046257762089</v>
      </c>
    </row>
    <row r="69" spans="1:23" ht="13.5" thickBot="1" x14ac:dyDescent="0.25">
      <c r="A69" s="95" t="str">
        <f>IF(ISERROR(F69/G69)," ",IF(F69/G69&gt;0.5,IF(F69/G69&lt;1.5," ","NOT OK"),"NOT OK"))</f>
        <v xml:space="preserve"> </v>
      </c>
      <c r="B69" s="226" t="s">
        <v>20</v>
      </c>
      <c r="C69" s="248">
        <f>C15+C42</f>
        <v>19857</v>
      </c>
      <c r="D69" s="252">
        <f>D15+D42</f>
        <v>19860</v>
      </c>
      <c r="E69" s="100">
        <f>+C69+D69</f>
        <v>39717</v>
      </c>
      <c r="F69" s="248">
        <f t="shared" si="73"/>
        <v>23005</v>
      </c>
      <c r="G69" s="252">
        <f t="shared" si="73"/>
        <v>23000</v>
      </c>
      <c r="H69" s="107">
        <f>+F69+G69</f>
        <v>46005</v>
      </c>
      <c r="I69" s="222">
        <f>IF(E69=0,0,((H69/E69)-1)*100)</f>
        <v>15.832011481229703</v>
      </c>
      <c r="L69" s="226" t="s">
        <v>20</v>
      </c>
      <c r="M69" s="248">
        <f t="shared" si="74"/>
        <v>2790078</v>
      </c>
      <c r="N69" s="249">
        <f t="shared" si="74"/>
        <v>2894859</v>
      </c>
      <c r="O69" s="142">
        <f>+M69+N69</f>
        <v>5684937</v>
      </c>
      <c r="P69" s="102">
        <f>+P15+P42</f>
        <v>87090</v>
      </c>
      <c r="Q69" s="145">
        <f>+O69+P69</f>
        <v>5772027</v>
      </c>
      <c r="R69" s="248">
        <f t="shared" si="77"/>
        <v>3609667</v>
      </c>
      <c r="S69" s="249">
        <f t="shared" si="77"/>
        <v>3699643</v>
      </c>
      <c r="T69" s="142">
        <f>+R69+S69</f>
        <v>7309310</v>
      </c>
      <c r="U69" s="102">
        <f>+U15+U42</f>
        <v>87175</v>
      </c>
      <c r="V69" s="147">
        <f>+T69+U69</f>
        <v>7396485</v>
      </c>
      <c r="W69" s="222">
        <f>IF(Q69=0,0,((V69/Q69)-1)*100)</f>
        <v>28.143631344759811</v>
      </c>
    </row>
    <row r="70" spans="1:23" ht="14.25" thickTop="1" thickBot="1" x14ac:dyDescent="0.25">
      <c r="A70" s="95" t="str">
        <f t="shared" ref="A70" si="80">IF(ISERROR(F70/G70)," ",IF(F70/G70&gt;0.5,IF(F70/G70&lt;1.5," ","NOT OK"),"NOT OK"))</f>
        <v xml:space="preserve"> </v>
      </c>
      <c r="B70" s="210" t="s">
        <v>89</v>
      </c>
      <c r="C70" s="103">
        <f t="shared" ref="C70:H70" si="81">+C67+C68+C69</f>
        <v>59458</v>
      </c>
      <c r="D70" s="104">
        <f t="shared" si="81"/>
        <v>59476</v>
      </c>
      <c r="E70" s="105">
        <f t="shared" si="81"/>
        <v>118934</v>
      </c>
      <c r="F70" s="103">
        <f t="shared" si="81"/>
        <v>66593</v>
      </c>
      <c r="G70" s="104">
        <f t="shared" si="81"/>
        <v>66594</v>
      </c>
      <c r="H70" s="105">
        <f t="shared" si="81"/>
        <v>133187</v>
      </c>
      <c r="I70" s="106">
        <f>IF(E70=0,0,((H70/E70)-1)*100)</f>
        <v>11.983957489027519</v>
      </c>
      <c r="L70" s="203" t="s">
        <v>89</v>
      </c>
      <c r="M70" s="148">
        <f t="shared" ref="M70:V70" si="82">+M67+M68+M69</f>
        <v>8365433</v>
      </c>
      <c r="N70" s="149">
        <f t="shared" si="82"/>
        <v>8456123</v>
      </c>
      <c r="O70" s="148">
        <f t="shared" si="82"/>
        <v>16821556</v>
      </c>
      <c r="P70" s="148">
        <f t="shared" si="82"/>
        <v>252150</v>
      </c>
      <c r="Q70" s="148">
        <f t="shared" si="82"/>
        <v>17073706</v>
      </c>
      <c r="R70" s="148">
        <f t="shared" si="82"/>
        <v>10551143</v>
      </c>
      <c r="S70" s="149">
        <f t="shared" si="82"/>
        <v>10547181</v>
      </c>
      <c r="T70" s="148">
        <f t="shared" si="82"/>
        <v>21098324</v>
      </c>
      <c r="U70" s="148">
        <f t="shared" si="82"/>
        <v>230670</v>
      </c>
      <c r="V70" s="150">
        <f t="shared" si="82"/>
        <v>21328994</v>
      </c>
      <c r="W70" s="151">
        <f>IF(Q70=0,0,((V70/Q70)-1)*100)</f>
        <v>24.923048341115873</v>
      </c>
    </row>
    <row r="71" spans="1:23" ht="13.5" thickTop="1" x14ac:dyDescent="0.2">
      <c r="A71" s="95" t="str">
        <f t="shared" si="3"/>
        <v xml:space="preserve"> </v>
      </c>
      <c r="B71" s="226" t="s">
        <v>21</v>
      </c>
      <c r="C71" s="253">
        <f>+C17+C44</f>
        <v>19277</v>
      </c>
      <c r="D71" s="254">
        <f>+D17+D44</f>
        <v>19285</v>
      </c>
      <c r="E71" s="100">
        <f>+C71+D71</f>
        <v>38562</v>
      </c>
      <c r="F71" s="253">
        <f>+F17+F44</f>
        <v>22390</v>
      </c>
      <c r="G71" s="254">
        <f>+G17+G44</f>
        <v>22395</v>
      </c>
      <c r="H71" s="107">
        <f>+F71+G71</f>
        <v>44785</v>
      </c>
      <c r="I71" s="222">
        <f t="shared" si="62"/>
        <v>16.137648462216681</v>
      </c>
      <c r="L71" s="226" t="s">
        <v>21</v>
      </c>
      <c r="M71" s="248">
        <f>+M17+M44</f>
        <v>2813729</v>
      </c>
      <c r="N71" s="249">
        <f>+N17+N44</f>
        <v>2814346</v>
      </c>
      <c r="O71" s="142">
        <f t="shared" ref="O71:O75" si="83">+M71+N71</f>
        <v>5628075</v>
      </c>
      <c r="P71" s="102">
        <f>+P17+P44</f>
        <v>70724</v>
      </c>
      <c r="Q71" s="145">
        <f t="shared" ref="Q71:Q75" si="84">+O71+P71</f>
        <v>5698799</v>
      </c>
      <c r="R71" s="248">
        <f>+R17+R44</f>
        <v>3489604</v>
      </c>
      <c r="S71" s="249">
        <f>+S17+S44</f>
        <v>3507903</v>
      </c>
      <c r="T71" s="142">
        <f t="shared" ref="T71" si="85">+R71+S71</f>
        <v>6997507</v>
      </c>
      <c r="U71" s="102">
        <f>+U17+U44</f>
        <v>80187</v>
      </c>
      <c r="V71" s="147">
        <f t="shared" ref="V71" si="86">+T71+U71</f>
        <v>7077694</v>
      </c>
      <c r="W71" s="222">
        <f t="shared" si="65"/>
        <v>24.196238540787274</v>
      </c>
    </row>
    <row r="72" spans="1:23" ht="13.5" thickBot="1" x14ac:dyDescent="0.25">
      <c r="A72" s="95" t="str">
        <f>IF(ISERROR(F72/G72)," ",IF(F72/G72&gt;0.5,IF(F72/G72&lt;1.5," ","NOT OK"),"NOT OK"))</f>
        <v xml:space="preserve"> </v>
      </c>
      <c r="B72" s="226" t="s">
        <v>90</v>
      </c>
      <c r="C72" s="253">
        <f>+C18+C45</f>
        <v>18665</v>
      </c>
      <c r="D72" s="254">
        <f>+D18+D45</f>
        <v>18661</v>
      </c>
      <c r="E72" s="100">
        <f>+C72+D72</f>
        <v>37326</v>
      </c>
      <c r="F72" s="253">
        <f>+F18+F45</f>
        <v>22344</v>
      </c>
      <c r="G72" s="254">
        <f>+G18+G45</f>
        <v>22343</v>
      </c>
      <c r="H72" s="107">
        <f>+F72+G72</f>
        <v>44687</v>
      </c>
      <c r="I72" s="222">
        <f>IF(E72=0,0,((H72/E72)-1)*100)</f>
        <v>19.720838021754282</v>
      </c>
      <c r="L72" s="226" t="s">
        <v>90</v>
      </c>
      <c r="M72" s="248">
        <f>+M18+M45</f>
        <v>2443049</v>
      </c>
      <c r="N72" s="249">
        <f>+N18+N45</f>
        <v>2502763</v>
      </c>
      <c r="O72" s="142">
        <f>+M72+N72</f>
        <v>4945812</v>
      </c>
      <c r="P72" s="102">
        <f>+P18+P45</f>
        <v>79365</v>
      </c>
      <c r="Q72" s="145">
        <f>+O72+P72</f>
        <v>5025177</v>
      </c>
      <c r="R72" s="248">
        <f>+R18+R45</f>
        <v>3232717</v>
      </c>
      <c r="S72" s="249">
        <f>+S18+S45</f>
        <v>3290209</v>
      </c>
      <c r="T72" s="142">
        <f>+R72+S72</f>
        <v>6522926</v>
      </c>
      <c r="U72" s="102">
        <f>+U18+U45</f>
        <v>87327</v>
      </c>
      <c r="V72" s="147">
        <f>+T72+U72</f>
        <v>6610253</v>
      </c>
      <c r="W72" s="222">
        <f>IF(Q72=0,0,((V72/Q72)-1)*100)</f>
        <v>31.542689939080759</v>
      </c>
    </row>
    <row r="73" spans="1:23" ht="14.25" thickTop="1" thickBot="1" x14ac:dyDescent="0.25">
      <c r="A73" s="95" t="str">
        <f>IF(ISERROR(F73/G73)," ",IF(F73/G73&gt;0.5,IF(F73/G73&lt;1.5," ","NOT OK"),"NOT OK"))</f>
        <v xml:space="preserve"> </v>
      </c>
      <c r="B73" s="210" t="s">
        <v>94</v>
      </c>
      <c r="C73" s="103">
        <f t="shared" ref="C73:H73" si="87">+C70+C71+C72</f>
        <v>97400</v>
      </c>
      <c r="D73" s="104">
        <f t="shared" si="87"/>
        <v>97422</v>
      </c>
      <c r="E73" s="105">
        <f t="shared" si="87"/>
        <v>194822</v>
      </c>
      <c r="F73" s="103">
        <f t="shared" si="87"/>
        <v>111327</v>
      </c>
      <c r="G73" s="104">
        <f t="shared" si="87"/>
        <v>111332</v>
      </c>
      <c r="H73" s="105">
        <f t="shared" si="87"/>
        <v>222659</v>
      </c>
      <c r="I73" s="106">
        <f>IF(E73=0,0,((H73/E73)-1)*100)</f>
        <v>14.288427384997583</v>
      </c>
      <c r="L73" s="203" t="s">
        <v>94</v>
      </c>
      <c r="M73" s="148">
        <f t="shared" ref="M73" si="88">+M70+M71+M72</f>
        <v>13622211</v>
      </c>
      <c r="N73" s="149">
        <f t="shared" ref="N73" si="89">+N70+N71+N72</f>
        <v>13773232</v>
      </c>
      <c r="O73" s="148">
        <f t="shared" ref="O73" si="90">+O70+O71+O72</f>
        <v>27395443</v>
      </c>
      <c r="P73" s="148">
        <f t="shared" ref="P73" si="91">+P70+P71+P72</f>
        <v>402239</v>
      </c>
      <c r="Q73" s="148">
        <f t="shared" ref="Q73" si="92">+Q70+Q71+Q72</f>
        <v>27797682</v>
      </c>
      <c r="R73" s="148">
        <f t="shared" ref="R73" si="93">+R70+R71+R72</f>
        <v>17273464</v>
      </c>
      <c r="S73" s="149">
        <f t="shared" ref="S73" si="94">+S70+S71+S72</f>
        <v>17345293</v>
      </c>
      <c r="T73" s="148">
        <f t="shared" ref="T73" si="95">+T70+T71+T72</f>
        <v>34618757</v>
      </c>
      <c r="U73" s="148">
        <f t="shared" ref="U73" si="96">+U70+U71+U72</f>
        <v>398184</v>
      </c>
      <c r="V73" s="150">
        <f t="shared" ref="V73" si="97">+V70+V71+V72</f>
        <v>35016941</v>
      </c>
      <c r="W73" s="151">
        <f>IF(Q73=0,0,((V73/Q73)-1)*100)</f>
        <v>25.970723026473941</v>
      </c>
    </row>
    <row r="74" spans="1:23" ht="14.25" thickTop="1" thickBot="1" x14ac:dyDescent="0.25">
      <c r="A74" s="95" t="str">
        <f>IF(ISERROR(F74/G74)," ",IF(F74/G74&gt;0.5,IF(F74/G74&lt;1.5," ","NOT OK"),"NOT OK"))</f>
        <v xml:space="preserve"> </v>
      </c>
      <c r="B74" s="210" t="s">
        <v>95</v>
      </c>
      <c r="C74" s="103">
        <f t="shared" ref="C74:H74" si="98">+C66+C70+C71+C72</f>
        <v>156810</v>
      </c>
      <c r="D74" s="104">
        <f t="shared" si="98"/>
        <v>156779</v>
      </c>
      <c r="E74" s="105">
        <f t="shared" si="98"/>
        <v>313589</v>
      </c>
      <c r="F74" s="103">
        <f t="shared" si="98"/>
        <v>174469</v>
      </c>
      <c r="G74" s="104">
        <f t="shared" si="98"/>
        <v>174443</v>
      </c>
      <c r="H74" s="105">
        <f t="shared" si="98"/>
        <v>348912</v>
      </c>
      <c r="I74" s="106">
        <f>IF(E74=0,0,((H74/E74)-1)*100)</f>
        <v>11.264106840482292</v>
      </c>
      <c r="L74" s="203" t="s">
        <v>95</v>
      </c>
      <c r="M74" s="148">
        <f t="shared" ref="M74:V74" si="99">+M66+M70+M71+M72</f>
        <v>22304139</v>
      </c>
      <c r="N74" s="149">
        <f t="shared" si="99"/>
        <v>22264209</v>
      </c>
      <c r="O74" s="148">
        <f t="shared" si="99"/>
        <v>44568348</v>
      </c>
      <c r="P74" s="148">
        <f t="shared" si="99"/>
        <v>676443</v>
      </c>
      <c r="Q74" s="148">
        <f t="shared" si="99"/>
        <v>45244791</v>
      </c>
      <c r="R74" s="148">
        <f t="shared" si="99"/>
        <v>27018799</v>
      </c>
      <c r="S74" s="149">
        <f t="shared" si="99"/>
        <v>26944965</v>
      </c>
      <c r="T74" s="148">
        <f t="shared" si="99"/>
        <v>53963764</v>
      </c>
      <c r="U74" s="148">
        <f t="shared" si="99"/>
        <v>623008</v>
      </c>
      <c r="V74" s="150">
        <f t="shared" si="99"/>
        <v>54586772</v>
      </c>
      <c r="W74" s="151">
        <f>IF(Q74=0,0,((V74/Q74)-1)*100)</f>
        <v>20.647638752491982</v>
      </c>
    </row>
    <row r="75" spans="1:23" ht="14.25" thickTop="1" thickBot="1" x14ac:dyDescent="0.25">
      <c r="A75" s="95" t="str">
        <f t="shared" ref="A75:A81" si="100">IF(ISERROR(F75/G75)," ",IF(F75/G75&gt;0.5,IF(F75/G75&lt;1.5," ","NOT OK"),"NOT OK"))</f>
        <v xml:space="preserve"> </v>
      </c>
      <c r="B75" s="226" t="s">
        <v>22</v>
      </c>
      <c r="C75" s="253">
        <f>+C21+C48</f>
        <v>16661</v>
      </c>
      <c r="D75" s="254">
        <f>+D21+D48</f>
        <v>16668</v>
      </c>
      <c r="E75" s="100">
        <f>+C75+D75</f>
        <v>33329</v>
      </c>
      <c r="F75" s="253"/>
      <c r="G75" s="254"/>
      <c r="H75" s="107"/>
      <c r="I75" s="222"/>
      <c r="L75" s="226" t="s">
        <v>22</v>
      </c>
      <c r="M75" s="248">
        <f>+M21+M48</f>
        <v>2157449</v>
      </c>
      <c r="N75" s="249">
        <f>+N21+N48</f>
        <v>2136585</v>
      </c>
      <c r="O75" s="143">
        <f t="shared" si="83"/>
        <v>4294034</v>
      </c>
      <c r="P75" s="255">
        <f>+P21+P48</f>
        <v>89741</v>
      </c>
      <c r="Q75" s="145">
        <f t="shared" si="84"/>
        <v>4383775</v>
      </c>
      <c r="R75" s="248"/>
      <c r="S75" s="249"/>
      <c r="T75" s="143"/>
      <c r="U75" s="255"/>
      <c r="V75" s="147"/>
      <c r="W75" s="222"/>
    </row>
    <row r="76" spans="1:23" ht="15" customHeight="1" thickTop="1" thickBot="1" x14ac:dyDescent="0.25">
      <c r="A76" s="115" t="str">
        <f t="shared" si="100"/>
        <v xml:space="preserve"> </v>
      </c>
      <c r="B76" s="211" t="s">
        <v>23</v>
      </c>
      <c r="C76" s="110">
        <f t="shared" ref="C76:E76" si="101">+C71+C72+C75</f>
        <v>54603</v>
      </c>
      <c r="D76" s="111">
        <f t="shared" si="101"/>
        <v>54614</v>
      </c>
      <c r="E76" s="112">
        <f t="shared" si="101"/>
        <v>109217</v>
      </c>
      <c r="F76" s="113"/>
      <c r="G76" s="114"/>
      <c r="H76" s="114"/>
      <c r="I76" s="106"/>
      <c r="J76" s="115"/>
      <c r="K76" s="116"/>
      <c r="L76" s="204" t="s">
        <v>23</v>
      </c>
      <c r="M76" s="152">
        <f t="shared" ref="M76:Q76" si="102">+M71+M72+M75</f>
        <v>7414227</v>
      </c>
      <c r="N76" s="152">
        <f t="shared" si="102"/>
        <v>7453694</v>
      </c>
      <c r="O76" s="153">
        <f t="shared" si="102"/>
        <v>14867921</v>
      </c>
      <c r="P76" s="153">
        <f t="shared" si="102"/>
        <v>239830</v>
      </c>
      <c r="Q76" s="153">
        <f t="shared" si="102"/>
        <v>15107751</v>
      </c>
      <c r="R76" s="152"/>
      <c r="S76" s="152"/>
      <c r="T76" s="153"/>
      <c r="U76" s="153"/>
      <c r="V76" s="153"/>
      <c r="W76" s="154"/>
    </row>
    <row r="77" spans="1:23" ht="13.5" thickTop="1" x14ac:dyDescent="0.2">
      <c r="A77" s="95" t="str">
        <f t="shared" si="100"/>
        <v xml:space="preserve"> </v>
      </c>
      <c r="B77" s="226" t="s">
        <v>25</v>
      </c>
      <c r="C77" s="248">
        <f t="shared" ref="C77:D79" si="103">+C23+C50</f>
        <v>17705</v>
      </c>
      <c r="D77" s="252">
        <f t="shared" si="103"/>
        <v>17697</v>
      </c>
      <c r="E77" s="117">
        <f>+C77+D77</f>
        <v>35402</v>
      </c>
      <c r="F77" s="248"/>
      <c r="G77" s="252"/>
      <c r="H77" s="118"/>
      <c r="I77" s="222"/>
      <c r="L77" s="226" t="s">
        <v>25</v>
      </c>
      <c r="M77" s="248">
        <f t="shared" ref="M77:N79" si="104">+M23+M50</f>
        <v>2623080</v>
      </c>
      <c r="N77" s="249">
        <f t="shared" si="104"/>
        <v>2518317</v>
      </c>
      <c r="O77" s="143">
        <f t="shared" ref="O77:O79" si="105">+M77+N77</f>
        <v>5141397</v>
      </c>
      <c r="P77" s="256">
        <f>+P23+P50</f>
        <v>94323</v>
      </c>
      <c r="Q77" s="145">
        <f t="shared" ref="Q77:Q79" si="106">+O77+P77</f>
        <v>5235720</v>
      </c>
      <c r="R77" s="248"/>
      <c r="S77" s="249"/>
      <c r="T77" s="143"/>
      <c r="U77" s="256"/>
      <c r="V77" s="147"/>
      <c r="W77" s="222"/>
    </row>
    <row r="78" spans="1:23" x14ac:dyDescent="0.2">
      <c r="A78" s="95" t="str">
        <f t="shared" si="100"/>
        <v xml:space="preserve"> </v>
      </c>
      <c r="B78" s="226" t="s">
        <v>26</v>
      </c>
      <c r="C78" s="248">
        <f t="shared" si="103"/>
        <v>18505</v>
      </c>
      <c r="D78" s="252">
        <f t="shared" si="103"/>
        <v>18509</v>
      </c>
      <c r="E78" s="119">
        <f>+C78+D78</f>
        <v>37014</v>
      </c>
      <c r="F78" s="248"/>
      <c r="G78" s="252"/>
      <c r="H78" s="119"/>
      <c r="I78" s="222"/>
      <c r="L78" s="226" t="s">
        <v>26</v>
      </c>
      <c r="M78" s="248">
        <f t="shared" si="104"/>
        <v>2867826</v>
      </c>
      <c r="N78" s="249">
        <f t="shared" si="104"/>
        <v>2902413</v>
      </c>
      <c r="O78" s="143">
        <f>+M78+N78</f>
        <v>5770239</v>
      </c>
      <c r="P78" s="102">
        <f>+P24+P51</f>
        <v>91637</v>
      </c>
      <c r="Q78" s="145">
        <f>+O78+P78</f>
        <v>5861876</v>
      </c>
      <c r="R78" s="248"/>
      <c r="S78" s="249"/>
      <c r="T78" s="143"/>
      <c r="U78" s="102"/>
      <c r="V78" s="147"/>
      <c r="W78" s="222"/>
    </row>
    <row r="79" spans="1:23" ht="13.5" thickBot="1" x14ac:dyDescent="0.25">
      <c r="A79" s="95" t="str">
        <f t="shared" si="100"/>
        <v xml:space="preserve"> </v>
      </c>
      <c r="B79" s="226" t="s">
        <v>27</v>
      </c>
      <c r="C79" s="248">
        <f t="shared" si="103"/>
        <v>17721</v>
      </c>
      <c r="D79" s="257">
        <f t="shared" si="103"/>
        <v>17708</v>
      </c>
      <c r="E79" s="120">
        <f>+C79+D79</f>
        <v>35429</v>
      </c>
      <c r="F79" s="248"/>
      <c r="G79" s="257"/>
      <c r="H79" s="120"/>
      <c r="I79" s="223"/>
      <c r="L79" s="226" t="s">
        <v>27</v>
      </c>
      <c r="M79" s="248">
        <f t="shared" si="104"/>
        <v>2506754</v>
      </c>
      <c r="N79" s="249">
        <f t="shared" si="104"/>
        <v>2525080</v>
      </c>
      <c r="O79" s="143">
        <f t="shared" si="105"/>
        <v>5031834</v>
      </c>
      <c r="P79" s="255">
        <f>+P25+P52</f>
        <v>89202</v>
      </c>
      <c r="Q79" s="145">
        <f t="shared" si="106"/>
        <v>5121036</v>
      </c>
      <c r="R79" s="248"/>
      <c r="S79" s="249"/>
      <c r="T79" s="143"/>
      <c r="U79" s="255"/>
      <c r="V79" s="147"/>
      <c r="W79" s="222"/>
    </row>
    <row r="80" spans="1:23" ht="14.25" thickTop="1" thickBot="1" x14ac:dyDescent="0.25">
      <c r="A80" s="95" t="str">
        <f t="shared" si="100"/>
        <v xml:space="preserve"> </v>
      </c>
      <c r="B80" s="210" t="s">
        <v>28</v>
      </c>
      <c r="C80" s="113">
        <f t="shared" ref="C80:E80" si="107">+C77+C78+C79</f>
        <v>53931</v>
      </c>
      <c r="D80" s="121">
        <f t="shared" si="107"/>
        <v>53914</v>
      </c>
      <c r="E80" s="113">
        <f t="shared" si="107"/>
        <v>107845</v>
      </c>
      <c r="F80" s="113"/>
      <c r="G80" s="121"/>
      <c r="H80" s="113"/>
      <c r="I80" s="106"/>
      <c r="L80" s="203" t="s">
        <v>28</v>
      </c>
      <c r="M80" s="148">
        <f t="shared" ref="M80:Q80" si="108">+M77+M78+M79</f>
        <v>7997660</v>
      </c>
      <c r="N80" s="149">
        <f t="shared" si="108"/>
        <v>7945810</v>
      </c>
      <c r="O80" s="148">
        <f t="shared" si="108"/>
        <v>15943470</v>
      </c>
      <c r="P80" s="148">
        <f t="shared" si="108"/>
        <v>275162</v>
      </c>
      <c r="Q80" s="148">
        <f t="shared" si="108"/>
        <v>16218632</v>
      </c>
      <c r="R80" s="148"/>
      <c r="S80" s="149"/>
      <c r="T80" s="148"/>
      <c r="U80" s="148"/>
      <c r="V80" s="148"/>
      <c r="W80" s="151"/>
    </row>
    <row r="81" spans="1:26" ht="14.25" thickTop="1" thickBot="1" x14ac:dyDescent="0.25">
      <c r="A81" s="95" t="str">
        <f t="shared" si="100"/>
        <v xml:space="preserve"> </v>
      </c>
      <c r="B81" s="210" t="s">
        <v>92</v>
      </c>
      <c r="C81" s="103">
        <f t="shared" ref="C81:E81" si="109">+C66+C70+C76+C80</f>
        <v>227402</v>
      </c>
      <c r="D81" s="104">
        <f t="shared" si="109"/>
        <v>227361</v>
      </c>
      <c r="E81" s="105">
        <f t="shared" si="109"/>
        <v>454763</v>
      </c>
      <c r="F81" s="103"/>
      <c r="G81" s="104"/>
      <c r="H81" s="105"/>
      <c r="I81" s="106"/>
      <c r="L81" s="203" t="s">
        <v>92</v>
      </c>
      <c r="M81" s="148">
        <f t="shared" ref="M81:Q81" si="110">+M66+M70+M76+M80</f>
        <v>32459248</v>
      </c>
      <c r="N81" s="149">
        <f t="shared" si="110"/>
        <v>32346604</v>
      </c>
      <c r="O81" s="148">
        <f t="shared" si="110"/>
        <v>64805852</v>
      </c>
      <c r="P81" s="148">
        <f t="shared" si="110"/>
        <v>1041346</v>
      </c>
      <c r="Q81" s="148">
        <f t="shared" si="110"/>
        <v>65847198</v>
      </c>
      <c r="R81" s="148"/>
      <c r="S81" s="149"/>
      <c r="T81" s="148"/>
      <c r="U81" s="148"/>
      <c r="V81" s="150"/>
      <c r="W81" s="151"/>
    </row>
    <row r="82" spans="1:26" ht="14.25" thickTop="1" thickBot="1" x14ac:dyDescent="0.25">
      <c r="B82" s="205" t="s">
        <v>61</v>
      </c>
      <c r="L82" s="205" t="s">
        <v>61</v>
      </c>
    </row>
    <row r="83" spans="1:26" ht="13.5" thickTop="1" x14ac:dyDescent="0.2">
      <c r="L83" s="302" t="s">
        <v>39</v>
      </c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4"/>
    </row>
    <row r="84" spans="1:26" ht="13.5" thickBot="1" x14ac:dyDescent="0.25">
      <c r="L84" s="305" t="s">
        <v>40</v>
      </c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7"/>
    </row>
    <row r="85" spans="1:26" ht="14.25" thickTop="1" thickBot="1" x14ac:dyDescent="0.25">
      <c r="W85" s="122" t="s">
        <v>41</v>
      </c>
    </row>
    <row r="86" spans="1:26" ht="14.25" thickTop="1" thickBot="1" x14ac:dyDescent="0.25">
      <c r="L86" s="224"/>
      <c r="M86" s="314" t="s">
        <v>91</v>
      </c>
      <c r="N86" s="315"/>
      <c r="O86" s="315"/>
      <c r="P86" s="315"/>
      <c r="Q86" s="316"/>
      <c r="R86" s="314" t="s">
        <v>93</v>
      </c>
      <c r="S86" s="315"/>
      <c r="T86" s="315"/>
      <c r="U86" s="315"/>
      <c r="V86" s="316"/>
      <c r="W86" s="225" t="s">
        <v>4</v>
      </c>
    </row>
    <row r="87" spans="1:26" ht="13.5" thickTop="1" x14ac:dyDescent="0.2">
      <c r="L87" s="226" t="s">
        <v>5</v>
      </c>
      <c r="M87" s="227"/>
      <c r="N87" s="230"/>
      <c r="O87" s="173"/>
      <c r="P87" s="231"/>
      <c r="Q87" s="174"/>
      <c r="R87" s="227"/>
      <c r="S87" s="230"/>
      <c r="T87" s="173"/>
      <c r="U87" s="231"/>
      <c r="V87" s="174"/>
      <c r="W87" s="229" t="s">
        <v>6</v>
      </c>
    </row>
    <row r="88" spans="1:26" ht="13.5" thickBot="1" x14ac:dyDescent="0.25">
      <c r="L88" s="232"/>
      <c r="M88" s="236" t="s">
        <v>42</v>
      </c>
      <c r="N88" s="237" t="s">
        <v>43</v>
      </c>
      <c r="O88" s="175" t="s">
        <v>44</v>
      </c>
      <c r="P88" s="238" t="s">
        <v>13</v>
      </c>
      <c r="Q88" s="220" t="s">
        <v>9</v>
      </c>
      <c r="R88" s="236" t="s">
        <v>42</v>
      </c>
      <c r="S88" s="237" t="s">
        <v>43</v>
      </c>
      <c r="T88" s="175" t="s">
        <v>44</v>
      </c>
      <c r="U88" s="238" t="s">
        <v>13</v>
      </c>
      <c r="V88" s="220" t="s">
        <v>9</v>
      </c>
      <c r="W88" s="235"/>
    </row>
    <row r="89" spans="1:26" ht="4.5" customHeight="1" thickTop="1" x14ac:dyDescent="0.2">
      <c r="L89" s="226"/>
      <c r="M89" s="242"/>
      <c r="N89" s="243"/>
      <c r="O89" s="159"/>
      <c r="P89" s="244"/>
      <c r="Q89" s="162"/>
      <c r="R89" s="242"/>
      <c r="S89" s="243"/>
      <c r="T89" s="159"/>
      <c r="U89" s="244"/>
      <c r="V89" s="164"/>
      <c r="W89" s="245"/>
    </row>
    <row r="90" spans="1:26" x14ac:dyDescent="0.2">
      <c r="A90" s="123"/>
      <c r="B90" s="212"/>
      <c r="C90" s="123"/>
      <c r="D90" s="123"/>
      <c r="E90" s="123"/>
      <c r="F90" s="123"/>
      <c r="G90" s="123"/>
      <c r="H90" s="123"/>
      <c r="I90" s="124"/>
      <c r="J90" s="123"/>
      <c r="L90" s="226" t="s">
        <v>14</v>
      </c>
      <c r="M90" s="248">
        <f>+BKK!M90+DMK!M90</f>
        <v>48063</v>
      </c>
      <c r="N90" s="249">
        <f>+BKK!N90+DMK!N90</f>
        <v>57759</v>
      </c>
      <c r="O90" s="160">
        <f>M90+N90</f>
        <v>105822</v>
      </c>
      <c r="P90" s="102">
        <f>+BKK!P90+DMK!P90</f>
        <v>4370</v>
      </c>
      <c r="Q90" s="163">
        <f>+O90+P90</f>
        <v>110192</v>
      </c>
      <c r="R90" s="248">
        <f>+BKK!R90+DMK!R90</f>
        <v>42810</v>
      </c>
      <c r="S90" s="249">
        <f>+BKK!S90+DMK!S90</f>
        <v>61467</v>
      </c>
      <c r="T90" s="160">
        <f>R90+S90</f>
        <v>104277</v>
      </c>
      <c r="U90" s="102">
        <f>+BKK!U90+DMK!U90</f>
        <v>4377</v>
      </c>
      <c r="V90" s="165">
        <f t="shared" ref="V90:V92" si="111">+T90+U90</f>
        <v>108654</v>
      </c>
      <c r="W90" s="222">
        <f t="shared" ref="W90:W98" si="112">IF(Q90=0,0,((V90/Q90)-1)*100)</f>
        <v>-1.3957456076666208</v>
      </c>
      <c r="Y90" s="108"/>
      <c r="Z90" s="108"/>
    </row>
    <row r="91" spans="1:26" x14ac:dyDescent="0.2">
      <c r="A91" s="123"/>
      <c r="B91" s="212"/>
      <c r="C91" s="123"/>
      <c r="D91" s="123"/>
      <c r="E91" s="123"/>
      <c r="F91" s="123"/>
      <c r="G91" s="123"/>
      <c r="H91" s="123"/>
      <c r="I91" s="124"/>
      <c r="J91" s="123"/>
      <c r="L91" s="226" t="s">
        <v>15</v>
      </c>
      <c r="M91" s="248">
        <f>+BKK!M91+DMK!M91</f>
        <v>48781</v>
      </c>
      <c r="N91" s="249">
        <f>+BKK!N91+DMK!N91</f>
        <v>59767</v>
      </c>
      <c r="O91" s="160">
        <f>M91+N91</f>
        <v>108548</v>
      </c>
      <c r="P91" s="102">
        <f>+BKK!P91+DMK!P91</f>
        <v>4506</v>
      </c>
      <c r="Q91" s="163">
        <f t="shared" ref="Q91:Q92" si="113">+O91+P91</f>
        <v>113054</v>
      </c>
      <c r="R91" s="248">
        <f>+BKK!R91+DMK!R91</f>
        <v>47341</v>
      </c>
      <c r="S91" s="249">
        <f>+BKK!S91+DMK!S91</f>
        <v>65004</v>
      </c>
      <c r="T91" s="160">
        <f>R91+S91</f>
        <v>112345</v>
      </c>
      <c r="U91" s="102">
        <f>+BKK!U91+DMK!U91</f>
        <v>4323</v>
      </c>
      <c r="V91" s="165">
        <f t="shared" si="111"/>
        <v>116668</v>
      </c>
      <c r="W91" s="222">
        <f t="shared" si="112"/>
        <v>3.1967024607709504</v>
      </c>
      <c r="Y91" s="108"/>
      <c r="Z91" s="108"/>
    </row>
    <row r="92" spans="1:26" ht="13.5" thickBot="1" x14ac:dyDescent="0.25">
      <c r="A92" s="123"/>
      <c r="B92" s="212"/>
      <c r="C92" s="123"/>
      <c r="D92" s="123"/>
      <c r="E92" s="123"/>
      <c r="F92" s="123"/>
      <c r="G92" s="123"/>
      <c r="H92" s="123"/>
      <c r="I92" s="124"/>
      <c r="J92" s="123"/>
      <c r="L92" s="232" t="s">
        <v>16</v>
      </c>
      <c r="M92" s="248">
        <f>+BKK!M92+DMK!M92</f>
        <v>44940</v>
      </c>
      <c r="N92" s="249">
        <f>+BKK!N92+DMK!N92</f>
        <v>56197</v>
      </c>
      <c r="O92" s="160">
        <f>M92+N92</f>
        <v>101137</v>
      </c>
      <c r="P92" s="102">
        <f>+BKK!P92+DMK!P92</f>
        <v>4359</v>
      </c>
      <c r="Q92" s="163">
        <f t="shared" si="113"/>
        <v>105496</v>
      </c>
      <c r="R92" s="248">
        <f>+BKK!R92+DMK!R92</f>
        <v>41815</v>
      </c>
      <c r="S92" s="249">
        <f>+BKK!S92+DMK!S92</f>
        <v>63035</v>
      </c>
      <c r="T92" s="160">
        <f>R92+S92</f>
        <v>104850</v>
      </c>
      <c r="U92" s="102">
        <f>+BKK!U92+DMK!U92</f>
        <v>4115</v>
      </c>
      <c r="V92" s="165">
        <f t="shared" si="111"/>
        <v>108965</v>
      </c>
      <c r="W92" s="222">
        <f t="shared" si="112"/>
        <v>3.2882763327519493</v>
      </c>
      <c r="Y92" s="108"/>
      <c r="Z92" s="108"/>
    </row>
    <row r="93" spans="1:26" ht="14.25" thickTop="1" thickBot="1" x14ac:dyDescent="0.25">
      <c r="A93" s="123"/>
      <c r="B93" s="212"/>
      <c r="C93" s="123"/>
      <c r="D93" s="123"/>
      <c r="E93" s="123"/>
      <c r="F93" s="123"/>
      <c r="G93" s="123"/>
      <c r="H93" s="123"/>
      <c r="I93" s="124"/>
      <c r="J93" s="123"/>
      <c r="L93" s="206" t="s">
        <v>17</v>
      </c>
      <c r="M93" s="166">
        <f t="shared" ref="M93:V93" si="114">+M90+M91+M92</f>
        <v>141784</v>
      </c>
      <c r="N93" s="167">
        <f t="shared" si="114"/>
        <v>173723</v>
      </c>
      <c r="O93" s="166">
        <f t="shared" si="114"/>
        <v>315507</v>
      </c>
      <c r="P93" s="166">
        <f t="shared" si="114"/>
        <v>13235</v>
      </c>
      <c r="Q93" s="166">
        <f t="shared" si="114"/>
        <v>328742</v>
      </c>
      <c r="R93" s="166">
        <f t="shared" si="114"/>
        <v>131966</v>
      </c>
      <c r="S93" s="167">
        <f t="shared" si="114"/>
        <v>189506</v>
      </c>
      <c r="T93" s="166">
        <f t="shared" si="114"/>
        <v>321472</v>
      </c>
      <c r="U93" s="166">
        <f t="shared" si="114"/>
        <v>12815</v>
      </c>
      <c r="V93" s="168">
        <f t="shared" si="114"/>
        <v>334287</v>
      </c>
      <c r="W93" s="169">
        <f>IF(Q93=0,0,((V93/Q93)-1)*100)</f>
        <v>1.6867330611847642</v>
      </c>
      <c r="Y93" s="108"/>
      <c r="Z93" s="108"/>
    </row>
    <row r="94" spans="1:26" ht="13.5" thickTop="1" x14ac:dyDescent="0.2">
      <c r="A94" s="123"/>
      <c r="B94" s="212"/>
      <c r="C94" s="123"/>
      <c r="D94" s="123"/>
      <c r="E94" s="123"/>
      <c r="F94" s="123"/>
      <c r="G94" s="123"/>
      <c r="H94" s="123"/>
      <c r="I94" s="124"/>
      <c r="J94" s="123"/>
      <c r="L94" s="226" t="s">
        <v>18</v>
      </c>
      <c r="M94" s="248">
        <f>+BKK!M94+DMK!M94</f>
        <v>43255</v>
      </c>
      <c r="N94" s="249">
        <f>+BKK!N94+DMK!N94</f>
        <v>53312</v>
      </c>
      <c r="O94" s="160">
        <f>M94+N94</f>
        <v>96567</v>
      </c>
      <c r="P94" s="102">
        <f>+BKK!P94+DMK!P94</f>
        <v>3712</v>
      </c>
      <c r="Q94" s="163">
        <f t="shared" ref="Q94:Q95" si="115">+O94+P94</f>
        <v>100279</v>
      </c>
      <c r="R94" s="248">
        <f>+BKK!R94+DMK!R94</f>
        <v>40194</v>
      </c>
      <c r="S94" s="249">
        <f>+BKK!S94+DMK!S94</f>
        <v>54628</v>
      </c>
      <c r="T94" s="160">
        <f>R94+S94</f>
        <v>94822</v>
      </c>
      <c r="U94" s="102">
        <f>+BKK!U94+DMK!U94</f>
        <v>3770</v>
      </c>
      <c r="V94" s="165">
        <f t="shared" ref="V94:V95" si="116">+T94+U94</f>
        <v>98592</v>
      </c>
      <c r="W94" s="222">
        <f t="shared" si="112"/>
        <v>-1.682306365240982</v>
      </c>
      <c r="Y94" s="108"/>
      <c r="Z94" s="108"/>
    </row>
    <row r="95" spans="1:26" x14ac:dyDescent="0.2">
      <c r="A95" s="123"/>
      <c r="B95" s="212"/>
      <c r="C95" s="123"/>
      <c r="D95" s="123"/>
      <c r="E95" s="123"/>
      <c r="F95" s="123"/>
      <c r="G95" s="123"/>
      <c r="H95" s="123"/>
      <c r="I95" s="124"/>
      <c r="J95" s="123"/>
      <c r="L95" s="226" t="s">
        <v>19</v>
      </c>
      <c r="M95" s="248">
        <f>+BKK!M95+DMK!M95</f>
        <v>37185</v>
      </c>
      <c r="N95" s="249">
        <f>+BKK!N95+DMK!N95</f>
        <v>49585</v>
      </c>
      <c r="O95" s="160">
        <f>M95+N95</f>
        <v>86770</v>
      </c>
      <c r="P95" s="102">
        <f>+BKK!P95+DMK!P95</f>
        <v>3478</v>
      </c>
      <c r="Q95" s="163">
        <f t="shared" si="115"/>
        <v>90248</v>
      </c>
      <c r="R95" s="248">
        <f>+BKK!R95+DMK!R95</f>
        <v>39790</v>
      </c>
      <c r="S95" s="249">
        <f>+BKK!S95+DMK!S95</f>
        <v>57705</v>
      </c>
      <c r="T95" s="160">
        <f>R95+S95</f>
        <v>97495</v>
      </c>
      <c r="U95" s="102">
        <f>+BKK!U95+DMK!U95</f>
        <v>3645</v>
      </c>
      <c r="V95" s="165">
        <f t="shared" si="116"/>
        <v>101140</v>
      </c>
      <c r="W95" s="222">
        <f>IF(Q95=0,0,((V95/Q95)-1)*100)</f>
        <v>12.06896551724137</v>
      </c>
      <c r="Y95" s="108"/>
      <c r="Z95" s="108"/>
    </row>
    <row r="96" spans="1:26" ht="13.5" thickBot="1" x14ac:dyDescent="0.25">
      <c r="A96" s="123"/>
      <c r="B96" s="212"/>
      <c r="C96" s="123"/>
      <c r="D96" s="123"/>
      <c r="E96" s="123"/>
      <c r="F96" s="123"/>
      <c r="G96" s="123"/>
      <c r="H96" s="123"/>
      <c r="I96" s="124"/>
      <c r="J96" s="123"/>
      <c r="L96" s="226" t="s">
        <v>20</v>
      </c>
      <c r="M96" s="248">
        <f>+BKK!M96+DMK!M96</f>
        <v>48830</v>
      </c>
      <c r="N96" s="249">
        <f>+BKK!N96+DMK!N96</f>
        <v>61356</v>
      </c>
      <c r="O96" s="160">
        <f>M96+N96</f>
        <v>110186</v>
      </c>
      <c r="P96" s="102">
        <f>+BKK!P96+DMK!P96</f>
        <v>4610</v>
      </c>
      <c r="Q96" s="163">
        <f>+O96+P96</f>
        <v>114796</v>
      </c>
      <c r="R96" s="248">
        <f>+BKK!R96+DMK!R96</f>
        <v>46941</v>
      </c>
      <c r="S96" s="249">
        <f>+BKK!S96+DMK!S96</f>
        <v>64245</v>
      </c>
      <c r="T96" s="160">
        <f>R96+S96</f>
        <v>111186</v>
      </c>
      <c r="U96" s="102">
        <f>+BKK!U96+DMK!U96</f>
        <v>4036</v>
      </c>
      <c r="V96" s="165">
        <f>+T96+U96</f>
        <v>115222</v>
      </c>
      <c r="W96" s="222">
        <f>IF(Q96=0,0,((V96/Q96)-1)*100)</f>
        <v>0.37109306944493881</v>
      </c>
      <c r="Y96" s="108"/>
      <c r="Z96" s="108"/>
    </row>
    <row r="97" spans="1:26" ht="14.25" thickTop="1" thickBot="1" x14ac:dyDescent="0.25">
      <c r="A97" s="123"/>
      <c r="B97" s="212"/>
      <c r="C97" s="123"/>
      <c r="D97" s="123"/>
      <c r="E97" s="123"/>
      <c r="F97" s="123"/>
      <c r="G97" s="123"/>
      <c r="H97" s="123"/>
      <c r="I97" s="124"/>
      <c r="J97" s="123"/>
      <c r="L97" s="206" t="s">
        <v>89</v>
      </c>
      <c r="M97" s="166">
        <f t="shared" ref="M97:V97" si="117">+M94+M95+M96</f>
        <v>129270</v>
      </c>
      <c r="N97" s="167">
        <f t="shared" si="117"/>
        <v>164253</v>
      </c>
      <c r="O97" s="166">
        <f t="shared" si="117"/>
        <v>293523</v>
      </c>
      <c r="P97" s="166">
        <f t="shared" si="117"/>
        <v>11800</v>
      </c>
      <c r="Q97" s="166">
        <f t="shared" si="117"/>
        <v>305323</v>
      </c>
      <c r="R97" s="166">
        <f t="shared" si="117"/>
        <v>126925</v>
      </c>
      <c r="S97" s="167">
        <f t="shared" si="117"/>
        <v>176578</v>
      </c>
      <c r="T97" s="166">
        <f t="shared" si="117"/>
        <v>303503</v>
      </c>
      <c r="U97" s="166">
        <f t="shared" si="117"/>
        <v>11451</v>
      </c>
      <c r="V97" s="168">
        <f t="shared" si="117"/>
        <v>314954</v>
      </c>
      <c r="W97" s="169">
        <f>IF(Q97=0,0,((V97/Q97)-1)*100)</f>
        <v>3.1543643944281996</v>
      </c>
      <c r="Y97" s="108"/>
      <c r="Z97" s="108"/>
    </row>
    <row r="98" spans="1:26" ht="13.5" thickTop="1" x14ac:dyDescent="0.2">
      <c r="A98" s="123"/>
      <c r="B98" s="212"/>
      <c r="C98" s="123"/>
      <c r="D98" s="123"/>
      <c r="E98" s="123"/>
      <c r="F98" s="123"/>
      <c r="G98" s="123"/>
      <c r="H98" s="123"/>
      <c r="I98" s="124"/>
      <c r="J98" s="123"/>
      <c r="L98" s="226" t="s">
        <v>21</v>
      </c>
      <c r="M98" s="248">
        <f>+BKK!M98+DMK!M98</f>
        <v>43391</v>
      </c>
      <c r="N98" s="249">
        <f>+BKK!N98+DMK!N98</f>
        <v>54255</v>
      </c>
      <c r="O98" s="160">
        <f>M98+N98</f>
        <v>97646</v>
      </c>
      <c r="P98" s="102">
        <f>+BKK!P98+DMK!P98</f>
        <v>4003</v>
      </c>
      <c r="Q98" s="163">
        <f t="shared" ref="Q98:Q102" si="118">+O98+P98</f>
        <v>101649</v>
      </c>
      <c r="R98" s="248">
        <f>+BKK!R98+DMK!R98</f>
        <v>40847</v>
      </c>
      <c r="S98" s="249">
        <f>+BKK!S98+DMK!S98</f>
        <v>54954</v>
      </c>
      <c r="T98" s="160">
        <f>R98+S98</f>
        <v>95801</v>
      </c>
      <c r="U98" s="102">
        <f>+BKK!U98+DMK!U98</f>
        <v>3793</v>
      </c>
      <c r="V98" s="165">
        <f t="shared" ref="V98" si="119">+T98+U98</f>
        <v>99594</v>
      </c>
      <c r="W98" s="222">
        <f t="shared" si="112"/>
        <v>-2.0216627807455034</v>
      </c>
      <c r="Y98" s="108"/>
      <c r="Z98" s="108"/>
    </row>
    <row r="99" spans="1:26" ht="13.5" thickBot="1" x14ac:dyDescent="0.25">
      <c r="A99" s="123"/>
      <c r="B99" s="212"/>
      <c r="C99" s="123"/>
      <c r="D99" s="123"/>
      <c r="E99" s="123"/>
      <c r="F99" s="123"/>
      <c r="G99" s="123"/>
      <c r="H99" s="123"/>
      <c r="I99" s="124"/>
      <c r="J99" s="123"/>
      <c r="L99" s="226" t="s">
        <v>90</v>
      </c>
      <c r="M99" s="248">
        <f>+BKK!M99+DMK!M99</f>
        <v>42864</v>
      </c>
      <c r="N99" s="249">
        <f>+BKK!N99+DMK!N99</f>
        <v>59626</v>
      </c>
      <c r="O99" s="160">
        <f>M99+N99</f>
        <v>102490</v>
      </c>
      <c r="P99" s="102">
        <f>+BKK!P99+DMK!P99</f>
        <v>3954</v>
      </c>
      <c r="Q99" s="163">
        <f>+O99+P99</f>
        <v>106444</v>
      </c>
      <c r="R99" s="248">
        <f>+BKK!R99+DMK!R99</f>
        <v>40450</v>
      </c>
      <c r="S99" s="249">
        <f>+BKK!S99+DMK!S99</f>
        <v>60420</v>
      </c>
      <c r="T99" s="160">
        <f>R99+S99</f>
        <v>100870</v>
      </c>
      <c r="U99" s="102">
        <f>+BKK!U99+DMK!U99</f>
        <v>4028</v>
      </c>
      <c r="V99" s="165">
        <f>+T99+U99</f>
        <v>104898</v>
      </c>
      <c r="W99" s="222">
        <f>IF(Q99=0,0,((V99/Q99)-1)*100)</f>
        <v>-1.452406899402503</v>
      </c>
      <c r="Y99" s="108"/>
      <c r="Z99" s="108"/>
    </row>
    <row r="100" spans="1:26" ht="14.25" thickTop="1" thickBot="1" x14ac:dyDescent="0.25">
      <c r="A100" s="123"/>
      <c r="B100" s="212"/>
      <c r="C100" s="123"/>
      <c r="D100" s="123"/>
      <c r="E100" s="123"/>
      <c r="F100" s="123"/>
      <c r="G100" s="123"/>
      <c r="H100" s="123"/>
      <c r="I100" s="124"/>
      <c r="J100" s="123"/>
      <c r="L100" s="206" t="s">
        <v>94</v>
      </c>
      <c r="M100" s="166">
        <f t="shared" ref="M100" si="120">+M97+M98+M99</f>
        <v>215525</v>
      </c>
      <c r="N100" s="167">
        <f t="shared" ref="N100" si="121">+N97+N98+N99</f>
        <v>278134</v>
      </c>
      <c r="O100" s="166">
        <f t="shared" ref="O100" si="122">+O97+O98+O99</f>
        <v>493659</v>
      </c>
      <c r="P100" s="166">
        <f t="shared" ref="P100" si="123">+P97+P98+P99</f>
        <v>19757</v>
      </c>
      <c r="Q100" s="166">
        <f t="shared" ref="Q100" si="124">+Q97+Q98+Q99</f>
        <v>513416</v>
      </c>
      <c r="R100" s="166">
        <f t="shared" ref="R100" si="125">+R97+R98+R99</f>
        <v>208222</v>
      </c>
      <c r="S100" s="167">
        <f t="shared" ref="S100" si="126">+S97+S98+S99</f>
        <v>291952</v>
      </c>
      <c r="T100" s="166">
        <f t="shared" ref="T100" si="127">+T97+T98+T99</f>
        <v>500174</v>
      </c>
      <c r="U100" s="166">
        <f t="shared" ref="U100" si="128">+U97+U98+U99</f>
        <v>19272</v>
      </c>
      <c r="V100" s="168">
        <f t="shared" ref="V100" si="129">+V97+V98+V99</f>
        <v>519446</v>
      </c>
      <c r="W100" s="169">
        <f t="shared" ref="W100:W101" si="130">IF(Q100=0,0,((V100/Q100)-1)*100)</f>
        <v>1.1744861866400669</v>
      </c>
      <c r="Y100" s="108"/>
      <c r="Z100" s="108"/>
    </row>
    <row r="101" spans="1:26" ht="14.25" thickTop="1" thickBot="1" x14ac:dyDescent="0.25">
      <c r="A101" s="123"/>
      <c r="B101" s="212"/>
      <c r="C101" s="123"/>
      <c r="D101" s="123"/>
      <c r="E101" s="123"/>
      <c r="F101" s="123"/>
      <c r="G101" s="123"/>
      <c r="H101" s="123"/>
      <c r="I101" s="124"/>
      <c r="J101" s="123"/>
      <c r="L101" s="206" t="s">
        <v>95</v>
      </c>
      <c r="M101" s="166">
        <f t="shared" ref="M101:V101" si="131">+M93+M97+M98+M99</f>
        <v>357309</v>
      </c>
      <c r="N101" s="167">
        <f t="shared" si="131"/>
        <v>451857</v>
      </c>
      <c r="O101" s="166">
        <f t="shared" si="131"/>
        <v>809166</v>
      </c>
      <c r="P101" s="166">
        <f t="shared" si="131"/>
        <v>32992</v>
      </c>
      <c r="Q101" s="166">
        <f t="shared" si="131"/>
        <v>842158</v>
      </c>
      <c r="R101" s="166">
        <f t="shared" si="131"/>
        <v>340188</v>
      </c>
      <c r="S101" s="167">
        <f t="shared" si="131"/>
        <v>481458</v>
      </c>
      <c r="T101" s="166">
        <f t="shared" si="131"/>
        <v>821646</v>
      </c>
      <c r="U101" s="166">
        <f t="shared" si="131"/>
        <v>32087</v>
      </c>
      <c r="V101" s="168">
        <f t="shared" si="131"/>
        <v>853733</v>
      </c>
      <c r="W101" s="169">
        <f t="shared" si="130"/>
        <v>1.3744451753708864</v>
      </c>
      <c r="Y101" s="108"/>
      <c r="Z101" s="108"/>
    </row>
    <row r="102" spans="1:26" ht="14.25" thickTop="1" thickBot="1" x14ac:dyDescent="0.25">
      <c r="A102" s="123"/>
      <c r="B102" s="212"/>
      <c r="C102" s="123"/>
      <c r="D102" s="123"/>
      <c r="E102" s="123"/>
      <c r="F102" s="123"/>
      <c r="G102" s="123"/>
      <c r="H102" s="123"/>
      <c r="I102" s="124"/>
      <c r="J102" s="123"/>
      <c r="L102" s="226" t="s">
        <v>22</v>
      </c>
      <c r="M102" s="248">
        <f>+BKK!M102+DMK!M102</f>
        <v>43958</v>
      </c>
      <c r="N102" s="249">
        <f>+BKK!N102+DMK!N102</f>
        <v>55554</v>
      </c>
      <c r="O102" s="161">
        <f>M102+N102</f>
        <v>99512</v>
      </c>
      <c r="P102" s="255">
        <f>+BKK!P102+DMK!P102</f>
        <v>3713</v>
      </c>
      <c r="Q102" s="163">
        <f t="shared" si="118"/>
        <v>103225</v>
      </c>
      <c r="R102" s="248"/>
      <c r="S102" s="249"/>
      <c r="T102" s="161"/>
      <c r="U102" s="255"/>
      <c r="V102" s="165"/>
      <c r="W102" s="222"/>
      <c r="Y102" s="108"/>
      <c r="Z102" s="108"/>
    </row>
    <row r="103" spans="1:26" ht="14.25" thickTop="1" thickBot="1" x14ac:dyDescent="0.25">
      <c r="A103" s="123"/>
      <c r="B103" s="212"/>
      <c r="C103" s="123"/>
      <c r="D103" s="123"/>
      <c r="E103" s="123"/>
      <c r="F103" s="123"/>
      <c r="G103" s="123"/>
      <c r="H103" s="123"/>
      <c r="I103" s="124"/>
      <c r="J103" s="123"/>
      <c r="L103" s="207" t="s">
        <v>23</v>
      </c>
      <c r="M103" s="170">
        <f t="shared" ref="M103:Q103" si="132">+M98+M99+M102</f>
        <v>130213</v>
      </c>
      <c r="N103" s="170">
        <f t="shared" si="132"/>
        <v>169435</v>
      </c>
      <c r="O103" s="171">
        <f t="shared" si="132"/>
        <v>299648</v>
      </c>
      <c r="P103" s="171">
        <f t="shared" si="132"/>
        <v>11670</v>
      </c>
      <c r="Q103" s="171">
        <f t="shared" si="132"/>
        <v>311318</v>
      </c>
      <c r="R103" s="170"/>
      <c r="S103" s="170"/>
      <c r="T103" s="171"/>
      <c r="U103" s="171"/>
      <c r="V103" s="171"/>
      <c r="W103" s="172"/>
    </row>
    <row r="104" spans="1:26" ht="13.5" thickTop="1" x14ac:dyDescent="0.2">
      <c r="A104" s="123"/>
      <c r="B104" s="212"/>
      <c r="C104" s="123"/>
      <c r="D104" s="123"/>
      <c r="E104" s="123"/>
      <c r="F104" s="123"/>
      <c r="G104" s="123"/>
      <c r="H104" s="123"/>
      <c r="I104" s="124"/>
      <c r="J104" s="123"/>
      <c r="L104" s="226" t="s">
        <v>25</v>
      </c>
      <c r="M104" s="248">
        <f>+BKK!M104+DMK!M104</f>
        <v>45118</v>
      </c>
      <c r="N104" s="249">
        <f>+BKK!N104+DMK!N104</f>
        <v>55234</v>
      </c>
      <c r="O104" s="161">
        <f>M104+N104</f>
        <v>100352</v>
      </c>
      <c r="P104" s="256">
        <f>+BKK!P104+DMK!P104</f>
        <v>3965</v>
      </c>
      <c r="Q104" s="163">
        <f t="shared" ref="Q104:Q106" si="133">+O104+P104</f>
        <v>104317</v>
      </c>
      <c r="R104" s="248"/>
      <c r="S104" s="249"/>
      <c r="T104" s="161"/>
      <c r="U104" s="256"/>
      <c r="V104" s="165"/>
      <c r="W104" s="222"/>
      <c r="Y104" s="108"/>
      <c r="Z104" s="108"/>
    </row>
    <row r="105" spans="1:26" x14ac:dyDescent="0.2">
      <c r="A105" s="123"/>
      <c r="B105" s="212"/>
      <c r="C105" s="123"/>
      <c r="D105" s="123"/>
      <c r="E105" s="123"/>
      <c r="F105" s="123"/>
      <c r="G105" s="123"/>
      <c r="H105" s="123"/>
      <c r="I105" s="124"/>
      <c r="J105" s="123"/>
      <c r="L105" s="226" t="s">
        <v>26</v>
      </c>
      <c r="M105" s="248">
        <f>+BKK!M105+DMK!M105</f>
        <v>40954</v>
      </c>
      <c r="N105" s="249">
        <f>+BKK!N105+DMK!N105</f>
        <v>52918</v>
      </c>
      <c r="O105" s="161">
        <f>M105+N105</f>
        <v>93872</v>
      </c>
      <c r="P105" s="102">
        <f>+BKK!P105+DMK!P105</f>
        <v>4130</v>
      </c>
      <c r="Q105" s="163">
        <f>+O105+P105</f>
        <v>98002</v>
      </c>
      <c r="R105" s="248"/>
      <c r="S105" s="249"/>
      <c r="T105" s="161"/>
      <c r="U105" s="102"/>
      <c r="V105" s="165"/>
      <c r="W105" s="222"/>
    </row>
    <row r="106" spans="1:26" ht="13.5" thickBot="1" x14ac:dyDescent="0.25">
      <c r="A106" s="98"/>
      <c r="B106" s="212"/>
      <c r="C106" s="123"/>
      <c r="D106" s="123"/>
      <c r="E106" s="123"/>
      <c r="F106" s="123"/>
      <c r="G106" s="123"/>
      <c r="H106" s="123"/>
      <c r="I106" s="124"/>
      <c r="J106" s="98"/>
      <c r="L106" s="226" t="s">
        <v>27</v>
      </c>
      <c r="M106" s="248">
        <f>+BKK!M106+DMK!M106</f>
        <v>37889</v>
      </c>
      <c r="N106" s="249">
        <f>+BKK!N106+DMK!N106</f>
        <v>58498</v>
      </c>
      <c r="O106" s="161">
        <f>M106+N106</f>
        <v>96387</v>
      </c>
      <c r="P106" s="102">
        <f>+BKK!P106+DMK!P106</f>
        <v>3813</v>
      </c>
      <c r="Q106" s="163">
        <f t="shared" si="133"/>
        <v>100200</v>
      </c>
      <c r="R106" s="248"/>
      <c r="S106" s="249"/>
      <c r="T106" s="161"/>
      <c r="U106" s="102"/>
      <c r="V106" s="165"/>
      <c r="W106" s="222"/>
    </row>
    <row r="107" spans="1:26" ht="14.25" thickTop="1" thickBot="1" x14ac:dyDescent="0.25">
      <c r="A107" s="123"/>
      <c r="B107" s="212"/>
      <c r="C107" s="123"/>
      <c r="D107" s="123"/>
      <c r="E107" s="123"/>
      <c r="F107" s="123"/>
      <c r="G107" s="123"/>
      <c r="H107" s="123"/>
      <c r="I107" s="124"/>
      <c r="J107" s="123"/>
      <c r="L107" s="206" t="s">
        <v>28</v>
      </c>
      <c r="M107" s="166">
        <f t="shared" ref="M107:Q107" si="134">+M104+M105+M106</f>
        <v>123961</v>
      </c>
      <c r="N107" s="167">
        <f t="shared" si="134"/>
        <v>166650</v>
      </c>
      <c r="O107" s="166">
        <f t="shared" si="134"/>
        <v>290611</v>
      </c>
      <c r="P107" s="166">
        <f t="shared" si="134"/>
        <v>11908</v>
      </c>
      <c r="Q107" s="166">
        <f t="shared" si="134"/>
        <v>302519</v>
      </c>
      <c r="R107" s="166"/>
      <c r="S107" s="167"/>
      <c r="T107" s="166"/>
      <c r="U107" s="166"/>
      <c r="V107" s="166"/>
      <c r="W107" s="169"/>
    </row>
    <row r="108" spans="1:26" ht="14.25" thickTop="1" thickBot="1" x14ac:dyDescent="0.25">
      <c r="A108" s="123"/>
      <c r="B108" s="212"/>
      <c r="C108" s="123"/>
      <c r="D108" s="123"/>
      <c r="E108" s="123"/>
      <c r="F108" s="123"/>
      <c r="G108" s="123"/>
      <c r="H108" s="123"/>
      <c r="I108" s="124"/>
      <c r="J108" s="123"/>
      <c r="L108" s="206" t="s">
        <v>92</v>
      </c>
      <c r="M108" s="166">
        <f t="shared" ref="M108:Q108" si="135">+M93+M97+M103+M107</f>
        <v>525228</v>
      </c>
      <c r="N108" s="167">
        <f t="shared" si="135"/>
        <v>674061</v>
      </c>
      <c r="O108" s="166">
        <f t="shared" si="135"/>
        <v>1199289</v>
      </c>
      <c r="P108" s="166">
        <f t="shared" si="135"/>
        <v>48613</v>
      </c>
      <c r="Q108" s="166">
        <f t="shared" si="135"/>
        <v>1247902</v>
      </c>
      <c r="R108" s="166"/>
      <c r="S108" s="167"/>
      <c r="T108" s="166"/>
      <c r="U108" s="166"/>
      <c r="V108" s="168"/>
      <c r="W108" s="169"/>
      <c r="Y108" s="108"/>
      <c r="Z108" s="108"/>
    </row>
    <row r="109" spans="1:26" ht="14.25" thickTop="1" thickBot="1" x14ac:dyDescent="0.25">
      <c r="A109" s="123"/>
      <c r="B109" s="212"/>
      <c r="C109" s="123"/>
      <c r="D109" s="123"/>
      <c r="E109" s="123"/>
      <c r="F109" s="123"/>
      <c r="G109" s="123"/>
      <c r="H109" s="123"/>
      <c r="I109" s="124"/>
      <c r="J109" s="123"/>
      <c r="L109" s="205" t="s">
        <v>61</v>
      </c>
    </row>
    <row r="110" spans="1:26" ht="13.5" thickTop="1" x14ac:dyDescent="0.2">
      <c r="B110" s="212"/>
      <c r="C110" s="123"/>
      <c r="D110" s="123"/>
      <c r="E110" s="123"/>
      <c r="F110" s="123"/>
      <c r="G110" s="123"/>
      <c r="H110" s="123"/>
      <c r="I110" s="124"/>
      <c r="L110" s="302" t="s">
        <v>45</v>
      </c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4"/>
    </row>
    <row r="111" spans="1:26" ht="13.5" thickBot="1" x14ac:dyDescent="0.25">
      <c r="B111" s="212"/>
      <c r="C111" s="123"/>
      <c r="D111" s="123"/>
      <c r="E111" s="123"/>
      <c r="F111" s="123"/>
      <c r="G111" s="123"/>
      <c r="H111" s="123"/>
      <c r="I111" s="124"/>
      <c r="L111" s="305" t="s">
        <v>46</v>
      </c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7"/>
    </row>
    <row r="112" spans="1:26" ht="14.25" thickTop="1" thickBot="1" x14ac:dyDescent="0.25">
      <c r="B112" s="212"/>
      <c r="C112" s="123"/>
      <c r="D112" s="123"/>
      <c r="E112" s="123"/>
      <c r="F112" s="123"/>
      <c r="G112" s="123"/>
      <c r="H112" s="123"/>
      <c r="I112" s="124"/>
      <c r="W112" s="122" t="s">
        <v>41</v>
      </c>
    </row>
    <row r="113" spans="2:26" ht="14.25" thickTop="1" thickBot="1" x14ac:dyDescent="0.25">
      <c r="B113" s="212"/>
      <c r="C113" s="123"/>
      <c r="D113" s="123"/>
      <c r="E113" s="123"/>
      <c r="F113" s="123"/>
      <c r="G113" s="123"/>
      <c r="H113" s="123"/>
      <c r="I113" s="124"/>
      <c r="L113" s="224"/>
      <c r="M113" s="314" t="s">
        <v>91</v>
      </c>
      <c r="N113" s="315"/>
      <c r="O113" s="315"/>
      <c r="P113" s="315"/>
      <c r="Q113" s="316"/>
      <c r="R113" s="314" t="s">
        <v>93</v>
      </c>
      <c r="S113" s="315"/>
      <c r="T113" s="315"/>
      <c r="U113" s="315"/>
      <c r="V113" s="316"/>
      <c r="W113" s="225" t="s">
        <v>4</v>
      </c>
    </row>
    <row r="114" spans="2:26" ht="13.5" thickTop="1" x14ac:dyDescent="0.2">
      <c r="B114" s="212"/>
      <c r="C114" s="123"/>
      <c r="D114" s="123"/>
      <c r="E114" s="123"/>
      <c r="F114" s="123"/>
      <c r="G114" s="123"/>
      <c r="H114" s="123"/>
      <c r="I114" s="124"/>
      <c r="L114" s="226" t="s">
        <v>5</v>
      </c>
      <c r="M114" s="227"/>
      <c r="N114" s="230"/>
      <c r="O114" s="173"/>
      <c r="P114" s="231"/>
      <c r="Q114" s="174"/>
      <c r="R114" s="227"/>
      <c r="S114" s="230"/>
      <c r="T114" s="173"/>
      <c r="U114" s="231"/>
      <c r="V114" s="174"/>
      <c r="W114" s="229" t="s">
        <v>6</v>
      </c>
    </row>
    <row r="115" spans="2:26" ht="13.5" thickBot="1" x14ac:dyDescent="0.25">
      <c r="B115" s="212"/>
      <c r="C115" s="123"/>
      <c r="D115" s="123"/>
      <c r="E115" s="123"/>
      <c r="F115" s="123"/>
      <c r="G115" s="123"/>
      <c r="H115" s="123"/>
      <c r="I115" s="124"/>
      <c r="L115" s="232"/>
      <c r="M115" s="236" t="s">
        <v>42</v>
      </c>
      <c r="N115" s="237" t="s">
        <v>43</v>
      </c>
      <c r="O115" s="175" t="s">
        <v>44</v>
      </c>
      <c r="P115" s="238" t="s">
        <v>13</v>
      </c>
      <c r="Q115" s="220" t="s">
        <v>9</v>
      </c>
      <c r="R115" s="236" t="s">
        <v>42</v>
      </c>
      <c r="S115" s="237" t="s">
        <v>43</v>
      </c>
      <c r="T115" s="175" t="s">
        <v>44</v>
      </c>
      <c r="U115" s="238" t="s">
        <v>13</v>
      </c>
      <c r="V115" s="220" t="s">
        <v>9</v>
      </c>
      <c r="W115" s="235"/>
    </row>
    <row r="116" spans="2:26" ht="4.5" customHeight="1" thickTop="1" x14ac:dyDescent="0.2">
      <c r="B116" s="212"/>
      <c r="C116" s="123"/>
      <c r="D116" s="123"/>
      <c r="E116" s="123"/>
      <c r="F116" s="123"/>
      <c r="G116" s="123"/>
      <c r="H116" s="123"/>
      <c r="I116" s="124"/>
      <c r="L116" s="226"/>
      <c r="M116" s="242"/>
      <c r="N116" s="243"/>
      <c r="O116" s="159"/>
      <c r="P116" s="244"/>
      <c r="Q116" s="162"/>
      <c r="R116" s="242"/>
      <c r="S116" s="243"/>
      <c r="T116" s="159"/>
      <c r="U116" s="244"/>
      <c r="V116" s="164"/>
      <c r="W116" s="245"/>
    </row>
    <row r="117" spans="2:26" x14ac:dyDescent="0.2">
      <c r="B117" s="212"/>
      <c r="C117" s="123"/>
      <c r="D117" s="123"/>
      <c r="E117" s="123"/>
      <c r="F117" s="123"/>
      <c r="G117" s="123"/>
      <c r="H117" s="123"/>
      <c r="I117" s="124"/>
      <c r="L117" s="226" t="s">
        <v>14</v>
      </c>
      <c r="M117" s="248">
        <f>+BKK!M117+DMK!M117</f>
        <v>2015</v>
      </c>
      <c r="N117" s="249">
        <f>+BKK!N117+DMK!N117</f>
        <v>2771</v>
      </c>
      <c r="O117" s="160">
        <f>M117+N117</f>
        <v>4786</v>
      </c>
      <c r="P117" s="102">
        <f>+BKK!P117+DMK!P117</f>
        <v>0</v>
      </c>
      <c r="Q117" s="163">
        <f>+O117+P117</f>
        <v>4786</v>
      </c>
      <c r="R117" s="248">
        <f>+BKK!R117+DMK!R117</f>
        <v>2212</v>
      </c>
      <c r="S117" s="249">
        <f>+BKK!S117+DMK!S117</f>
        <v>2703</v>
      </c>
      <c r="T117" s="160">
        <f>R117+S117</f>
        <v>4915</v>
      </c>
      <c r="U117" s="102">
        <f>+BKK!U117+DMK!U117</f>
        <v>0</v>
      </c>
      <c r="V117" s="165">
        <f t="shared" ref="V117:V119" si="136">+T117+U117</f>
        <v>4915</v>
      </c>
      <c r="W117" s="222">
        <f t="shared" ref="W117:W125" si="137">IF(Q117=0,0,((V117/Q117)-1)*100)</f>
        <v>2.6953614709569473</v>
      </c>
      <c r="Y117" s="108"/>
      <c r="Z117" s="108"/>
    </row>
    <row r="118" spans="2:26" x14ac:dyDescent="0.2">
      <c r="B118" s="212"/>
      <c r="C118" s="123"/>
      <c r="D118" s="123"/>
      <c r="E118" s="123"/>
      <c r="F118" s="123"/>
      <c r="G118" s="123"/>
      <c r="H118" s="123"/>
      <c r="I118" s="124"/>
      <c r="L118" s="226" t="s">
        <v>15</v>
      </c>
      <c r="M118" s="248">
        <f>+BKK!M118+DMK!M118</f>
        <v>2131</v>
      </c>
      <c r="N118" s="249">
        <f>+BKK!N118+DMK!N118</f>
        <v>2714</v>
      </c>
      <c r="O118" s="160">
        <f>M118+N118</f>
        <v>4845</v>
      </c>
      <c r="P118" s="102">
        <f>+BKK!P118+DMK!P118</f>
        <v>14</v>
      </c>
      <c r="Q118" s="163">
        <f t="shared" ref="Q118:Q119" si="138">+O118+P118</f>
        <v>4859</v>
      </c>
      <c r="R118" s="248">
        <f>+BKK!R118+DMK!R118</f>
        <v>2265</v>
      </c>
      <c r="S118" s="249">
        <f>+BKK!S118+DMK!S118</f>
        <v>2547</v>
      </c>
      <c r="T118" s="160">
        <f>R118+S118</f>
        <v>4812</v>
      </c>
      <c r="U118" s="102">
        <f>+BKK!U118+DMK!U118</f>
        <v>2</v>
      </c>
      <c r="V118" s="165">
        <f t="shared" si="136"/>
        <v>4814</v>
      </c>
      <c r="W118" s="222">
        <f t="shared" si="137"/>
        <v>-0.92611648487342935</v>
      </c>
    </row>
    <row r="119" spans="2:26" ht="13.5" thickBot="1" x14ac:dyDescent="0.25">
      <c r="B119" s="212"/>
      <c r="C119" s="123"/>
      <c r="D119" s="123"/>
      <c r="E119" s="123"/>
      <c r="F119" s="123"/>
      <c r="G119" s="123"/>
      <c r="H119" s="123"/>
      <c r="I119" s="124"/>
      <c r="L119" s="232" t="s">
        <v>16</v>
      </c>
      <c r="M119" s="248">
        <f>+BKK!M119+DMK!M119</f>
        <v>1950</v>
      </c>
      <c r="N119" s="249">
        <f>+BKK!N119+DMK!N119</f>
        <v>2573</v>
      </c>
      <c r="O119" s="160">
        <f>M119+N119</f>
        <v>4523</v>
      </c>
      <c r="P119" s="102">
        <f>+BKK!P119+DMK!P119</f>
        <v>1</v>
      </c>
      <c r="Q119" s="163">
        <f t="shared" si="138"/>
        <v>4524</v>
      </c>
      <c r="R119" s="248">
        <f>+BKK!R119+DMK!R119</f>
        <v>2472</v>
      </c>
      <c r="S119" s="249">
        <f>+BKK!S119+DMK!S119</f>
        <v>2866</v>
      </c>
      <c r="T119" s="160">
        <f>R119+S119</f>
        <v>5338</v>
      </c>
      <c r="U119" s="102">
        <f>+BKK!U119+DMK!U119</f>
        <v>0</v>
      </c>
      <c r="V119" s="165">
        <f t="shared" si="136"/>
        <v>5338</v>
      </c>
      <c r="W119" s="222">
        <f t="shared" si="137"/>
        <v>17.992926613616266</v>
      </c>
    </row>
    <row r="120" spans="2:26" ht="14.25" thickTop="1" thickBot="1" x14ac:dyDescent="0.25">
      <c r="B120" s="212"/>
      <c r="C120" s="123"/>
      <c r="D120" s="123"/>
      <c r="E120" s="123"/>
      <c r="F120" s="123"/>
      <c r="G120" s="123"/>
      <c r="H120" s="123"/>
      <c r="I120" s="124"/>
      <c r="L120" s="206" t="s">
        <v>17</v>
      </c>
      <c r="M120" s="166">
        <f t="shared" ref="M120:V120" si="139">+M117+M118+M119</f>
        <v>6096</v>
      </c>
      <c r="N120" s="167">
        <f t="shared" si="139"/>
        <v>8058</v>
      </c>
      <c r="O120" s="166">
        <f t="shared" si="139"/>
        <v>14154</v>
      </c>
      <c r="P120" s="166">
        <f t="shared" si="139"/>
        <v>15</v>
      </c>
      <c r="Q120" s="166">
        <f t="shared" si="139"/>
        <v>14169</v>
      </c>
      <c r="R120" s="166">
        <f t="shared" si="139"/>
        <v>6949</v>
      </c>
      <c r="S120" s="167">
        <f t="shared" si="139"/>
        <v>8116</v>
      </c>
      <c r="T120" s="166">
        <f t="shared" si="139"/>
        <v>15065</v>
      </c>
      <c r="U120" s="166">
        <f t="shared" si="139"/>
        <v>2</v>
      </c>
      <c r="V120" s="168">
        <f t="shared" si="139"/>
        <v>15067</v>
      </c>
      <c r="W120" s="169">
        <f t="shared" si="137"/>
        <v>6.3377796598207414</v>
      </c>
      <c r="Y120" s="108"/>
      <c r="Z120" s="108"/>
    </row>
    <row r="121" spans="2:26" ht="13.5" thickTop="1" x14ac:dyDescent="0.2">
      <c r="B121" s="212"/>
      <c r="C121" s="123"/>
      <c r="D121" s="123"/>
      <c r="E121" s="123"/>
      <c r="F121" s="123"/>
      <c r="G121" s="123"/>
      <c r="H121" s="123"/>
      <c r="I121" s="124"/>
      <c r="L121" s="226" t="s">
        <v>18</v>
      </c>
      <c r="M121" s="248">
        <f>+BKK!M121+DMK!M121</f>
        <v>1953</v>
      </c>
      <c r="N121" s="249">
        <f>+BKK!N121+DMK!N121</f>
        <v>2502</v>
      </c>
      <c r="O121" s="160">
        <f>M121+N121</f>
        <v>4455</v>
      </c>
      <c r="P121" s="102">
        <f>+BKK!P121+DMK!P121</f>
        <v>5</v>
      </c>
      <c r="Q121" s="163">
        <f t="shared" ref="Q121:Q122" si="140">+O121+P121</f>
        <v>4460</v>
      </c>
      <c r="R121" s="248">
        <f>+BKK!R121+DMK!R121</f>
        <v>2507</v>
      </c>
      <c r="S121" s="249">
        <f>+BKK!S121+DMK!S121</f>
        <v>2677</v>
      </c>
      <c r="T121" s="160">
        <f>R121+S121</f>
        <v>5184</v>
      </c>
      <c r="U121" s="102">
        <f>+BKK!U121+DMK!U121</f>
        <v>2</v>
      </c>
      <c r="V121" s="165">
        <f t="shared" ref="V121:V122" si="141">+T121+U121</f>
        <v>5186</v>
      </c>
      <c r="W121" s="222">
        <f t="shared" si="137"/>
        <v>16.278026905829602</v>
      </c>
      <c r="Y121" s="108"/>
      <c r="Z121" s="108"/>
    </row>
    <row r="122" spans="2:26" x14ac:dyDescent="0.2">
      <c r="B122" s="212"/>
      <c r="C122" s="123"/>
      <c r="D122" s="123"/>
      <c r="E122" s="123"/>
      <c r="F122" s="123"/>
      <c r="G122" s="123"/>
      <c r="H122" s="123"/>
      <c r="I122" s="124"/>
      <c r="L122" s="226" t="s">
        <v>19</v>
      </c>
      <c r="M122" s="248">
        <f>+BKK!M122+DMK!M122</f>
        <v>1973</v>
      </c>
      <c r="N122" s="249">
        <f>+BKK!N122+DMK!N122</f>
        <v>2281</v>
      </c>
      <c r="O122" s="160">
        <f>M122+N122</f>
        <v>4254</v>
      </c>
      <c r="P122" s="102">
        <f>+BKK!P122+DMK!P122</f>
        <v>4</v>
      </c>
      <c r="Q122" s="163">
        <f t="shared" si="140"/>
        <v>4258</v>
      </c>
      <c r="R122" s="248">
        <f>+BKK!R122+DMK!R122</f>
        <v>2547</v>
      </c>
      <c r="S122" s="249">
        <f>+BKK!S122+DMK!S122</f>
        <v>2503</v>
      </c>
      <c r="T122" s="160">
        <f>R122+S122</f>
        <v>5050</v>
      </c>
      <c r="U122" s="102">
        <f>+BKK!U122+DMK!U122</f>
        <v>0</v>
      </c>
      <c r="V122" s="165">
        <f t="shared" si="141"/>
        <v>5050</v>
      </c>
      <c r="W122" s="222">
        <f>IF(Q122=0,0,((V122/Q122)-1)*100)</f>
        <v>18.600281822451858</v>
      </c>
      <c r="Y122" s="108"/>
      <c r="Z122" s="108"/>
    </row>
    <row r="123" spans="2:26" ht="13.5" thickBot="1" x14ac:dyDescent="0.25">
      <c r="B123" s="212"/>
      <c r="C123" s="123"/>
      <c r="D123" s="123"/>
      <c r="E123" s="123"/>
      <c r="F123" s="123"/>
      <c r="G123" s="123"/>
      <c r="H123" s="123"/>
      <c r="I123" s="124"/>
      <c r="L123" s="226" t="s">
        <v>20</v>
      </c>
      <c r="M123" s="248">
        <f>+BKK!M123+DMK!M123</f>
        <v>2330</v>
      </c>
      <c r="N123" s="249">
        <f>+BKK!N123+DMK!N123</f>
        <v>2476</v>
      </c>
      <c r="O123" s="160">
        <f>M123+N123</f>
        <v>4806</v>
      </c>
      <c r="P123" s="102">
        <f>+BKK!P123+DMK!P123</f>
        <v>13</v>
      </c>
      <c r="Q123" s="163">
        <f>+O123+P123</f>
        <v>4819</v>
      </c>
      <c r="R123" s="248">
        <f>+BKK!R123+DMK!R123</f>
        <v>2433</v>
      </c>
      <c r="S123" s="249">
        <f>+BKK!S123+DMK!S123</f>
        <v>2576</v>
      </c>
      <c r="T123" s="160">
        <f>R123+S123</f>
        <v>5009</v>
      </c>
      <c r="U123" s="102">
        <f>+BKK!U123+DMK!U123</f>
        <v>0</v>
      </c>
      <c r="V123" s="165">
        <f>+T123+U123</f>
        <v>5009</v>
      </c>
      <c r="W123" s="222">
        <f>IF(Q123=0,0,((V123/Q123)-1)*100)</f>
        <v>3.9427267067856375</v>
      </c>
      <c r="Y123" s="108"/>
      <c r="Z123" s="108"/>
    </row>
    <row r="124" spans="2:26" ht="14.25" thickTop="1" thickBot="1" x14ac:dyDescent="0.25">
      <c r="B124" s="212"/>
      <c r="C124" s="123"/>
      <c r="D124" s="123"/>
      <c r="E124" s="123"/>
      <c r="F124" s="123"/>
      <c r="G124" s="123"/>
      <c r="H124" s="123"/>
      <c r="I124" s="124"/>
      <c r="L124" s="206" t="s">
        <v>89</v>
      </c>
      <c r="M124" s="166">
        <f t="shared" ref="M124:V124" si="142">+M121+M122+M123</f>
        <v>6256</v>
      </c>
      <c r="N124" s="167">
        <f t="shared" si="142"/>
        <v>7259</v>
      </c>
      <c r="O124" s="166">
        <f t="shared" si="142"/>
        <v>13515</v>
      </c>
      <c r="P124" s="166">
        <f t="shared" si="142"/>
        <v>22</v>
      </c>
      <c r="Q124" s="166">
        <f t="shared" si="142"/>
        <v>13537</v>
      </c>
      <c r="R124" s="166">
        <f t="shared" si="142"/>
        <v>7487</v>
      </c>
      <c r="S124" s="167">
        <f t="shared" si="142"/>
        <v>7756</v>
      </c>
      <c r="T124" s="166">
        <f t="shared" si="142"/>
        <v>15243</v>
      </c>
      <c r="U124" s="166">
        <f t="shared" si="142"/>
        <v>2</v>
      </c>
      <c r="V124" s="168">
        <f t="shared" si="142"/>
        <v>15245</v>
      </c>
      <c r="W124" s="169">
        <f t="shared" ref="W124" si="143">IF(Q124=0,0,((V124/Q124)-1)*100)</f>
        <v>12.617271182684497</v>
      </c>
      <c r="Y124" s="108"/>
      <c r="Z124" s="108"/>
    </row>
    <row r="125" spans="2:26" ht="13.5" thickTop="1" x14ac:dyDescent="0.2">
      <c r="B125" s="212"/>
      <c r="C125" s="123"/>
      <c r="D125" s="123"/>
      <c r="E125" s="123"/>
      <c r="F125" s="123"/>
      <c r="G125" s="123"/>
      <c r="H125" s="123"/>
      <c r="I125" s="124"/>
      <c r="L125" s="226" t="s">
        <v>21</v>
      </c>
      <c r="M125" s="248">
        <f>+BKK!M125+DMK!M125</f>
        <v>1543</v>
      </c>
      <c r="N125" s="249">
        <f>+BKK!N125+DMK!N125</f>
        <v>2340</v>
      </c>
      <c r="O125" s="160">
        <f>M125+N125</f>
        <v>3883</v>
      </c>
      <c r="P125" s="102">
        <f>+BKK!P125+DMK!P125</f>
        <v>1</v>
      </c>
      <c r="Q125" s="163">
        <f t="shared" ref="Q125:Q129" si="144">+O125+P125</f>
        <v>3884</v>
      </c>
      <c r="R125" s="248">
        <f>+BKK!R125+DMK!R125</f>
        <v>1713</v>
      </c>
      <c r="S125" s="249">
        <f>+BKK!S125+DMK!S125</f>
        <v>2296</v>
      </c>
      <c r="T125" s="160">
        <f>R125+S125</f>
        <v>4009</v>
      </c>
      <c r="U125" s="102">
        <f>+BKK!U125+DMK!U125</f>
        <v>1</v>
      </c>
      <c r="V125" s="165">
        <f t="shared" ref="V125" si="145">+T125+U125</f>
        <v>4010</v>
      </c>
      <c r="W125" s="222">
        <f t="shared" si="137"/>
        <v>3.2440782698249127</v>
      </c>
      <c r="Y125" s="108"/>
      <c r="Z125" s="108"/>
    </row>
    <row r="126" spans="2:26" ht="13.5" thickBot="1" x14ac:dyDescent="0.25">
      <c r="B126" s="212"/>
      <c r="C126" s="123"/>
      <c r="D126" s="123"/>
      <c r="E126" s="123"/>
      <c r="F126" s="123"/>
      <c r="G126" s="123"/>
      <c r="H126" s="123"/>
      <c r="I126" s="124"/>
      <c r="L126" s="226" t="s">
        <v>90</v>
      </c>
      <c r="M126" s="248">
        <f>+BKK!M126+DMK!M126</f>
        <v>1723</v>
      </c>
      <c r="N126" s="249">
        <f>+BKK!N126+DMK!N126</f>
        <v>2273</v>
      </c>
      <c r="O126" s="160">
        <f>M126+N126</f>
        <v>3996</v>
      </c>
      <c r="P126" s="102">
        <f>+BKK!P126+DMK!P126</f>
        <v>0</v>
      </c>
      <c r="Q126" s="163">
        <f>+O126+P126</f>
        <v>3996</v>
      </c>
      <c r="R126" s="248">
        <f>+BKK!R126+DMK!R126</f>
        <v>1840</v>
      </c>
      <c r="S126" s="249">
        <f>+BKK!S126+DMK!S126</f>
        <v>2117</v>
      </c>
      <c r="T126" s="160">
        <f>R126+S126</f>
        <v>3957</v>
      </c>
      <c r="U126" s="102">
        <f>+BKK!U126+DMK!U126</f>
        <v>0</v>
      </c>
      <c r="V126" s="165">
        <f>+T126+U126</f>
        <v>3957</v>
      </c>
      <c r="W126" s="222">
        <f>IF(Q126=0,0,((V126/Q126)-1)*100)</f>
        <v>-0.97597597597597341</v>
      </c>
      <c r="Y126" s="108"/>
      <c r="Z126" s="108"/>
    </row>
    <row r="127" spans="2:26" ht="14.25" thickTop="1" thickBot="1" x14ac:dyDescent="0.25">
      <c r="B127" s="212"/>
      <c r="C127" s="123"/>
      <c r="D127" s="123"/>
      <c r="E127" s="123"/>
      <c r="F127" s="123"/>
      <c r="G127" s="123"/>
      <c r="H127" s="123"/>
      <c r="I127" s="124"/>
      <c r="L127" s="206" t="s">
        <v>94</v>
      </c>
      <c r="M127" s="166">
        <f t="shared" ref="M127" si="146">+M124+M125+M126</f>
        <v>9522</v>
      </c>
      <c r="N127" s="167">
        <f t="shared" ref="N127" si="147">+N124+N125+N126</f>
        <v>11872</v>
      </c>
      <c r="O127" s="166">
        <f t="shared" ref="O127" si="148">+O124+O125+O126</f>
        <v>21394</v>
      </c>
      <c r="P127" s="166">
        <f t="shared" ref="P127" si="149">+P124+P125+P126</f>
        <v>23</v>
      </c>
      <c r="Q127" s="166">
        <f t="shared" ref="Q127" si="150">+Q124+Q125+Q126</f>
        <v>21417</v>
      </c>
      <c r="R127" s="166">
        <f t="shared" ref="R127" si="151">+R124+R125+R126</f>
        <v>11040</v>
      </c>
      <c r="S127" s="167">
        <f t="shared" ref="S127" si="152">+S124+S125+S126</f>
        <v>12169</v>
      </c>
      <c r="T127" s="166">
        <f t="shared" ref="T127" si="153">+T124+T125+T126</f>
        <v>23209</v>
      </c>
      <c r="U127" s="166">
        <f t="shared" ref="U127" si="154">+U124+U125+U126</f>
        <v>3</v>
      </c>
      <c r="V127" s="168">
        <f t="shared" ref="V127" si="155">+V124+V125+V126</f>
        <v>23212</v>
      </c>
      <c r="W127" s="169">
        <f t="shared" ref="W127:W128" si="156">IF(Q127=0,0,((V127/Q127)-1)*100)</f>
        <v>8.3811925106223928</v>
      </c>
      <c r="Y127" s="108"/>
      <c r="Z127" s="108"/>
    </row>
    <row r="128" spans="2:26" ht="14.25" thickTop="1" thickBot="1" x14ac:dyDescent="0.25">
      <c r="B128" s="212"/>
      <c r="C128" s="123"/>
      <c r="D128" s="123"/>
      <c r="E128" s="123"/>
      <c r="F128" s="123"/>
      <c r="G128" s="123"/>
      <c r="H128" s="123"/>
      <c r="I128" s="124"/>
      <c r="L128" s="206" t="s">
        <v>95</v>
      </c>
      <c r="M128" s="166">
        <f t="shared" ref="M128:V128" si="157">+M120+M124+M125+M126</f>
        <v>15618</v>
      </c>
      <c r="N128" s="167">
        <f t="shared" si="157"/>
        <v>19930</v>
      </c>
      <c r="O128" s="166">
        <f t="shared" si="157"/>
        <v>35548</v>
      </c>
      <c r="P128" s="166">
        <f t="shared" si="157"/>
        <v>38</v>
      </c>
      <c r="Q128" s="166">
        <f t="shared" si="157"/>
        <v>35586</v>
      </c>
      <c r="R128" s="166">
        <f t="shared" si="157"/>
        <v>17989</v>
      </c>
      <c r="S128" s="167">
        <f t="shared" si="157"/>
        <v>20285</v>
      </c>
      <c r="T128" s="166">
        <f t="shared" si="157"/>
        <v>38274</v>
      </c>
      <c r="U128" s="166">
        <f t="shared" si="157"/>
        <v>5</v>
      </c>
      <c r="V128" s="168">
        <f t="shared" si="157"/>
        <v>38279</v>
      </c>
      <c r="W128" s="169">
        <f t="shared" si="156"/>
        <v>7.5675827572641019</v>
      </c>
      <c r="Y128" s="108"/>
      <c r="Z128" s="108"/>
    </row>
    <row r="129" spans="2:27" ht="14.25" thickTop="1" thickBot="1" x14ac:dyDescent="0.25">
      <c r="B129" s="212"/>
      <c r="C129" s="123"/>
      <c r="D129" s="123"/>
      <c r="E129" s="123"/>
      <c r="F129" s="123"/>
      <c r="G129" s="123"/>
      <c r="H129" s="123"/>
      <c r="I129" s="124"/>
      <c r="L129" s="226" t="s">
        <v>22</v>
      </c>
      <c r="M129" s="248">
        <f>+BKK!M129+DMK!M129</f>
        <v>1738</v>
      </c>
      <c r="N129" s="249">
        <f>+BKK!N129+DMK!N129</f>
        <v>2124</v>
      </c>
      <c r="O129" s="161">
        <f>M129+N129</f>
        <v>3862</v>
      </c>
      <c r="P129" s="255">
        <f>+BKK!P129+DMK!P129</f>
        <v>0</v>
      </c>
      <c r="Q129" s="163">
        <f t="shared" si="144"/>
        <v>3862</v>
      </c>
      <c r="R129" s="248"/>
      <c r="S129" s="249"/>
      <c r="T129" s="161"/>
      <c r="U129" s="255"/>
      <c r="V129" s="165"/>
      <c r="W129" s="222"/>
      <c r="Y129" s="108"/>
      <c r="Z129" s="108"/>
    </row>
    <row r="130" spans="2:27" ht="14.25" thickTop="1" thickBot="1" x14ac:dyDescent="0.25">
      <c r="B130" s="212"/>
      <c r="C130" s="123"/>
      <c r="D130" s="123"/>
      <c r="E130" s="123"/>
      <c r="F130" s="123"/>
      <c r="G130" s="123"/>
      <c r="H130" s="123"/>
      <c r="I130" s="124"/>
      <c r="L130" s="207" t="s">
        <v>23</v>
      </c>
      <c r="M130" s="170">
        <f t="shared" ref="M130:Q130" si="158">+M125+M126+M129</f>
        <v>5004</v>
      </c>
      <c r="N130" s="170">
        <f t="shared" si="158"/>
        <v>6737</v>
      </c>
      <c r="O130" s="171">
        <f t="shared" si="158"/>
        <v>11741</v>
      </c>
      <c r="P130" s="171">
        <f t="shared" si="158"/>
        <v>1</v>
      </c>
      <c r="Q130" s="171">
        <f t="shared" si="158"/>
        <v>11742</v>
      </c>
      <c r="R130" s="170"/>
      <c r="S130" s="170"/>
      <c r="T130" s="171"/>
      <c r="U130" s="171"/>
      <c r="V130" s="171"/>
      <c r="W130" s="172"/>
    </row>
    <row r="131" spans="2:27" s="129" customFormat="1" ht="12.75" customHeight="1" thickTop="1" x14ac:dyDescent="0.2">
      <c r="B131" s="213"/>
      <c r="C131" s="130"/>
      <c r="D131" s="130"/>
      <c r="E131" s="130"/>
      <c r="F131" s="130"/>
      <c r="G131" s="130"/>
      <c r="H131" s="130"/>
      <c r="I131" s="131"/>
      <c r="L131" s="226" t="s">
        <v>25</v>
      </c>
      <c r="M131" s="248">
        <f>+BKK!M131+DMK!M131</f>
        <v>1698</v>
      </c>
      <c r="N131" s="249">
        <f>+BKK!N131+DMK!N131</f>
        <v>2259</v>
      </c>
      <c r="O131" s="161">
        <f>M131+N131</f>
        <v>3957</v>
      </c>
      <c r="P131" s="256">
        <f>+BKK!P131+DMK!P131</f>
        <v>1</v>
      </c>
      <c r="Q131" s="163">
        <f t="shared" ref="Q131:Q133" si="159">+O131+P131</f>
        <v>3958</v>
      </c>
      <c r="R131" s="248"/>
      <c r="S131" s="249"/>
      <c r="T131" s="161"/>
      <c r="U131" s="256"/>
      <c r="V131" s="165"/>
      <c r="W131" s="222"/>
      <c r="X131" s="96"/>
      <c r="Y131" s="108"/>
      <c r="Z131" s="108"/>
      <c r="AA131" s="97"/>
    </row>
    <row r="132" spans="2:27" s="129" customFormat="1" ht="12.75" customHeight="1" x14ac:dyDescent="0.2">
      <c r="B132" s="214"/>
      <c r="C132" s="132"/>
      <c r="D132" s="132"/>
      <c r="E132" s="132"/>
      <c r="F132" s="132"/>
      <c r="G132" s="132"/>
      <c r="H132" s="132"/>
      <c r="I132" s="133"/>
      <c r="L132" s="226" t="s">
        <v>26</v>
      </c>
      <c r="M132" s="248">
        <f>+BKK!M132+DMK!M132</f>
        <v>1542</v>
      </c>
      <c r="N132" s="249">
        <f>+BKK!N132+DMK!N132</f>
        <v>1735</v>
      </c>
      <c r="O132" s="161">
        <f>M132+N132</f>
        <v>3277</v>
      </c>
      <c r="P132" s="102">
        <f>+BKK!P132+DMK!P132</f>
        <v>0</v>
      </c>
      <c r="Q132" s="163">
        <f>+O132+P132</f>
        <v>3277</v>
      </c>
      <c r="R132" s="248"/>
      <c r="S132" s="249"/>
      <c r="T132" s="161"/>
      <c r="U132" s="102"/>
      <c r="V132" s="165"/>
      <c r="W132" s="222"/>
      <c r="X132" s="96"/>
      <c r="AA132" s="134"/>
    </row>
    <row r="133" spans="2:27" s="129" customFormat="1" ht="12.75" customHeight="1" thickBot="1" x14ac:dyDescent="0.25">
      <c r="B133" s="214"/>
      <c r="C133" s="132"/>
      <c r="D133" s="132"/>
      <c r="E133" s="132"/>
      <c r="F133" s="132"/>
      <c r="G133" s="132"/>
      <c r="H133" s="132"/>
      <c r="I133" s="133"/>
      <c r="L133" s="226" t="s">
        <v>27</v>
      </c>
      <c r="M133" s="248">
        <f>+BKK!M133+DMK!M133</f>
        <v>1675</v>
      </c>
      <c r="N133" s="249">
        <f>+BKK!N133+DMK!N133</f>
        <v>2383</v>
      </c>
      <c r="O133" s="161">
        <f>M133+N133</f>
        <v>4058</v>
      </c>
      <c r="P133" s="102">
        <f>+BKK!P133+DMK!P133</f>
        <v>0</v>
      </c>
      <c r="Q133" s="163">
        <f t="shared" si="159"/>
        <v>4058</v>
      </c>
      <c r="R133" s="248"/>
      <c r="S133" s="249"/>
      <c r="T133" s="161"/>
      <c r="U133" s="102"/>
      <c r="V133" s="165"/>
      <c r="W133" s="222"/>
      <c r="X133" s="96"/>
      <c r="AA133" s="134"/>
    </row>
    <row r="134" spans="2:27" ht="14.25" thickTop="1" thickBot="1" x14ac:dyDescent="0.25">
      <c r="B134" s="212"/>
      <c r="C134" s="123"/>
      <c r="D134" s="123"/>
      <c r="E134" s="123"/>
      <c r="F134" s="123"/>
      <c r="G134" s="123"/>
      <c r="H134" s="123"/>
      <c r="I134" s="124"/>
      <c r="L134" s="206" t="s">
        <v>28</v>
      </c>
      <c r="M134" s="166">
        <f t="shared" ref="M134:Q134" si="160">+M131+M132+M133</f>
        <v>4915</v>
      </c>
      <c r="N134" s="167">
        <f t="shared" si="160"/>
        <v>6377</v>
      </c>
      <c r="O134" s="166">
        <f t="shared" si="160"/>
        <v>11292</v>
      </c>
      <c r="P134" s="166">
        <f t="shared" si="160"/>
        <v>1</v>
      </c>
      <c r="Q134" s="166">
        <f t="shared" si="160"/>
        <v>11293</v>
      </c>
      <c r="R134" s="166"/>
      <c r="S134" s="167"/>
      <c r="T134" s="166"/>
      <c r="U134" s="166"/>
      <c r="V134" s="166"/>
      <c r="W134" s="169"/>
    </row>
    <row r="135" spans="2:27" ht="14.25" thickTop="1" thickBot="1" x14ac:dyDescent="0.25">
      <c r="B135" s="212"/>
      <c r="C135" s="123"/>
      <c r="D135" s="123"/>
      <c r="E135" s="123"/>
      <c r="F135" s="123"/>
      <c r="G135" s="123"/>
      <c r="H135" s="123"/>
      <c r="I135" s="124"/>
      <c r="L135" s="206" t="s">
        <v>92</v>
      </c>
      <c r="M135" s="166">
        <f t="shared" ref="M135:Q135" si="161">+M120+M124+M130+M134</f>
        <v>22271</v>
      </c>
      <c r="N135" s="167">
        <f t="shared" si="161"/>
        <v>28431</v>
      </c>
      <c r="O135" s="166">
        <f t="shared" si="161"/>
        <v>50702</v>
      </c>
      <c r="P135" s="166">
        <f t="shared" si="161"/>
        <v>39</v>
      </c>
      <c r="Q135" s="166">
        <f t="shared" si="161"/>
        <v>50741</v>
      </c>
      <c r="R135" s="166"/>
      <c r="S135" s="167"/>
      <c r="T135" s="166"/>
      <c r="U135" s="166"/>
      <c r="V135" s="168"/>
      <c r="W135" s="169"/>
      <c r="Y135" s="108"/>
      <c r="Z135" s="108"/>
    </row>
    <row r="136" spans="2:27" ht="14.25" thickTop="1" thickBot="1" x14ac:dyDescent="0.25">
      <c r="B136" s="212"/>
      <c r="C136" s="123"/>
      <c r="D136" s="123"/>
      <c r="E136" s="123"/>
      <c r="F136" s="123"/>
      <c r="G136" s="123"/>
      <c r="H136" s="123"/>
      <c r="I136" s="124"/>
      <c r="L136" s="205" t="s">
        <v>61</v>
      </c>
      <c r="W136" s="135"/>
    </row>
    <row r="137" spans="2:27" ht="13.5" thickTop="1" x14ac:dyDescent="0.2">
      <c r="B137" s="212"/>
      <c r="C137" s="123"/>
      <c r="D137" s="123"/>
      <c r="E137" s="123"/>
      <c r="F137" s="123"/>
      <c r="G137" s="123"/>
      <c r="H137" s="123"/>
      <c r="I137" s="124"/>
      <c r="L137" s="302" t="s">
        <v>47</v>
      </c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4"/>
    </row>
    <row r="138" spans="2:27" ht="13.5" thickBot="1" x14ac:dyDescent="0.25">
      <c r="B138" s="212"/>
      <c r="C138" s="123"/>
      <c r="D138" s="123"/>
      <c r="E138" s="123"/>
      <c r="F138" s="123"/>
      <c r="G138" s="123"/>
      <c r="H138" s="123"/>
      <c r="I138" s="124"/>
      <c r="L138" s="305" t="s">
        <v>48</v>
      </c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7"/>
    </row>
    <row r="139" spans="2:27" ht="14.25" thickTop="1" thickBot="1" x14ac:dyDescent="0.25">
      <c r="B139" s="212"/>
      <c r="C139" s="123"/>
      <c r="D139" s="123"/>
      <c r="E139" s="123"/>
      <c r="F139" s="123"/>
      <c r="G139" s="123"/>
      <c r="H139" s="123"/>
      <c r="I139" s="124"/>
      <c r="W139" s="122" t="s">
        <v>41</v>
      </c>
    </row>
    <row r="140" spans="2:27" ht="14.25" thickTop="1" thickBot="1" x14ac:dyDescent="0.25">
      <c r="B140" s="212"/>
      <c r="C140" s="123"/>
      <c r="D140" s="123"/>
      <c r="E140" s="123"/>
      <c r="F140" s="123"/>
      <c r="G140" s="123"/>
      <c r="H140" s="123"/>
      <c r="I140" s="124"/>
      <c r="L140" s="224"/>
      <c r="M140" s="314" t="s">
        <v>91</v>
      </c>
      <c r="N140" s="315"/>
      <c r="O140" s="315"/>
      <c r="P140" s="315"/>
      <c r="Q140" s="316"/>
      <c r="R140" s="314" t="s">
        <v>93</v>
      </c>
      <c r="S140" s="315"/>
      <c r="T140" s="315"/>
      <c r="U140" s="315"/>
      <c r="V140" s="316"/>
      <c r="W140" s="225" t="s">
        <v>4</v>
      </c>
    </row>
    <row r="141" spans="2:27" ht="13.5" thickTop="1" x14ac:dyDescent="0.2">
      <c r="B141" s="212"/>
      <c r="C141" s="123"/>
      <c r="D141" s="123"/>
      <c r="E141" s="123"/>
      <c r="F141" s="123"/>
      <c r="G141" s="123"/>
      <c r="H141" s="123"/>
      <c r="I141" s="124"/>
      <c r="L141" s="226" t="s">
        <v>5</v>
      </c>
      <c r="M141" s="227"/>
      <c r="N141" s="230"/>
      <c r="O141" s="173"/>
      <c r="P141" s="231"/>
      <c r="Q141" s="174"/>
      <c r="R141" s="227"/>
      <c r="S141" s="230"/>
      <c r="T141" s="173"/>
      <c r="U141" s="231"/>
      <c r="V141" s="174"/>
      <c r="W141" s="229" t="s">
        <v>6</v>
      </c>
    </row>
    <row r="142" spans="2:27" ht="13.5" thickBot="1" x14ac:dyDescent="0.25">
      <c r="B142" s="212"/>
      <c r="C142" s="123"/>
      <c r="D142" s="123"/>
      <c r="E142" s="123"/>
      <c r="F142" s="123"/>
      <c r="G142" s="123"/>
      <c r="H142" s="123"/>
      <c r="I142" s="124"/>
      <c r="L142" s="232"/>
      <c r="M142" s="236" t="s">
        <v>42</v>
      </c>
      <c r="N142" s="237" t="s">
        <v>43</v>
      </c>
      <c r="O142" s="175" t="s">
        <v>44</v>
      </c>
      <c r="P142" s="238" t="s">
        <v>13</v>
      </c>
      <c r="Q142" s="220" t="s">
        <v>9</v>
      </c>
      <c r="R142" s="236" t="s">
        <v>42</v>
      </c>
      <c r="S142" s="237" t="s">
        <v>43</v>
      </c>
      <c r="T142" s="175" t="s">
        <v>44</v>
      </c>
      <c r="U142" s="238" t="s">
        <v>13</v>
      </c>
      <c r="V142" s="220" t="s">
        <v>9</v>
      </c>
      <c r="W142" s="235"/>
    </row>
    <row r="143" spans="2:27" ht="4.5" customHeight="1" thickTop="1" x14ac:dyDescent="0.2">
      <c r="B143" s="212"/>
      <c r="C143" s="123"/>
      <c r="D143" s="123"/>
      <c r="E143" s="123"/>
      <c r="F143" s="123"/>
      <c r="G143" s="123"/>
      <c r="H143" s="123"/>
      <c r="I143" s="124"/>
      <c r="L143" s="226"/>
      <c r="M143" s="242"/>
      <c r="N143" s="243"/>
      <c r="O143" s="159"/>
      <c r="P143" s="244"/>
      <c r="Q143" s="162"/>
      <c r="R143" s="242"/>
      <c r="S143" s="243"/>
      <c r="T143" s="159"/>
      <c r="U143" s="244"/>
      <c r="V143" s="164"/>
      <c r="W143" s="245"/>
    </row>
    <row r="144" spans="2:27" x14ac:dyDescent="0.2">
      <c r="B144" s="212"/>
      <c r="C144" s="123"/>
      <c r="D144" s="123"/>
      <c r="E144" s="123"/>
      <c r="F144" s="123"/>
      <c r="G144" s="123"/>
      <c r="H144" s="123"/>
      <c r="I144" s="124"/>
      <c r="L144" s="226" t="s">
        <v>14</v>
      </c>
      <c r="M144" s="248">
        <f t="shared" ref="M144:N146" si="162">+M90+M117</f>
        <v>50078</v>
      </c>
      <c r="N144" s="249">
        <f t="shared" si="162"/>
        <v>60530</v>
      </c>
      <c r="O144" s="160">
        <f>+M144+N144</f>
        <v>110608</v>
      </c>
      <c r="P144" s="102">
        <f>+P90+P117</f>
        <v>4370</v>
      </c>
      <c r="Q144" s="163">
        <f>+O144+P144</f>
        <v>114978</v>
      </c>
      <c r="R144" s="248">
        <f t="shared" ref="R144:S146" si="163">+R90+R117</f>
        <v>45022</v>
      </c>
      <c r="S144" s="249">
        <f t="shared" si="163"/>
        <v>64170</v>
      </c>
      <c r="T144" s="160">
        <f>+R144+S144</f>
        <v>109192</v>
      </c>
      <c r="U144" s="102">
        <f>+U90+U117</f>
        <v>4377</v>
      </c>
      <c r="V144" s="165">
        <f>+T144+U144</f>
        <v>113569</v>
      </c>
      <c r="W144" s="222">
        <f t="shared" ref="W144:W152" si="164">IF(Q144=0,0,((V144/Q144)-1)*100)</f>
        <v>-1.2254518255666258</v>
      </c>
      <c r="Y144" s="108"/>
      <c r="Z144" s="108"/>
    </row>
    <row r="145" spans="1:27" x14ac:dyDescent="0.2">
      <c r="B145" s="212"/>
      <c r="C145" s="123"/>
      <c r="D145" s="123"/>
      <c r="E145" s="123"/>
      <c r="F145" s="123"/>
      <c r="G145" s="123"/>
      <c r="H145" s="123"/>
      <c r="I145" s="124"/>
      <c r="L145" s="226" t="s">
        <v>15</v>
      </c>
      <c r="M145" s="248">
        <f t="shared" si="162"/>
        <v>50912</v>
      </c>
      <c r="N145" s="249">
        <f t="shared" si="162"/>
        <v>62481</v>
      </c>
      <c r="O145" s="160">
        <f t="shared" ref="O145:O146" si="165">+M145+N145</f>
        <v>113393</v>
      </c>
      <c r="P145" s="102">
        <f>+P91+P118</f>
        <v>4520</v>
      </c>
      <c r="Q145" s="163">
        <f t="shared" ref="Q145:Q146" si="166">+O145+P145</f>
        <v>117913</v>
      </c>
      <c r="R145" s="248">
        <f t="shared" si="163"/>
        <v>49606</v>
      </c>
      <c r="S145" s="249">
        <f t="shared" si="163"/>
        <v>67551</v>
      </c>
      <c r="T145" s="160">
        <f t="shared" ref="T145:T146" si="167">+R145+S145</f>
        <v>117157</v>
      </c>
      <c r="U145" s="102">
        <f>+U91+U118</f>
        <v>4325</v>
      </c>
      <c r="V145" s="165">
        <f t="shared" ref="V145:V146" si="168">+T145+U145</f>
        <v>121482</v>
      </c>
      <c r="W145" s="222">
        <f t="shared" si="164"/>
        <v>3.0268079007403692</v>
      </c>
      <c r="Y145" s="108"/>
      <c r="Z145" s="108"/>
    </row>
    <row r="146" spans="1:27" ht="13.5" thickBot="1" x14ac:dyDescent="0.25">
      <c r="B146" s="212"/>
      <c r="C146" s="123"/>
      <c r="D146" s="123"/>
      <c r="E146" s="123"/>
      <c r="F146" s="123"/>
      <c r="G146" s="123"/>
      <c r="H146" s="123"/>
      <c r="I146" s="124"/>
      <c r="L146" s="232" t="s">
        <v>16</v>
      </c>
      <c r="M146" s="248">
        <f t="shared" si="162"/>
        <v>46890</v>
      </c>
      <c r="N146" s="249">
        <f t="shared" si="162"/>
        <v>58770</v>
      </c>
      <c r="O146" s="160">
        <f t="shared" si="165"/>
        <v>105660</v>
      </c>
      <c r="P146" s="102">
        <f>+P92+P119</f>
        <v>4360</v>
      </c>
      <c r="Q146" s="163">
        <f t="shared" si="166"/>
        <v>110020</v>
      </c>
      <c r="R146" s="248">
        <f t="shared" si="163"/>
        <v>44287</v>
      </c>
      <c r="S146" s="249">
        <f t="shared" si="163"/>
        <v>65901</v>
      </c>
      <c r="T146" s="160">
        <f t="shared" si="167"/>
        <v>110188</v>
      </c>
      <c r="U146" s="102">
        <f>+U92+U119</f>
        <v>4115</v>
      </c>
      <c r="V146" s="165">
        <f t="shared" si="168"/>
        <v>114303</v>
      </c>
      <c r="W146" s="222">
        <f t="shared" si="164"/>
        <v>3.8929285584439199</v>
      </c>
      <c r="Y146" s="108"/>
      <c r="Z146" s="108"/>
    </row>
    <row r="147" spans="1:27" ht="14.25" thickTop="1" thickBot="1" x14ac:dyDescent="0.25">
      <c r="B147" s="212"/>
      <c r="C147" s="123"/>
      <c r="D147" s="123"/>
      <c r="E147" s="123"/>
      <c r="F147" s="123"/>
      <c r="G147" s="123"/>
      <c r="H147" s="123"/>
      <c r="I147" s="124"/>
      <c r="L147" s="206" t="s">
        <v>17</v>
      </c>
      <c r="M147" s="166">
        <f t="shared" ref="M147:V147" si="169">+M144+M145+M146</f>
        <v>147880</v>
      </c>
      <c r="N147" s="167">
        <f t="shared" si="169"/>
        <v>181781</v>
      </c>
      <c r="O147" s="166">
        <f t="shared" si="169"/>
        <v>329661</v>
      </c>
      <c r="P147" s="166">
        <f t="shared" si="169"/>
        <v>13250</v>
      </c>
      <c r="Q147" s="166">
        <f t="shared" si="169"/>
        <v>342911</v>
      </c>
      <c r="R147" s="166">
        <f t="shared" si="169"/>
        <v>138915</v>
      </c>
      <c r="S147" s="167">
        <f t="shared" si="169"/>
        <v>197622</v>
      </c>
      <c r="T147" s="166">
        <f t="shared" si="169"/>
        <v>336537</v>
      </c>
      <c r="U147" s="166">
        <f t="shared" si="169"/>
        <v>12817</v>
      </c>
      <c r="V147" s="168">
        <f t="shared" si="169"/>
        <v>349354</v>
      </c>
      <c r="W147" s="169">
        <f t="shared" si="164"/>
        <v>1.8789131873868214</v>
      </c>
      <c r="Y147" s="108"/>
      <c r="Z147" s="108"/>
    </row>
    <row r="148" spans="1:27" ht="13.5" thickTop="1" x14ac:dyDescent="0.2">
      <c r="B148" s="212"/>
      <c r="C148" s="123"/>
      <c r="D148" s="123"/>
      <c r="E148" s="123"/>
      <c r="F148" s="123"/>
      <c r="G148" s="123"/>
      <c r="H148" s="123"/>
      <c r="I148" s="124"/>
      <c r="L148" s="226" t="s">
        <v>18</v>
      </c>
      <c r="M148" s="248">
        <f t="shared" ref="M148:N150" si="170">+M94+M121</f>
        <v>45208</v>
      </c>
      <c r="N148" s="249">
        <f t="shared" si="170"/>
        <v>55814</v>
      </c>
      <c r="O148" s="160">
        <f t="shared" ref="O148:O149" si="171">+M148+N148</f>
        <v>101022</v>
      </c>
      <c r="P148" s="102">
        <f>+P94+P121</f>
        <v>3717</v>
      </c>
      <c r="Q148" s="163">
        <f t="shared" ref="Q148:Q149" si="172">+O148+P148</f>
        <v>104739</v>
      </c>
      <c r="R148" s="248">
        <f t="shared" ref="R148:S150" si="173">+R94+R121</f>
        <v>42701</v>
      </c>
      <c r="S148" s="249">
        <f t="shared" si="173"/>
        <v>57305</v>
      </c>
      <c r="T148" s="160">
        <f t="shared" ref="T148:T149" si="174">+R148+S148</f>
        <v>100006</v>
      </c>
      <c r="U148" s="102">
        <f>+U94+U121</f>
        <v>3772</v>
      </c>
      <c r="V148" s="165">
        <f t="shared" ref="V148:V149" si="175">+T148+U148</f>
        <v>103778</v>
      </c>
      <c r="W148" s="222">
        <f t="shared" si="164"/>
        <v>-0.91751878478885107</v>
      </c>
      <c r="Y148" s="108"/>
      <c r="Z148" s="108"/>
    </row>
    <row r="149" spans="1:27" x14ac:dyDescent="0.2">
      <c r="B149" s="212"/>
      <c r="C149" s="123"/>
      <c r="D149" s="123"/>
      <c r="E149" s="123"/>
      <c r="F149" s="123"/>
      <c r="G149" s="123"/>
      <c r="H149" s="123"/>
      <c r="I149" s="124"/>
      <c r="L149" s="226" t="s">
        <v>19</v>
      </c>
      <c r="M149" s="248">
        <f t="shared" si="170"/>
        <v>39158</v>
      </c>
      <c r="N149" s="249">
        <f t="shared" si="170"/>
        <v>51866</v>
      </c>
      <c r="O149" s="160">
        <f t="shared" si="171"/>
        <v>91024</v>
      </c>
      <c r="P149" s="102">
        <f>+P95+P122</f>
        <v>3482</v>
      </c>
      <c r="Q149" s="163">
        <f t="shared" si="172"/>
        <v>94506</v>
      </c>
      <c r="R149" s="248">
        <f t="shared" si="173"/>
        <v>42337</v>
      </c>
      <c r="S149" s="249">
        <f t="shared" si="173"/>
        <v>60208</v>
      </c>
      <c r="T149" s="160">
        <f t="shared" si="174"/>
        <v>102545</v>
      </c>
      <c r="U149" s="102">
        <f>+U95+U122</f>
        <v>3645</v>
      </c>
      <c r="V149" s="165">
        <f t="shared" si="175"/>
        <v>106190</v>
      </c>
      <c r="W149" s="222">
        <f t="shared" si="164"/>
        <v>12.363236196643591</v>
      </c>
      <c r="Y149" s="108"/>
      <c r="Z149" s="108"/>
    </row>
    <row r="150" spans="1:27" ht="13.5" thickBot="1" x14ac:dyDescent="0.25">
      <c r="B150" s="212"/>
      <c r="C150" s="123"/>
      <c r="D150" s="123"/>
      <c r="E150" s="123"/>
      <c r="F150" s="123"/>
      <c r="G150" s="123"/>
      <c r="H150" s="123"/>
      <c r="I150" s="124"/>
      <c r="L150" s="226" t="s">
        <v>20</v>
      </c>
      <c r="M150" s="248">
        <f t="shared" si="170"/>
        <v>51160</v>
      </c>
      <c r="N150" s="249">
        <f t="shared" si="170"/>
        <v>63832</v>
      </c>
      <c r="O150" s="160">
        <f>+M150+N150</f>
        <v>114992</v>
      </c>
      <c r="P150" s="102">
        <f>+P96+P123</f>
        <v>4623</v>
      </c>
      <c r="Q150" s="163">
        <f>+O150+P150</f>
        <v>119615</v>
      </c>
      <c r="R150" s="248">
        <f t="shared" si="173"/>
        <v>49374</v>
      </c>
      <c r="S150" s="249">
        <f t="shared" si="173"/>
        <v>66821</v>
      </c>
      <c r="T150" s="160">
        <f>+R150+S150</f>
        <v>116195</v>
      </c>
      <c r="U150" s="102">
        <f>+U96+U123</f>
        <v>4036</v>
      </c>
      <c r="V150" s="165">
        <f>+T150+U150</f>
        <v>120231</v>
      </c>
      <c r="W150" s="222">
        <f>IF(Q150=0,0,((V150/Q150)-1)*100)</f>
        <v>0.51498557873177475</v>
      </c>
      <c r="Y150" s="108"/>
      <c r="Z150" s="108"/>
    </row>
    <row r="151" spans="1:27" ht="14.25" thickTop="1" thickBot="1" x14ac:dyDescent="0.25">
      <c r="B151" s="212"/>
      <c r="C151" s="123"/>
      <c r="D151" s="123"/>
      <c r="E151" s="123"/>
      <c r="F151" s="123"/>
      <c r="G151" s="123"/>
      <c r="H151" s="123"/>
      <c r="I151" s="124"/>
      <c r="L151" s="206" t="s">
        <v>89</v>
      </c>
      <c r="M151" s="166">
        <f t="shared" ref="M151:V151" si="176">+M148+M149+M150</f>
        <v>135526</v>
      </c>
      <c r="N151" s="167">
        <f t="shared" si="176"/>
        <v>171512</v>
      </c>
      <c r="O151" s="166">
        <f t="shared" si="176"/>
        <v>307038</v>
      </c>
      <c r="P151" s="166">
        <f t="shared" si="176"/>
        <v>11822</v>
      </c>
      <c r="Q151" s="166">
        <f t="shared" si="176"/>
        <v>318860</v>
      </c>
      <c r="R151" s="166">
        <f t="shared" si="176"/>
        <v>134412</v>
      </c>
      <c r="S151" s="167">
        <f t="shared" si="176"/>
        <v>184334</v>
      </c>
      <c r="T151" s="166">
        <f t="shared" si="176"/>
        <v>318746</v>
      </c>
      <c r="U151" s="166">
        <f t="shared" si="176"/>
        <v>11453</v>
      </c>
      <c r="V151" s="168">
        <f t="shared" si="176"/>
        <v>330199</v>
      </c>
      <c r="W151" s="169">
        <f t="shared" ref="W151" si="177">IF(Q151=0,0,((V151/Q151)-1)*100)</f>
        <v>3.5561061280812822</v>
      </c>
      <c r="Y151" s="108"/>
      <c r="Z151" s="108"/>
    </row>
    <row r="152" spans="1:27" ht="13.5" thickTop="1" x14ac:dyDescent="0.2">
      <c r="B152" s="212"/>
      <c r="C152" s="123"/>
      <c r="D152" s="123"/>
      <c r="E152" s="123"/>
      <c r="F152" s="123"/>
      <c r="G152" s="123"/>
      <c r="H152" s="123"/>
      <c r="I152" s="124"/>
      <c r="L152" s="226" t="s">
        <v>21</v>
      </c>
      <c r="M152" s="248">
        <f>+M98+M125</f>
        <v>44934</v>
      </c>
      <c r="N152" s="249">
        <f>+N98+N125</f>
        <v>56595</v>
      </c>
      <c r="O152" s="160">
        <f t="shared" ref="O152:O156" si="178">+M152+N152</f>
        <v>101529</v>
      </c>
      <c r="P152" s="102">
        <f>+P98+P125</f>
        <v>4004</v>
      </c>
      <c r="Q152" s="163">
        <f t="shared" ref="Q152:Q156" si="179">+O152+P152</f>
        <v>105533</v>
      </c>
      <c r="R152" s="248">
        <f>+R98+R125</f>
        <v>42560</v>
      </c>
      <c r="S152" s="249">
        <f>+S98+S125</f>
        <v>57250</v>
      </c>
      <c r="T152" s="160">
        <f t="shared" ref="T152" si="180">+R152+S152</f>
        <v>99810</v>
      </c>
      <c r="U152" s="102">
        <f>+U98+U125</f>
        <v>3794</v>
      </c>
      <c r="V152" s="165">
        <f t="shared" ref="V152" si="181">+T152+U152</f>
        <v>103604</v>
      </c>
      <c r="W152" s="222">
        <f t="shared" si="164"/>
        <v>-1.8278642699440018</v>
      </c>
      <c r="Y152" s="108"/>
      <c r="Z152" s="108"/>
    </row>
    <row r="153" spans="1:27" ht="13.5" thickBot="1" x14ac:dyDescent="0.25">
      <c r="B153" s="212"/>
      <c r="C153" s="123"/>
      <c r="D153" s="123"/>
      <c r="E153" s="123"/>
      <c r="F153" s="123"/>
      <c r="G153" s="123"/>
      <c r="H153" s="123"/>
      <c r="I153" s="124"/>
      <c r="L153" s="226" t="s">
        <v>90</v>
      </c>
      <c r="M153" s="248">
        <f>+M99+M126</f>
        <v>44587</v>
      </c>
      <c r="N153" s="249">
        <f>+N99+N126</f>
        <v>61899</v>
      </c>
      <c r="O153" s="160">
        <f>+M153+N153</f>
        <v>106486</v>
      </c>
      <c r="P153" s="102">
        <f>+P99+P126</f>
        <v>3954</v>
      </c>
      <c r="Q153" s="163">
        <f>+O153+P153</f>
        <v>110440</v>
      </c>
      <c r="R153" s="248">
        <f>+R99+R126</f>
        <v>42290</v>
      </c>
      <c r="S153" s="249">
        <f>+S99+S126</f>
        <v>62537</v>
      </c>
      <c r="T153" s="160">
        <f>+R153+S153</f>
        <v>104827</v>
      </c>
      <c r="U153" s="102">
        <f>+U99+U126</f>
        <v>4028</v>
      </c>
      <c r="V153" s="165">
        <f>+T153+U153</f>
        <v>108855</v>
      </c>
      <c r="W153" s="222">
        <f>IF(Q153=0,0,((V153/Q153)-1)*100)</f>
        <v>-1.4351684172401291</v>
      </c>
      <c r="Y153" s="108"/>
      <c r="Z153" s="108"/>
    </row>
    <row r="154" spans="1:27" ht="14.25" thickTop="1" thickBot="1" x14ac:dyDescent="0.25">
      <c r="B154" s="212"/>
      <c r="C154" s="123"/>
      <c r="D154" s="123"/>
      <c r="E154" s="123"/>
      <c r="F154" s="123"/>
      <c r="G154" s="123"/>
      <c r="H154" s="123"/>
      <c r="I154" s="124"/>
      <c r="L154" s="206" t="s">
        <v>94</v>
      </c>
      <c r="M154" s="166">
        <f t="shared" ref="M154" si="182">+M151+M152+M153</f>
        <v>225047</v>
      </c>
      <c r="N154" s="167">
        <f t="shared" ref="N154" si="183">+N151+N152+N153</f>
        <v>290006</v>
      </c>
      <c r="O154" s="166">
        <f t="shared" ref="O154" si="184">+O151+O152+O153</f>
        <v>515053</v>
      </c>
      <c r="P154" s="166">
        <f t="shared" ref="P154" si="185">+P151+P152+P153</f>
        <v>19780</v>
      </c>
      <c r="Q154" s="166">
        <f t="shared" ref="Q154" si="186">+Q151+Q152+Q153</f>
        <v>534833</v>
      </c>
      <c r="R154" s="166">
        <f t="shared" ref="R154" si="187">+R151+R152+R153</f>
        <v>219262</v>
      </c>
      <c r="S154" s="167">
        <f t="shared" ref="S154" si="188">+S151+S152+S153</f>
        <v>304121</v>
      </c>
      <c r="T154" s="166">
        <f t="shared" ref="T154" si="189">+T151+T152+T153</f>
        <v>523383</v>
      </c>
      <c r="U154" s="166">
        <f t="shared" ref="U154" si="190">+U151+U152+U153</f>
        <v>19275</v>
      </c>
      <c r="V154" s="168">
        <f t="shared" ref="V154" si="191">+V151+V152+V153</f>
        <v>542658</v>
      </c>
      <c r="W154" s="169">
        <f t="shared" ref="W154" si="192">IF(Q154=0,0,((V154/Q154)-1)*100)</f>
        <v>1.4630735201455414</v>
      </c>
      <c r="Y154" s="108"/>
      <c r="Z154" s="108"/>
    </row>
    <row r="155" spans="1:27" ht="14.25" thickTop="1" thickBot="1" x14ac:dyDescent="0.25">
      <c r="B155" s="212"/>
      <c r="C155" s="123"/>
      <c r="D155" s="123"/>
      <c r="E155" s="123"/>
      <c r="F155" s="123"/>
      <c r="G155" s="123"/>
      <c r="H155" s="123"/>
      <c r="I155" s="124"/>
      <c r="L155" s="206" t="s">
        <v>95</v>
      </c>
      <c r="M155" s="166">
        <f t="shared" ref="M155:V155" si="193">+M147+M151+M152+M153</f>
        <v>372927</v>
      </c>
      <c r="N155" s="167">
        <f t="shared" si="193"/>
        <v>471787</v>
      </c>
      <c r="O155" s="166">
        <f t="shared" si="193"/>
        <v>844714</v>
      </c>
      <c r="P155" s="166">
        <f t="shared" si="193"/>
        <v>33030</v>
      </c>
      <c r="Q155" s="166">
        <f t="shared" si="193"/>
        <v>877744</v>
      </c>
      <c r="R155" s="166">
        <f t="shared" si="193"/>
        <v>358177</v>
      </c>
      <c r="S155" s="167">
        <f t="shared" si="193"/>
        <v>501743</v>
      </c>
      <c r="T155" s="166">
        <f t="shared" si="193"/>
        <v>859920</v>
      </c>
      <c r="U155" s="166">
        <f t="shared" si="193"/>
        <v>32092</v>
      </c>
      <c r="V155" s="168">
        <f t="shared" si="193"/>
        <v>892012</v>
      </c>
      <c r="W155" s="169">
        <f>IF(Q155=0,0,((V155/Q155)-1)*100)</f>
        <v>1.6255309065057677</v>
      </c>
      <c r="Y155" s="108"/>
      <c r="Z155" s="108"/>
    </row>
    <row r="156" spans="1:27" ht="14.25" thickTop="1" thickBot="1" x14ac:dyDescent="0.25">
      <c r="B156" s="212"/>
      <c r="C156" s="123"/>
      <c r="D156" s="123"/>
      <c r="E156" s="123"/>
      <c r="F156" s="123"/>
      <c r="G156" s="123"/>
      <c r="H156" s="123"/>
      <c r="I156" s="124"/>
      <c r="L156" s="226" t="s">
        <v>22</v>
      </c>
      <c r="M156" s="248">
        <f>+M102+M129</f>
        <v>45696</v>
      </c>
      <c r="N156" s="249">
        <f>+N102+N129</f>
        <v>57678</v>
      </c>
      <c r="O156" s="161">
        <f t="shared" si="178"/>
        <v>103374</v>
      </c>
      <c r="P156" s="255">
        <f>+P102+P129</f>
        <v>3713</v>
      </c>
      <c r="Q156" s="163">
        <f t="shared" si="179"/>
        <v>107087</v>
      </c>
      <c r="R156" s="248"/>
      <c r="S156" s="249"/>
      <c r="T156" s="161"/>
      <c r="U156" s="255"/>
      <c r="V156" s="165"/>
      <c r="W156" s="222"/>
      <c r="Y156" s="108"/>
      <c r="Z156" s="108"/>
    </row>
    <row r="157" spans="1:27" ht="14.25" thickTop="1" thickBot="1" x14ac:dyDescent="0.25">
      <c r="A157" s="123"/>
      <c r="B157" s="212"/>
      <c r="C157" s="123"/>
      <c r="D157" s="123"/>
      <c r="E157" s="123"/>
      <c r="F157" s="123"/>
      <c r="G157" s="123"/>
      <c r="H157" s="123"/>
      <c r="I157" s="124"/>
      <c r="J157" s="123"/>
      <c r="L157" s="207" t="s">
        <v>23</v>
      </c>
      <c r="M157" s="170">
        <f t="shared" ref="M157:Q157" si="194">+M152+M153+M156</f>
        <v>135217</v>
      </c>
      <c r="N157" s="170">
        <f t="shared" si="194"/>
        <v>176172</v>
      </c>
      <c r="O157" s="171">
        <f t="shared" si="194"/>
        <v>311389</v>
      </c>
      <c r="P157" s="171">
        <f t="shared" si="194"/>
        <v>11671</v>
      </c>
      <c r="Q157" s="171">
        <f t="shared" si="194"/>
        <v>323060</v>
      </c>
      <c r="R157" s="170"/>
      <c r="S157" s="170"/>
      <c r="T157" s="171"/>
      <c r="U157" s="171"/>
      <c r="V157" s="171"/>
      <c r="W157" s="172"/>
      <c r="Y157" s="108"/>
      <c r="Z157" s="108"/>
    </row>
    <row r="158" spans="1:27" ht="13.5" thickTop="1" x14ac:dyDescent="0.2">
      <c r="A158" s="123"/>
      <c r="B158" s="212"/>
      <c r="C158" s="123"/>
      <c r="D158" s="123"/>
      <c r="E158" s="123"/>
      <c r="F158" s="123"/>
      <c r="G158" s="123"/>
      <c r="H158" s="123"/>
      <c r="I158" s="124"/>
      <c r="J158" s="123"/>
      <c r="L158" s="226" t="s">
        <v>25</v>
      </c>
      <c r="M158" s="248">
        <f t="shared" ref="M158:N160" si="195">+M104+M131</f>
        <v>46816</v>
      </c>
      <c r="N158" s="249">
        <f t="shared" si="195"/>
        <v>57493</v>
      </c>
      <c r="O158" s="161">
        <f t="shared" ref="O158:O160" si="196">+M158+N158</f>
        <v>104309</v>
      </c>
      <c r="P158" s="256">
        <f>+P104+P131</f>
        <v>3966</v>
      </c>
      <c r="Q158" s="163">
        <f t="shared" ref="Q158:Q160" si="197">+O158+P158</f>
        <v>108275</v>
      </c>
      <c r="R158" s="248"/>
      <c r="S158" s="249"/>
      <c r="T158" s="161"/>
      <c r="U158" s="256"/>
      <c r="V158" s="165"/>
      <c r="W158" s="222"/>
      <c r="Y158" s="108"/>
      <c r="Z158" s="108"/>
    </row>
    <row r="159" spans="1:27" x14ac:dyDescent="0.2">
      <c r="A159" s="123"/>
      <c r="B159" s="126"/>
      <c r="C159" s="136"/>
      <c r="D159" s="136"/>
      <c r="E159" s="127"/>
      <c r="F159" s="137"/>
      <c r="G159" s="137"/>
      <c r="H159" s="138"/>
      <c r="I159" s="139"/>
      <c r="J159" s="123"/>
      <c r="L159" s="226" t="s">
        <v>26</v>
      </c>
      <c r="M159" s="248">
        <f t="shared" si="195"/>
        <v>42496</v>
      </c>
      <c r="N159" s="249">
        <f t="shared" si="195"/>
        <v>54653</v>
      </c>
      <c r="O159" s="161">
        <f>+M159+N159</f>
        <v>97149</v>
      </c>
      <c r="P159" s="102">
        <f>+P105+P132</f>
        <v>4130</v>
      </c>
      <c r="Q159" s="163">
        <f>+O159+P159</f>
        <v>101279</v>
      </c>
      <c r="R159" s="248"/>
      <c r="S159" s="249"/>
      <c r="T159" s="161"/>
      <c r="U159" s="102"/>
      <c r="V159" s="165"/>
      <c r="W159" s="222"/>
    </row>
    <row r="160" spans="1:27" s="129" customFormat="1" ht="12.75" customHeight="1" thickBot="1" x14ac:dyDescent="0.25">
      <c r="B160" s="214"/>
      <c r="C160" s="132"/>
      <c r="D160" s="132"/>
      <c r="E160" s="132"/>
      <c r="F160" s="132"/>
      <c r="G160" s="132"/>
      <c r="H160" s="132"/>
      <c r="I160" s="133"/>
      <c r="L160" s="226" t="s">
        <v>27</v>
      </c>
      <c r="M160" s="248">
        <f t="shared" si="195"/>
        <v>39564</v>
      </c>
      <c r="N160" s="249">
        <f t="shared" si="195"/>
        <v>60881</v>
      </c>
      <c r="O160" s="161">
        <f t="shared" si="196"/>
        <v>100445</v>
      </c>
      <c r="P160" s="102">
        <f>+P106+P133</f>
        <v>3813</v>
      </c>
      <c r="Q160" s="163">
        <f t="shared" si="197"/>
        <v>104258</v>
      </c>
      <c r="R160" s="248"/>
      <c r="S160" s="249"/>
      <c r="T160" s="161"/>
      <c r="U160" s="102"/>
      <c r="V160" s="165"/>
      <c r="W160" s="222"/>
      <c r="X160" s="96"/>
      <c r="AA160" s="134"/>
    </row>
    <row r="161" spans="2:27" s="129" customFormat="1" ht="12.75" customHeight="1" thickTop="1" thickBot="1" x14ac:dyDescent="0.25">
      <c r="B161" s="214"/>
      <c r="C161" s="132"/>
      <c r="D161" s="132"/>
      <c r="E161" s="132"/>
      <c r="F161" s="132"/>
      <c r="G161" s="132"/>
      <c r="H161" s="132"/>
      <c r="I161" s="133"/>
      <c r="L161" s="206" t="s">
        <v>28</v>
      </c>
      <c r="M161" s="166">
        <f t="shared" ref="M161:Q161" si="198">+M158+M159+M160</f>
        <v>128876</v>
      </c>
      <c r="N161" s="167">
        <f t="shared" si="198"/>
        <v>173027</v>
      </c>
      <c r="O161" s="166">
        <f t="shared" si="198"/>
        <v>301903</v>
      </c>
      <c r="P161" s="166">
        <f t="shared" si="198"/>
        <v>11909</v>
      </c>
      <c r="Q161" s="166">
        <f t="shared" si="198"/>
        <v>313812</v>
      </c>
      <c r="R161" s="166"/>
      <c r="S161" s="167"/>
      <c r="T161" s="166"/>
      <c r="U161" s="166"/>
      <c r="V161" s="166"/>
      <c r="W161" s="169"/>
      <c r="X161" s="96"/>
      <c r="AA161" s="134"/>
    </row>
    <row r="162" spans="2:27" ht="14.25" thickTop="1" thickBot="1" x14ac:dyDescent="0.25">
      <c r="B162" s="212"/>
      <c r="C162" s="123"/>
      <c r="D162" s="123"/>
      <c r="E162" s="123"/>
      <c r="F162" s="123"/>
      <c r="G162" s="123"/>
      <c r="H162" s="123"/>
      <c r="I162" s="124"/>
      <c r="L162" s="206" t="s">
        <v>92</v>
      </c>
      <c r="M162" s="166">
        <f t="shared" ref="M162:Q162" si="199">+M147+M151+M157+M161</f>
        <v>547499</v>
      </c>
      <c r="N162" s="167">
        <f t="shared" si="199"/>
        <v>702492</v>
      </c>
      <c r="O162" s="166">
        <f t="shared" si="199"/>
        <v>1249991</v>
      </c>
      <c r="P162" s="166">
        <f t="shared" si="199"/>
        <v>48652</v>
      </c>
      <c r="Q162" s="166">
        <f t="shared" si="199"/>
        <v>1298643</v>
      </c>
      <c r="R162" s="166"/>
      <c r="S162" s="167"/>
      <c r="T162" s="166"/>
      <c r="U162" s="166"/>
      <c r="V162" s="168"/>
      <c r="W162" s="169"/>
      <c r="Y162" s="108"/>
      <c r="Z162" s="108"/>
    </row>
    <row r="163" spans="2:27" ht="14.25" thickTop="1" thickBot="1" x14ac:dyDescent="0.25">
      <c r="B163" s="212"/>
      <c r="C163" s="123"/>
      <c r="D163" s="123"/>
      <c r="E163" s="123"/>
      <c r="F163" s="123"/>
      <c r="G163" s="123"/>
      <c r="H163" s="123"/>
      <c r="I163" s="124"/>
      <c r="L163" s="205" t="s">
        <v>61</v>
      </c>
    </row>
    <row r="164" spans="2:27" ht="13.5" thickTop="1" x14ac:dyDescent="0.2">
      <c r="B164" s="212"/>
      <c r="C164" s="123"/>
      <c r="D164" s="123"/>
      <c r="E164" s="123"/>
      <c r="F164" s="123"/>
      <c r="G164" s="123"/>
      <c r="H164" s="123"/>
      <c r="I164" s="124"/>
      <c r="L164" s="308" t="s">
        <v>49</v>
      </c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10"/>
    </row>
    <row r="165" spans="2:27" ht="13.5" thickBot="1" x14ac:dyDescent="0.25">
      <c r="B165" s="212"/>
      <c r="C165" s="123"/>
      <c r="D165" s="123"/>
      <c r="E165" s="123"/>
      <c r="F165" s="123"/>
      <c r="G165" s="123"/>
      <c r="H165" s="123"/>
      <c r="I165" s="124"/>
      <c r="L165" s="311" t="s">
        <v>50</v>
      </c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3"/>
    </row>
    <row r="166" spans="2:27" ht="14.25" thickTop="1" thickBot="1" x14ac:dyDescent="0.25">
      <c r="B166" s="212"/>
      <c r="C166" s="123"/>
      <c r="D166" s="123"/>
      <c r="E166" s="123"/>
      <c r="F166" s="123"/>
      <c r="G166" s="123"/>
      <c r="H166" s="123"/>
      <c r="I166" s="124"/>
      <c r="W166" s="122" t="s">
        <v>41</v>
      </c>
    </row>
    <row r="167" spans="2:27" ht="14.25" thickTop="1" thickBot="1" x14ac:dyDescent="0.25">
      <c r="B167" s="212"/>
      <c r="C167" s="123"/>
      <c r="D167" s="123"/>
      <c r="E167" s="123"/>
      <c r="F167" s="123"/>
      <c r="G167" s="123"/>
      <c r="H167" s="123"/>
      <c r="I167" s="124"/>
      <c r="L167" s="224"/>
      <c r="M167" s="317" t="s">
        <v>91</v>
      </c>
      <c r="N167" s="318"/>
      <c r="O167" s="318"/>
      <c r="P167" s="318"/>
      <c r="Q167" s="319"/>
      <c r="R167" s="317" t="s">
        <v>93</v>
      </c>
      <c r="S167" s="318"/>
      <c r="T167" s="318"/>
      <c r="U167" s="318"/>
      <c r="V167" s="319"/>
      <c r="W167" s="225" t="s">
        <v>4</v>
      </c>
    </row>
    <row r="168" spans="2:27" ht="13.5" thickTop="1" x14ac:dyDescent="0.2">
      <c r="B168" s="212"/>
      <c r="C168" s="123"/>
      <c r="D168" s="123"/>
      <c r="E168" s="123"/>
      <c r="F168" s="123"/>
      <c r="G168" s="123"/>
      <c r="H168" s="123"/>
      <c r="I168" s="124"/>
      <c r="L168" s="226" t="s">
        <v>5</v>
      </c>
      <c r="M168" s="227"/>
      <c r="N168" s="230"/>
      <c r="O168" s="199"/>
      <c r="P168" s="231"/>
      <c r="Q168" s="200"/>
      <c r="R168" s="227"/>
      <c r="S168" s="230"/>
      <c r="T168" s="199"/>
      <c r="U168" s="231"/>
      <c r="V168" s="200"/>
      <c r="W168" s="229" t="s">
        <v>6</v>
      </c>
    </row>
    <row r="169" spans="2:27" ht="13.5" thickBot="1" x14ac:dyDescent="0.25">
      <c r="B169" s="212"/>
      <c r="C169" s="123"/>
      <c r="D169" s="123"/>
      <c r="E169" s="123"/>
      <c r="F169" s="123"/>
      <c r="G169" s="123"/>
      <c r="H169" s="123"/>
      <c r="I169" s="124"/>
      <c r="L169" s="232"/>
      <c r="M169" s="236" t="s">
        <v>42</v>
      </c>
      <c r="N169" s="237" t="s">
        <v>43</v>
      </c>
      <c r="O169" s="201" t="s">
        <v>44</v>
      </c>
      <c r="P169" s="238" t="s">
        <v>13</v>
      </c>
      <c r="Q169" s="221" t="s">
        <v>9</v>
      </c>
      <c r="R169" s="236" t="s">
        <v>42</v>
      </c>
      <c r="S169" s="237" t="s">
        <v>43</v>
      </c>
      <c r="T169" s="201" t="s">
        <v>44</v>
      </c>
      <c r="U169" s="238" t="s">
        <v>13</v>
      </c>
      <c r="V169" s="221" t="s">
        <v>9</v>
      </c>
      <c r="W169" s="235"/>
    </row>
    <row r="170" spans="2:27" ht="3.75" customHeight="1" thickTop="1" x14ac:dyDescent="0.2">
      <c r="B170" s="212"/>
      <c r="C170" s="123"/>
      <c r="D170" s="123"/>
      <c r="E170" s="123"/>
      <c r="F170" s="123"/>
      <c r="G170" s="123"/>
      <c r="H170" s="123"/>
      <c r="I170" s="124"/>
      <c r="L170" s="226"/>
      <c r="M170" s="242"/>
      <c r="N170" s="243"/>
      <c r="O170" s="176"/>
      <c r="P170" s="244"/>
      <c r="Q170" s="182"/>
      <c r="R170" s="242"/>
      <c r="S170" s="243"/>
      <c r="T170" s="176"/>
      <c r="U170" s="244"/>
      <c r="V170" s="186"/>
      <c r="W170" s="245"/>
    </row>
    <row r="171" spans="2:27" x14ac:dyDescent="0.2">
      <c r="B171" s="212"/>
      <c r="C171" s="123"/>
      <c r="D171" s="123"/>
      <c r="E171" s="123"/>
      <c r="F171" s="123"/>
      <c r="G171" s="123"/>
      <c r="H171" s="123"/>
      <c r="I171" s="124"/>
      <c r="L171" s="226" t="s">
        <v>14</v>
      </c>
      <c r="M171" s="248">
        <f>+BKK!M171+DMK!M171</f>
        <v>22</v>
      </c>
      <c r="N171" s="249">
        <f>+BKK!N171+DMK!N171</f>
        <v>77</v>
      </c>
      <c r="O171" s="177">
        <f>M171+N171</f>
        <v>99</v>
      </c>
      <c r="P171" s="102">
        <f>+BKK!P171+DMK!P171</f>
        <v>1</v>
      </c>
      <c r="Q171" s="183">
        <f>+O171+P171</f>
        <v>100</v>
      </c>
      <c r="R171" s="248">
        <f>+BKK!R171+DMK!R171</f>
        <v>39</v>
      </c>
      <c r="S171" s="249">
        <f>+BKK!S171+DMK!S171</f>
        <v>65</v>
      </c>
      <c r="T171" s="177">
        <f>+R171+S171</f>
        <v>104</v>
      </c>
      <c r="U171" s="102">
        <f>+BKK!U171+DMK!U171</f>
        <v>12</v>
      </c>
      <c r="V171" s="187">
        <f>+T171+U171</f>
        <v>116</v>
      </c>
      <c r="W171" s="222">
        <f t="shared" ref="W171:W179" si="200">IF(Q171=0,0,((V171/Q171)-1)*100)</f>
        <v>15.999999999999993</v>
      </c>
    </row>
    <row r="172" spans="2:27" x14ac:dyDescent="0.2">
      <c r="B172" s="212"/>
      <c r="C172" s="123"/>
      <c r="D172" s="123"/>
      <c r="E172" s="123"/>
      <c r="F172" s="123"/>
      <c r="G172" s="123"/>
      <c r="H172" s="123"/>
      <c r="I172" s="124"/>
      <c r="L172" s="226" t="s">
        <v>15</v>
      </c>
      <c r="M172" s="248">
        <f>+BKK!M172+DMK!M172</f>
        <v>29</v>
      </c>
      <c r="N172" s="249">
        <f>+BKK!N172+DMK!N172</f>
        <v>48</v>
      </c>
      <c r="O172" s="177">
        <f>M172+N172</f>
        <v>77</v>
      </c>
      <c r="P172" s="102">
        <f>+BKK!P172+DMK!P172</f>
        <v>1</v>
      </c>
      <c r="Q172" s="183">
        <f t="shared" ref="Q172:Q173" si="201">+O172+P172</f>
        <v>78</v>
      </c>
      <c r="R172" s="248">
        <f>+BKK!R172+DMK!R172</f>
        <v>40</v>
      </c>
      <c r="S172" s="249">
        <f>+BKK!S172+DMK!S172</f>
        <v>79</v>
      </c>
      <c r="T172" s="177">
        <f t="shared" ref="T172:T173" si="202">+R172+S172</f>
        <v>119</v>
      </c>
      <c r="U172" s="102">
        <f>+BKK!U172+DMK!U172</f>
        <v>1</v>
      </c>
      <c r="V172" s="187">
        <f t="shared" ref="V172:V173" si="203">+T172+U172</f>
        <v>120</v>
      </c>
      <c r="W172" s="222">
        <f t="shared" si="200"/>
        <v>53.846153846153854</v>
      </c>
    </row>
    <row r="173" spans="2:27" ht="13.5" thickBot="1" x14ac:dyDescent="0.25">
      <c r="B173" s="212"/>
      <c r="C173" s="123"/>
      <c r="D173" s="123"/>
      <c r="E173" s="123"/>
      <c r="F173" s="123"/>
      <c r="G173" s="123"/>
      <c r="H173" s="123"/>
      <c r="I173" s="124"/>
      <c r="L173" s="232" t="s">
        <v>16</v>
      </c>
      <c r="M173" s="248">
        <f>+BKK!M173+DMK!M173</f>
        <v>23</v>
      </c>
      <c r="N173" s="249">
        <f>+BKK!N173+DMK!N173</f>
        <v>65</v>
      </c>
      <c r="O173" s="177">
        <f>M173+N173</f>
        <v>88</v>
      </c>
      <c r="P173" s="102">
        <f>+BKK!P173+DMK!P173</f>
        <v>1</v>
      </c>
      <c r="Q173" s="183">
        <f t="shared" si="201"/>
        <v>89</v>
      </c>
      <c r="R173" s="248">
        <f>+BKK!R173+DMK!R173</f>
        <v>40</v>
      </c>
      <c r="S173" s="249">
        <f>+BKK!S173+DMK!S173</f>
        <v>83</v>
      </c>
      <c r="T173" s="177">
        <f t="shared" si="202"/>
        <v>123</v>
      </c>
      <c r="U173" s="102">
        <f>+BKK!U173+DMK!U173</f>
        <v>1</v>
      </c>
      <c r="V173" s="187">
        <f t="shared" si="203"/>
        <v>124</v>
      </c>
      <c r="W173" s="222">
        <f t="shared" si="200"/>
        <v>39.325842696629223</v>
      </c>
    </row>
    <row r="174" spans="2:27" ht="14.25" thickTop="1" thickBot="1" x14ac:dyDescent="0.25">
      <c r="B174" s="212"/>
      <c r="C174" s="123"/>
      <c r="D174" s="123"/>
      <c r="E174" s="123"/>
      <c r="F174" s="123"/>
      <c r="G174" s="123"/>
      <c r="H174" s="123"/>
      <c r="I174" s="124"/>
      <c r="L174" s="208" t="s">
        <v>17</v>
      </c>
      <c r="M174" s="189">
        <f t="shared" ref="M174:V174" si="204">+M171+M172+M173</f>
        <v>74</v>
      </c>
      <c r="N174" s="190">
        <f t="shared" si="204"/>
        <v>190</v>
      </c>
      <c r="O174" s="189">
        <f t="shared" si="204"/>
        <v>264</v>
      </c>
      <c r="P174" s="189">
        <f t="shared" si="204"/>
        <v>3</v>
      </c>
      <c r="Q174" s="189">
        <f t="shared" si="204"/>
        <v>267</v>
      </c>
      <c r="R174" s="189">
        <f t="shared" si="204"/>
        <v>119</v>
      </c>
      <c r="S174" s="190">
        <f t="shared" si="204"/>
        <v>227</v>
      </c>
      <c r="T174" s="189">
        <f t="shared" si="204"/>
        <v>346</v>
      </c>
      <c r="U174" s="189">
        <f t="shared" si="204"/>
        <v>14</v>
      </c>
      <c r="V174" s="191">
        <f t="shared" si="204"/>
        <v>360</v>
      </c>
      <c r="W174" s="192">
        <f t="shared" si="200"/>
        <v>34.831460674157299</v>
      </c>
    </row>
    <row r="175" spans="2:27" ht="13.5" thickTop="1" x14ac:dyDescent="0.2">
      <c r="B175" s="212"/>
      <c r="C175" s="123"/>
      <c r="D175" s="123"/>
      <c r="E175" s="123"/>
      <c r="F175" s="123"/>
      <c r="G175" s="123"/>
      <c r="H175" s="123"/>
      <c r="I175" s="124"/>
      <c r="L175" s="226" t="s">
        <v>18</v>
      </c>
      <c r="M175" s="258">
        <f>+BKK!M175+DMK!M175</f>
        <v>18</v>
      </c>
      <c r="N175" s="259">
        <f>+BKK!N175+DMK!N175</f>
        <v>59</v>
      </c>
      <c r="O175" s="178">
        <f>M175+N175</f>
        <v>77</v>
      </c>
      <c r="P175" s="102">
        <f>+BKK!P175+DMK!P175</f>
        <v>1</v>
      </c>
      <c r="Q175" s="184">
        <f t="shared" ref="Q175:Q176" si="205">+O175+P175</f>
        <v>78</v>
      </c>
      <c r="R175" s="258">
        <f>+BKK!R175+DMK!R175</f>
        <v>38</v>
      </c>
      <c r="S175" s="259">
        <f>+BKK!S175+DMK!S175</f>
        <v>74</v>
      </c>
      <c r="T175" s="178">
        <f t="shared" ref="T175:T177" si="206">+R175+S175</f>
        <v>112</v>
      </c>
      <c r="U175" s="102">
        <f>+BKK!U175+DMK!U175</f>
        <v>1</v>
      </c>
      <c r="V175" s="187">
        <f t="shared" ref="V175:V177" si="207">+T175+U175</f>
        <v>113</v>
      </c>
      <c r="W175" s="222">
        <f t="shared" si="200"/>
        <v>44.871794871794869</v>
      </c>
    </row>
    <row r="176" spans="2:27" x14ac:dyDescent="0.2">
      <c r="B176" s="212"/>
      <c r="C176" s="123"/>
      <c r="D176" s="123"/>
      <c r="E176" s="123"/>
      <c r="F176" s="123"/>
      <c r="G176" s="123"/>
      <c r="H176" s="123"/>
      <c r="I176" s="124"/>
      <c r="L176" s="226" t="s">
        <v>19</v>
      </c>
      <c r="M176" s="248">
        <f>+BKK!M176+DMK!M176</f>
        <v>15</v>
      </c>
      <c r="N176" s="249">
        <f>+BKK!N176+DMK!N176</f>
        <v>47</v>
      </c>
      <c r="O176" s="177">
        <f>M176+N176</f>
        <v>62</v>
      </c>
      <c r="P176" s="102">
        <f>+BKK!P176+DMK!P176</f>
        <v>1</v>
      </c>
      <c r="Q176" s="183">
        <f t="shared" si="205"/>
        <v>63</v>
      </c>
      <c r="R176" s="248">
        <f>+BKK!R176+DMK!R176</f>
        <v>36</v>
      </c>
      <c r="S176" s="249">
        <f>+BKK!S176+DMK!S176</f>
        <v>89</v>
      </c>
      <c r="T176" s="177">
        <f t="shared" si="206"/>
        <v>125</v>
      </c>
      <c r="U176" s="102">
        <f>+BKK!U176+DMK!U176</f>
        <v>1</v>
      </c>
      <c r="V176" s="187">
        <f t="shared" si="207"/>
        <v>126</v>
      </c>
      <c r="W176" s="222">
        <f t="shared" si="200"/>
        <v>100</v>
      </c>
    </row>
    <row r="177" spans="2:27" ht="13.5" thickBot="1" x14ac:dyDescent="0.25">
      <c r="B177" s="212"/>
      <c r="C177" s="123"/>
      <c r="D177" s="123"/>
      <c r="E177" s="123"/>
      <c r="F177" s="123"/>
      <c r="G177" s="123"/>
      <c r="H177" s="123"/>
      <c r="I177" s="124"/>
      <c r="L177" s="226" t="s">
        <v>20</v>
      </c>
      <c r="M177" s="248">
        <f>+BKK!M177+DMK!M177</f>
        <v>32</v>
      </c>
      <c r="N177" s="249">
        <f>+BKK!N177+DMK!N177</f>
        <v>78</v>
      </c>
      <c r="O177" s="177">
        <f>M177+N177</f>
        <v>110</v>
      </c>
      <c r="P177" s="102">
        <f>+BKK!P177+DMK!P177</f>
        <v>2</v>
      </c>
      <c r="Q177" s="183">
        <f>+O177+P177</f>
        <v>112</v>
      </c>
      <c r="R177" s="248">
        <f>+BKK!R177+DMK!R177</f>
        <v>30</v>
      </c>
      <c r="S177" s="249">
        <f>+BKK!S177+DMK!S177</f>
        <v>66</v>
      </c>
      <c r="T177" s="177">
        <f t="shared" si="206"/>
        <v>96</v>
      </c>
      <c r="U177" s="102">
        <f>+BKK!U177+DMK!U177</f>
        <v>1</v>
      </c>
      <c r="V177" s="187">
        <f t="shared" si="207"/>
        <v>97</v>
      </c>
      <c r="W177" s="222">
        <f>IF(Q177=0,0,((V177/Q177)-1)*100)</f>
        <v>-13.392857142857139</v>
      </c>
    </row>
    <row r="178" spans="2:27" ht="14.25" thickTop="1" thickBot="1" x14ac:dyDescent="0.25">
      <c r="B178" s="212"/>
      <c r="C178" s="123"/>
      <c r="D178" s="123"/>
      <c r="E178" s="123"/>
      <c r="F178" s="123"/>
      <c r="G178" s="123"/>
      <c r="H178" s="123"/>
      <c r="I178" s="124"/>
      <c r="L178" s="208" t="s">
        <v>89</v>
      </c>
      <c r="M178" s="189">
        <f t="shared" ref="M178:V178" si="208">+M175+M176+M177</f>
        <v>65</v>
      </c>
      <c r="N178" s="190">
        <f t="shared" si="208"/>
        <v>184</v>
      </c>
      <c r="O178" s="189">
        <f t="shared" si="208"/>
        <v>249</v>
      </c>
      <c r="P178" s="189">
        <f t="shared" si="208"/>
        <v>4</v>
      </c>
      <c r="Q178" s="189">
        <f t="shared" si="208"/>
        <v>253</v>
      </c>
      <c r="R178" s="189">
        <f t="shared" si="208"/>
        <v>104</v>
      </c>
      <c r="S178" s="190">
        <f t="shared" si="208"/>
        <v>229</v>
      </c>
      <c r="T178" s="189">
        <f t="shared" si="208"/>
        <v>333</v>
      </c>
      <c r="U178" s="189">
        <f t="shared" si="208"/>
        <v>3</v>
      </c>
      <c r="V178" s="191">
        <f t="shared" si="208"/>
        <v>336</v>
      </c>
      <c r="W178" s="192">
        <f t="shared" ref="W178" si="209">IF(Q178=0,0,((V178/Q178)-1)*100)</f>
        <v>32.806324110671945</v>
      </c>
    </row>
    <row r="179" spans="2:27" ht="13.5" thickTop="1" x14ac:dyDescent="0.2">
      <c r="B179" s="212"/>
      <c r="C179" s="123"/>
      <c r="D179" s="123"/>
      <c r="E179" s="123"/>
      <c r="F179" s="123"/>
      <c r="G179" s="123"/>
      <c r="H179" s="123"/>
      <c r="I179" s="124"/>
      <c r="L179" s="226" t="s">
        <v>21</v>
      </c>
      <c r="M179" s="248">
        <f>+BKK!M179+DMK!M179</f>
        <v>28</v>
      </c>
      <c r="N179" s="249">
        <f>+BKK!N179+DMK!N179</f>
        <v>50</v>
      </c>
      <c r="O179" s="177">
        <f>M179+N179</f>
        <v>78</v>
      </c>
      <c r="P179" s="102">
        <f>+BKK!P179+DMK!P179</f>
        <v>1</v>
      </c>
      <c r="Q179" s="183">
        <f t="shared" ref="Q179:Q183" si="210">+O179+P179</f>
        <v>79</v>
      </c>
      <c r="R179" s="248">
        <f>+BKK!R179+DMK!R179</f>
        <v>37</v>
      </c>
      <c r="S179" s="249">
        <f>+BKK!S179+DMK!S179</f>
        <v>34</v>
      </c>
      <c r="T179" s="177">
        <f t="shared" ref="T179:T180" si="211">+R179+S179</f>
        <v>71</v>
      </c>
      <c r="U179" s="102">
        <f>+BKK!U179+DMK!U179</f>
        <v>0</v>
      </c>
      <c r="V179" s="187">
        <f t="shared" ref="V179:V180" si="212">+T179+U179</f>
        <v>71</v>
      </c>
      <c r="W179" s="222">
        <f t="shared" si="200"/>
        <v>-10.126582278481012</v>
      </c>
    </row>
    <row r="180" spans="2:27" ht="13.5" thickBot="1" x14ac:dyDescent="0.25">
      <c r="B180" s="212"/>
      <c r="C180" s="123"/>
      <c r="D180" s="123"/>
      <c r="E180" s="123"/>
      <c r="F180" s="123"/>
      <c r="G180" s="123"/>
      <c r="H180" s="123"/>
      <c r="I180" s="124"/>
      <c r="L180" s="226" t="s">
        <v>90</v>
      </c>
      <c r="M180" s="248">
        <f>+BKK!M180+DMK!M180</f>
        <v>30</v>
      </c>
      <c r="N180" s="249">
        <f>+BKK!N180+DMK!N180</f>
        <v>51</v>
      </c>
      <c r="O180" s="177">
        <f>M180+N180</f>
        <v>81</v>
      </c>
      <c r="P180" s="102">
        <f>+BKK!P180+DMK!P180</f>
        <v>2</v>
      </c>
      <c r="Q180" s="183">
        <f>+O180+P180</f>
        <v>83</v>
      </c>
      <c r="R180" s="248">
        <f>+BKK!R180+DMK!R180</f>
        <v>39</v>
      </c>
      <c r="S180" s="249">
        <f>+BKK!S180+DMK!S180</f>
        <v>49</v>
      </c>
      <c r="T180" s="177">
        <f t="shared" si="211"/>
        <v>88</v>
      </c>
      <c r="U180" s="102">
        <f>+BKK!U180+DMK!U180</f>
        <v>0</v>
      </c>
      <c r="V180" s="187">
        <f t="shared" si="212"/>
        <v>88</v>
      </c>
      <c r="W180" s="222">
        <f>IF(Q180=0,0,((V180/Q180)-1)*100)</f>
        <v>6.024096385542177</v>
      </c>
    </row>
    <row r="181" spans="2:27" ht="14.25" thickTop="1" thickBot="1" x14ac:dyDescent="0.25">
      <c r="B181" s="212"/>
      <c r="C181" s="123"/>
      <c r="D181" s="123"/>
      <c r="E181" s="123"/>
      <c r="F181" s="123"/>
      <c r="G181" s="123"/>
      <c r="H181" s="123"/>
      <c r="I181" s="124"/>
      <c r="L181" s="208" t="s">
        <v>94</v>
      </c>
      <c r="M181" s="189">
        <f t="shared" ref="M181" si="213">+M178+M179+M180</f>
        <v>123</v>
      </c>
      <c r="N181" s="190">
        <f t="shared" ref="N181" si="214">+N178+N179+N180</f>
        <v>285</v>
      </c>
      <c r="O181" s="189">
        <f t="shared" ref="O181" si="215">+O178+O179+O180</f>
        <v>408</v>
      </c>
      <c r="P181" s="189">
        <f t="shared" ref="P181" si="216">+P178+P179+P180</f>
        <v>7</v>
      </c>
      <c r="Q181" s="189">
        <f t="shared" ref="Q181" si="217">+Q178+Q179+Q180</f>
        <v>415</v>
      </c>
      <c r="R181" s="189">
        <f t="shared" ref="R181" si="218">+R178+R179+R180</f>
        <v>180</v>
      </c>
      <c r="S181" s="190">
        <f t="shared" ref="S181" si="219">+S178+S179+S180</f>
        <v>312</v>
      </c>
      <c r="T181" s="189">
        <f t="shared" ref="T181" si="220">+T178+T179+T180</f>
        <v>492</v>
      </c>
      <c r="U181" s="189">
        <f t="shared" ref="U181" si="221">+U178+U179+U180</f>
        <v>3</v>
      </c>
      <c r="V181" s="191">
        <f t="shared" ref="V181" si="222">+V178+V179+V180</f>
        <v>495</v>
      </c>
      <c r="W181" s="192">
        <f t="shared" ref="W181" si="223">IF(Q181=0,0,((V181/Q181)-1)*100)</f>
        <v>19.277108433734934</v>
      </c>
    </row>
    <row r="182" spans="2:27" ht="14.25" thickTop="1" thickBot="1" x14ac:dyDescent="0.25">
      <c r="B182" s="212"/>
      <c r="C182" s="123"/>
      <c r="D182" s="123"/>
      <c r="E182" s="123"/>
      <c r="F182" s="123"/>
      <c r="G182" s="123"/>
      <c r="H182" s="123"/>
      <c r="I182" s="124"/>
      <c r="L182" s="208" t="s">
        <v>95</v>
      </c>
      <c r="M182" s="189">
        <f t="shared" ref="M182:V182" si="224">+M174+M178+M179+M180</f>
        <v>197</v>
      </c>
      <c r="N182" s="190">
        <f t="shared" si="224"/>
        <v>475</v>
      </c>
      <c r="O182" s="189">
        <f t="shared" si="224"/>
        <v>672</v>
      </c>
      <c r="P182" s="189">
        <f t="shared" si="224"/>
        <v>10</v>
      </c>
      <c r="Q182" s="189">
        <f t="shared" si="224"/>
        <v>682</v>
      </c>
      <c r="R182" s="189">
        <f t="shared" si="224"/>
        <v>299</v>
      </c>
      <c r="S182" s="190">
        <f t="shared" si="224"/>
        <v>539</v>
      </c>
      <c r="T182" s="189">
        <f t="shared" si="224"/>
        <v>838</v>
      </c>
      <c r="U182" s="189">
        <f t="shared" si="224"/>
        <v>17</v>
      </c>
      <c r="V182" s="191">
        <f t="shared" si="224"/>
        <v>855</v>
      </c>
      <c r="W182" s="192">
        <f>IF(Q182=0,0,((V182/Q182)-1)*100)</f>
        <v>25.366568914956012</v>
      </c>
    </row>
    <row r="183" spans="2:27" ht="14.25" thickTop="1" thickBot="1" x14ac:dyDescent="0.25">
      <c r="B183" s="212"/>
      <c r="C183" s="123"/>
      <c r="D183" s="123"/>
      <c r="E183" s="123"/>
      <c r="F183" s="123"/>
      <c r="G183" s="123"/>
      <c r="H183" s="123"/>
      <c r="I183" s="124"/>
      <c r="L183" s="226" t="s">
        <v>22</v>
      </c>
      <c r="M183" s="248">
        <f>+BKK!M183+DMK!M183</f>
        <v>28</v>
      </c>
      <c r="N183" s="249">
        <f>+BKK!N183+DMK!N183</f>
        <v>43</v>
      </c>
      <c r="O183" s="179">
        <f>M183+N183</f>
        <v>71</v>
      </c>
      <c r="P183" s="255">
        <f>+BKK!P183+DMK!P183</f>
        <v>1</v>
      </c>
      <c r="Q183" s="183">
        <f t="shared" si="210"/>
        <v>72</v>
      </c>
      <c r="R183" s="248"/>
      <c r="S183" s="249"/>
      <c r="T183" s="179"/>
      <c r="U183" s="255"/>
      <c r="V183" s="187"/>
      <c r="W183" s="222"/>
    </row>
    <row r="184" spans="2:27" ht="14.25" thickTop="1" thickBot="1" x14ac:dyDescent="0.25">
      <c r="B184" s="212"/>
      <c r="C184" s="123"/>
      <c r="D184" s="123"/>
      <c r="E184" s="123"/>
      <c r="F184" s="123"/>
      <c r="G184" s="123"/>
      <c r="H184" s="123"/>
      <c r="I184" s="124"/>
      <c r="L184" s="209" t="s">
        <v>23</v>
      </c>
      <c r="M184" s="193">
        <f t="shared" ref="M184:Q184" si="225">+M179+M180+M183</f>
        <v>86</v>
      </c>
      <c r="N184" s="193">
        <f t="shared" si="225"/>
        <v>144</v>
      </c>
      <c r="O184" s="194">
        <f t="shared" si="225"/>
        <v>230</v>
      </c>
      <c r="P184" s="195">
        <f t="shared" si="225"/>
        <v>4</v>
      </c>
      <c r="Q184" s="196">
        <f t="shared" si="225"/>
        <v>234</v>
      </c>
      <c r="R184" s="193"/>
      <c r="S184" s="193"/>
      <c r="T184" s="197"/>
      <c r="U184" s="197"/>
      <c r="V184" s="197"/>
      <c r="W184" s="198"/>
    </row>
    <row r="185" spans="2:27" s="129" customFormat="1" ht="12.75" customHeight="1" thickTop="1" x14ac:dyDescent="0.5">
      <c r="B185" s="213"/>
      <c r="C185" s="130"/>
      <c r="D185" s="130"/>
      <c r="E185" s="130"/>
      <c r="F185" s="130"/>
      <c r="G185" s="130"/>
      <c r="H185" s="130"/>
      <c r="I185" s="131"/>
      <c r="L185" s="260" t="s">
        <v>25</v>
      </c>
      <c r="M185" s="261">
        <f>+BKK!M185+DMK!M185</f>
        <v>31</v>
      </c>
      <c r="N185" s="262">
        <f>+BKK!N185+DMK!N185</f>
        <v>45</v>
      </c>
      <c r="O185" s="180">
        <f>M185+N185</f>
        <v>76</v>
      </c>
      <c r="P185" s="263">
        <f>+BKK!P185+DMK!P185</f>
        <v>2</v>
      </c>
      <c r="Q185" s="185">
        <f t="shared" ref="Q185:Q187" si="226">+O185+P185</f>
        <v>78</v>
      </c>
      <c r="R185" s="261"/>
      <c r="S185" s="262"/>
      <c r="T185" s="180"/>
      <c r="U185" s="263"/>
      <c r="V185" s="188"/>
      <c r="W185" s="264"/>
      <c r="X185" s="140"/>
      <c r="AA185" s="134"/>
    </row>
    <row r="186" spans="2:27" s="129" customFormat="1" ht="12.75" customHeight="1" x14ac:dyDescent="0.5">
      <c r="B186" s="214"/>
      <c r="C186" s="132"/>
      <c r="D186" s="132"/>
      <c r="E186" s="132"/>
      <c r="F186" s="132"/>
      <c r="G186" s="132"/>
      <c r="H186" s="132"/>
      <c r="I186" s="133"/>
      <c r="L186" s="260" t="s">
        <v>26</v>
      </c>
      <c r="M186" s="261">
        <f>+BKK!M186+DMK!M186</f>
        <v>35</v>
      </c>
      <c r="N186" s="262">
        <f>+BKK!N186+DMK!N186</f>
        <v>51</v>
      </c>
      <c r="O186" s="180">
        <f>M186+N186</f>
        <v>86</v>
      </c>
      <c r="P186" s="265">
        <f>+BKK!P186+DMK!P186</f>
        <v>3</v>
      </c>
      <c r="Q186" s="185">
        <f>+O186+P186</f>
        <v>89</v>
      </c>
      <c r="R186" s="261"/>
      <c r="S186" s="262"/>
      <c r="T186" s="180"/>
      <c r="U186" s="265"/>
      <c r="V186" s="180"/>
      <c r="W186" s="264"/>
      <c r="X186" s="140"/>
      <c r="AA186" s="134"/>
    </row>
    <row r="187" spans="2:27" s="129" customFormat="1" ht="12.75" customHeight="1" thickBot="1" x14ac:dyDescent="0.25">
      <c r="B187" s="214"/>
      <c r="C187" s="132"/>
      <c r="D187" s="132"/>
      <c r="E187" s="132"/>
      <c r="F187" s="132"/>
      <c r="G187" s="132"/>
      <c r="H187" s="132"/>
      <c r="I187" s="133"/>
      <c r="L187" s="260" t="s">
        <v>27</v>
      </c>
      <c r="M187" s="261">
        <f>+BKK!M187+DMK!M187</f>
        <v>33</v>
      </c>
      <c r="N187" s="262">
        <f>+BKK!N187+DMK!N187</f>
        <v>50</v>
      </c>
      <c r="O187" s="181">
        <f>M187+N187</f>
        <v>83</v>
      </c>
      <c r="P187" s="266">
        <f>+BKK!P187+DMK!P187</f>
        <v>19</v>
      </c>
      <c r="Q187" s="185">
        <f t="shared" si="226"/>
        <v>102</v>
      </c>
      <c r="R187" s="261"/>
      <c r="S187" s="262"/>
      <c r="T187" s="180"/>
      <c r="U187" s="266"/>
      <c r="V187" s="188"/>
      <c r="W187" s="264"/>
      <c r="X187" s="96"/>
      <c r="AA187" s="134"/>
    </row>
    <row r="188" spans="2:27" ht="14.25" thickTop="1" thickBot="1" x14ac:dyDescent="0.25">
      <c r="B188" s="212"/>
      <c r="C188" s="123"/>
      <c r="D188" s="123"/>
      <c r="E188" s="123"/>
      <c r="F188" s="123"/>
      <c r="G188" s="123"/>
      <c r="H188" s="123"/>
      <c r="I188" s="124"/>
      <c r="L188" s="208" t="s">
        <v>28</v>
      </c>
      <c r="M188" s="189">
        <f t="shared" ref="M188:Q188" si="227">+M185+M186+M187</f>
        <v>99</v>
      </c>
      <c r="N188" s="190">
        <f t="shared" si="227"/>
        <v>146</v>
      </c>
      <c r="O188" s="189">
        <f t="shared" si="227"/>
        <v>245</v>
      </c>
      <c r="P188" s="189">
        <f t="shared" si="227"/>
        <v>24</v>
      </c>
      <c r="Q188" s="195">
        <f t="shared" si="227"/>
        <v>269</v>
      </c>
      <c r="R188" s="189"/>
      <c r="S188" s="190"/>
      <c r="T188" s="189"/>
      <c r="U188" s="189"/>
      <c r="V188" s="195"/>
      <c r="W188" s="192"/>
    </row>
    <row r="189" spans="2:27" ht="14.25" thickTop="1" thickBot="1" x14ac:dyDescent="0.25">
      <c r="B189" s="212"/>
      <c r="C189" s="123"/>
      <c r="D189" s="123"/>
      <c r="E189" s="123"/>
      <c r="F189" s="123"/>
      <c r="G189" s="123"/>
      <c r="H189" s="123"/>
      <c r="I189" s="124"/>
      <c r="L189" s="208" t="s">
        <v>92</v>
      </c>
      <c r="M189" s="189">
        <f t="shared" ref="M189:Q189" si="228">+M174+M178+M184+M188</f>
        <v>324</v>
      </c>
      <c r="N189" s="190">
        <f t="shared" si="228"/>
        <v>664</v>
      </c>
      <c r="O189" s="189">
        <f t="shared" si="228"/>
        <v>988</v>
      </c>
      <c r="P189" s="189">
        <f t="shared" si="228"/>
        <v>35</v>
      </c>
      <c r="Q189" s="189">
        <f t="shared" si="228"/>
        <v>1023</v>
      </c>
      <c r="R189" s="189"/>
      <c r="S189" s="190"/>
      <c r="T189" s="189"/>
      <c r="U189" s="189"/>
      <c r="V189" s="191"/>
      <c r="W189" s="192"/>
    </row>
    <row r="190" spans="2:27" ht="14.25" thickTop="1" thickBot="1" x14ac:dyDescent="0.25">
      <c r="B190" s="212"/>
      <c r="C190" s="123"/>
      <c r="D190" s="123"/>
      <c r="E190" s="123"/>
      <c r="F190" s="123"/>
      <c r="G190" s="123"/>
      <c r="H190" s="123"/>
      <c r="I190" s="124"/>
      <c r="L190" s="205" t="s">
        <v>61</v>
      </c>
    </row>
    <row r="191" spans="2:27" ht="13.5" thickTop="1" x14ac:dyDescent="0.2">
      <c r="B191" s="212"/>
      <c r="C191" s="123"/>
      <c r="D191" s="123"/>
      <c r="E191" s="123"/>
      <c r="F191" s="123"/>
      <c r="G191" s="123"/>
      <c r="H191" s="123"/>
      <c r="I191" s="124"/>
      <c r="L191" s="308" t="s">
        <v>51</v>
      </c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10"/>
    </row>
    <row r="192" spans="2:27" ht="13.5" thickBot="1" x14ac:dyDescent="0.25">
      <c r="B192" s="212"/>
      <c r="C192" s="123"/>
      <c r="D192" s="123"/>
      <c r="E192" s="123"/>
      <c r="F192" s="123"/>
      <c r="G192" s="123"/>
      <c r="H192" s="123"/>
      <c r="I192" s="124"/>
      <c r="L192" s="311" t="s">
        <v>52</v>
      </c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3"/>
    </row>
    <row r="193" spans="2:23" ht="14.25" thickTop="1" thickBot="1" x14ac:dyDescent="0.25">
      <c r="B193" s="212"/>
      <c r="C193" s="123"/>
      <c r="D193" s="123"/>
      <c r="E193" s="123"/>
      <c r="F193" s="123"/>
      <c r="G193" s="123"/>
      <c r="H193" s="123"/>
      <c r="I193" s="124"/>
      <c r="W193" s="122" t="s">
        <v>41</v>
      </c>
    </row>
    <row r="194" spans="2:23" ht="14.25" thickTop="1" thickBot="1" x14ac:dyDescent="0.25">
      <c r="B194" s="212"/>
      <c r="C194" s="123"/>
      <c r="D194" s="123"/>
      <c r="E194" s="123"/>
      <c r="F194" s="123"/>
      <c r="G194" s="123"/>
      <c r="H194" s="123"/>
      <c r="I194" s="124"/>
      <c r="L194" s="224"/>
      <c r="M194" s="317" t="s">
        <v>91</v>
      </c>
      <c r="N194" s="318"/>
      <c r="O194" s="318"/>
      <c r="P194" s="318"/>
      <c r="Q194" s="319"/>
      <c r="R194" s="317" t="s">
        <v>93</v>
      </c>
      <c r="S194" s="318"/>
      <c r="T194" s="318"/>
      <c r="U194" s="318"/>
      <c r="V194" s="319"/>
      <c r="W194" s="225" t="s">
        <v>4</v>
      </c>
    </row>
    <row r="195" spans="2:23" ht="13.5" thickTop="1" x14ac:dyDescent="0.2">
      <c r="B195" s="212"/>
      <c r="C195" s="123"/>
      <c r="D195" s="123"/>
      <c r="E195" s="123"/>
      <c r="F195" s="123"/>
      <c r="G195" s="123"/>
      <c r="H195" s="123"/>
      <c r="I195" s="124"/>
      <c r="L195" s="226" t="s">
        <v>5</v>
      </c>
      <c r="M195" s="227"/>
      <c r="N195" s="230"/>
      <c r="O195" s="199"/>
      <c r="P195" s="231"/>
      <c r="Q195" s="200"/>
      <c r="R195" s="227"/>
      <c r="S195" s="230"/>
      <c r="T195" s="199"/>
      <c r="U195" s="231"/>
      <c r="V195" s="200"/>
      <c r="W195" s="229" t="s">
        <v>6</v>
      </c>
    </row>
    <row r="196" spans="2:23" ht="13.5" thickBot="1" x14ac:dyDescent="0.25">
      <c r="B196" s="212"/>
      <c r="C196" s="123"/>
      <c r="D196" s="123"/>
      <c r="E196" s="123"/>
      <c r="F196" s="123"/>
      <c r="G196" s="123"/>
      <c r="H196" s="123"/>
      <c r="I196" s="124"/>
      <c r="L196" s="232"/>
      <c r="M196" s="236" t="s">
        <v>42</v>
      </c>
      <c r="N196" s="237" t="s">
        <v>43</v>
      </c>
      <c r="O196" s="201" t="s">
        <v>44</v>
      </c>
      <c r="P196" s="238" t="s">
        <v>13</v>
      </c>
      <c r="Q196" s="221" t="s">
        <v>9</v>
      </c>
      <c r="R196" s="236" t="s">
        <v>42</v>
      </c>
      <c r="S196" s="237" t="s">
        <v>43</v>
      </c>
      <c r="T196" s="201" t="s">
        <v>44</v>
      </c>
      <c r="U196" s="238" t="s">
        <v>13</v>
      </c>
      <c r="V196" s="221" t="s">
        <v>9</v>
      </c>
      <c r="W196" s="235"/>
    </row>
    <row r="197" spans="2:23" ht="4.5" customHeight="1" thickTop="1" x14ac:dyDescent="0.2">
      <c r="B197" s="212"/>
      <c r="C197" s="123"/>
      <c r="D197" s="123"/>
      <c r="E197" s="123"/>
      <c r="F197" s="123"/>
      <c r="G197" s="123"/>
      <c r="H197" s="123"/>
      <c r="I197" s="124"/>
      <c r="L197" s="226"/>
      <c r="M197" s="242"/>
      <c r="N197" s="243"/>
      <c r="O197" s="176"/>
      <c r="P197" s="244"/>
      <c r="Q197" s="182"/>
      <c r="R197" s="242"/>
      <c r="S197" s="243"/>
      <c r="T197" s="176"/>
      <c r="U197" s="244"/>
      <c r="V197" s="186"/>
      <c r="W197" s="245"/>
    </row>
    <row r="198" spans="2:23" x14ac:dyDescent="0.2">
      <c r="B198" s="212"/>
      <c r="C198" s="123"/>
      <c r="D198" s="123"/>
      <c r="E198" s="123"/>
      <c r="F198" s="123"/>
      <c r="G198" s="123"/>
      <c r="H198" s="123"/>
      <c r="I198" s="124"/>
      <c r="L198" s="226" t="s">
        <v>14</v>
      </c>
      <c r="M198" s="248">
        <f>+BKK!M198+DMK!M198</f>
        <v>18</v>
      </c>
      <c r="N198" s="249">
        <f>+BKK!N198+DMK!N198</f>
        <v>40</v>
      </c>
      <c r="O198" s="177">
        <f>M198+N198</f>
        <v>58</v>
      </c>
      <c r="P198" s="102">
        <f>+BKK!P198+DMK!P198</f>
        <v>0</v>
      </c>
      <c r="Q198" s="183">
        <f>+O198+P198</f>
        <v>58</v>
      </c>
      <c r="R198" s="248">
        <f>+BKK!R198+DMK!R198</f>
        <v>60</v>
      </c>
      <c r="S198" s="249">
        <f>+BKK!S198+DMK!S198</f>
        <v>510</v>
      </c>
      <c r="T198" s="177">
        <f t="shared" ref="T198:T200" si="229">+R198+S198</f>
        <v>570</v>
      </c>
      <c r="U198" s="102">
        <f>+BKK!U198+DMK!U198</f>
        <v>0</v>
      </c>
      <c r="V198" s="187">
        <f t="shared" ref="V198:V200" si="230">+T198+U198</f>
        <v>570</v>
      </c>
      <c r="W198" s="222">
        <f t="shared" ref="W198:W206" si="231">IF(Q198=0,0,((V198/Q198)-1)*100)</f>
        <v>882.75862068965512</v>
      </c>
    </row>
    <row r="199" spans="2:23" x14ac:dyDescent="0.2">
      <c r="B199" s="212"/>
      <c r="C199" s="123"/>
      <c r="D199" s="123"/>
      <c r="E199" s="123"/>
      <c r="F199" s="123"/>
      <c r="G199" s="123"/>
      <c r="H199" s="123"/>
      <c r="I199" s="124"/>
      <c r="L199" s="226" t="s">
        <v>15</v>
      </c>
      <c r="M199" s="248">
        <f>+BKK!M199+DMK!M199</f>
        <v>31</v>
      </c>
      <c r="N199" s="249">
        <f>+BKK!N199+DMK!N199</f>
        <v>84</v>
      </c>
      <c r="O199" s="177">
        <f>M199+N199</f>
        <v>115</v>
      </c>
      <c r="P199" s="102">
        <f>+BKK!P199+DMK!P199</f>
        <v>0</v>
      </c>
      <c r="Q199" s="183">
        <f t="shared" ref="Q199:Q200" si="232">+O199+P199</f>
        <v>115</v>
      </c>
      <c r="R199" s="248">
        <f>+BKK!R199+DMK!R199</f>
        <v>53</v>
      </c>
      <c r="S199" s="249">
        <f>+BKK!S199+DMK!S199</f>
        <v>513</v>
      </c>
      <c r="T199" s="177">
        <f t="shared" si="229"/>
        <v>566</v>
      </c>
      <c r="U199" s="102">
        <f>+BKK!U199+DMK!U199</f>
        <v>0</v>
      </c>
      <c r="V199" s="187">
        <f t="shared" si="230"/>
        <v>566</v>
      </c>
      <c r="W199" s="222">
        <f t="shared" si="231"/>
        <v>392.17391304347825</v>
      </c>
    </row>
    <row r="200" spans="2:23" ht="13.5" thickBot="1" x14ac:dyDescent="0.25">
      <c r="B200" s="212"/>
      <c r="C200" s="123"/>
      <c r="D200" s="123"/>
      <c r="E200" s="123"/>
      <c r="F200" s="123"/>
      <c r="G200" s="123"/>
      <c r="H200" s="123"/>
      <c r="I200" s="124"/>
      <c r="L200" s="232" t="s">
        <v>16</v>
      </c>
      <c r="M200" s="248">
        <f>+BKK!M200+DMK!M200</f>
        <v>57</v>
      </c>
      <c r="N200" s="249">
        <f>+BKK!N200+DMK!N200</f>
        <v>159</v>
      </c>
      <c r="O200" s="177">
        <f>M200+N200</f>
        <v>216</v>
      </c>
      <c r="P200" s="102">
        <f>+BKK!P200+DMK!P200</f>
        <v>0</v>
      </c>
      <c r="Q200" s="183">
        <f t="shared" si="232"/>
        <v>216</v>
      </c>
      <c r="R200" s="248">
        <f>+BKK!R200+DMK!R200</f>
        <v>72</v>
      </c>
      <c r="S200" s="249">
        <f>+BKK!S200+DMK!S200</f>
        <v>546</v>
      </c>
      <c r="T200" s="177">
        <f t="shared" si="229"/>
        <v>618</v>
      </c>
      <c r="U200" s="102">
        <f>+BKK!U200+DMK!U200</f>
        <v>0</v>
      </c>
      <c r="V200" s="187">
        <f t="shared" si="230"/>
        <v>618</v>
      </c>
      <c r="W200" s="222">
        <f t="shared" si="231"/>
        <v>186.11111111111111</v>
      </c>
    </row>
    <row r="201" spans="2:23" ht="14.25" thickTop="1" thickBot="1" x14ac:dyDescent="0.25">
      <c r="B201" s="212"/>
      <c r="C201" s="123"/>
      <c r="D201" s="123"/>
      <c r="E201" s="123"/>
      <c r="F201" s="123"/>
      <c r="G201" s="123"/>
      <c r="H201" s="123"/>
      <c r="I201" s="124"/>
      <c r="L201" s="208" t="s">
        <v>17</v>
      </c>
      <c r="M201" s="189">
        <f t="shared" ref="M201:V201" si="233">+M198+M199+M200</f>
        <v>106</v>
      </c>
      <c r="N201" s="190">
        <f t="shared" si="233"/>
        <v>283</v>
      </c>
      <c r="O201" s="189">
        <f t="shared" si="233"/>
        <v>389</v>
      </c>
      <c r="P201" s="189">
        <f t="shared" si="233"/>
        <v>0</v>
      </c>
      <c r="Q201" s="189">
        <f t="shared" si="233"/>
        <v>389</v>
      </c>
      <c r="R201" s="189">
        <f t="shared" si="233"/>
        <v>185</v>
      </c>
      <c r="S201" s="190">
        <f t="shared" si="233"/>
        <v>1569</v>
      </c>
      <c r="T201" s="189">
        <f t="shared" si="233"/>
        <v>1754</v>
      </c>
      <c r="U201" s="189">
        <f t="shared" si="233"/>
        <v>0</v>
      </c>
      <c r="V201" s="191">
        <f t="shared" si="233"/>
        <v>1754</v>
      </c>
      <c r="W201" s="192">
        <f t="shared" si="231"/>
        <v>350.89974293059123</v>
      </c>
    </row>
    <row r="202" spans="2:23" ht="13.5" thickTop="1" x14ac:dyDescent="0.2">
      <c r="B202" s="212"/>
      <c r="C202" s="123"/>
      <c r="D202" s="123"/>
      <c r="E202" s="123"/>
      <c r="F202" s="123"/>
      <c r="G202" s="123"/>
      <c r="H202" s="123"/>
      <c r="I202" s="124"/>
      <c r="L202" s="226" t="s">
        <v>18</v>
      </c>
      <c r="M202" s="258">
        <f>+BKK!M202+DMK!M202</f>
        <v>63</v>
      </c>
      <c r="N202" s="259">
        <f>+BKK!N202+DMK!N202</f>
        <v>139</v>
      </c>
      <c r="O202" s="178">
        <f>M202+N202</f>
        <v>202</v>
      </c>
      <c r="P202" s="102">
        <f>+BKK!P202+DMK!P202</f>
        <v>0</v>
      </c>
      <c r="Q202" s="184">
        <f t="shared" ref="Q202:Q203" si="234">+O202+P202</f>
        <v>202</v>
      </c>
      <c r="R202" s="258">
        <f>+BKK!R202+DMK!R202</f>
        <v>71</v>
      </c>
      <c r="S202" s="259">
        <f>+BKK!S202+DMK!S202</f>
        <v>499</v>
      </c>
      <c r="T202" s="178">
        <f t="shared" ref="T202:T204" si="235">+R202+S202</f>
        <v>570</v>
      </c>
      <c r="U202" s="102">
        <f>+BKK!U202+DMK!U202</f>
        <v>0</v>
      </c>
      <c r="V202" s="187">
        <f t="shared" ref="V202:V204" si="236">+T202+U202</f>
        <v>570</v>
      </c>
      <c r="W202" s="222">
        <f t="shared" si="231"/>
        <v>182.17821782178217</v>
      </c>
    </row>
    <row r="203" spans="2:23" x14ac:dyDescent="0.2">
      <c r="B203" s="212"/>
      <c r="C203" s="123"/>
      <c r="D203" s="123"/>
      <c r="E203" s="123"/>
      <c r="F203" s="123"/>
      <c r="G203" s="123"/>
      <c r="H203" s="123"/>
      <c r="I203" s="124"/>
      <c r="L203" s="226" t="s">
        <v>19</v>
      </c>
      <c r="M203" s="248">
        <f>+BKK!M203+DMK!M203</f>
        <v>45</v>
      </c>
      <c r="N203" s="249">
        <f>+BKK!N203+DMK!N203</f>
        <v>181</v>
      </c>
      <c r="O203" s="177">
        <f>M203+N203</f>
        <v>226</v>
      </c>
      <c r="P203" s="102">
        <f>+BKK!P203+DMK!P203</f>
        <v>0</v>
      </c>
      <c r="Q203" s="183">
        <f t="shared" si="234"/>
        <v>226</v>
      </c>
      <c r="R203" s="248">
        <f>+BKK!R203+DMK!R203</f>
        <v>75</v>
      </c>
      <c r="S203" s="249">
        <f>+BKK!S203+DMK!S203</f>
        <v>477</v>
      </c>
      <c r="T203" s="177">
        <f t="shared" si="235"/>
        <v>552</v>
      </c>
      <c r="U203" s="102">
        <f>+BKK!U203+DMK!U203</f>
        <v>0</v>
      </c>
      <c r="V203" s="187">
        <f t="shared" si="236"/>
        <v>552</v>
      </c>
      <c r="W203" s="222">
        <f>IF(Q203=0,0,((V203/Q203)-1)*100)</f>
        <v>144.24778761061944</v>
      </c>
    </row>
    <row r="204" spans="2:23" ht="13.5" thickBot="1" x14ac:dyDescent="0.25">
      <c r="B204" s="212"/>
      <c r="C204" s="123"/>
      <c r="D204" s="123"/>
      <c r="E204" s="123"/>
      <c r="F204" s="123"/>
      <c r="G204" s="123"/>
      <c r="H204" s="123"/>
      <c r="I204" s="124"/>
      <c r="L204" s="226" t="s">
        <v>20</v>
      </c>
      <c r="M204" s="248">
        <f>+BKK!M204+DMK!M204</f>
        <v>13</v>
      </c>
      <c r="N204" s="249">
        <f>+BKK!N204+DMK!N204</f>
        <v>368</v>
      </c>
      <c r="O204" s="177">
        <f>M204+N204</f>
        <v>381</v>
      </c>
      <c r="P204" s="102">
        <f>+BKK!P204+DMK!P204</f>
        <v>0</v>
      </c>
      <c r="Q204" s="183">
        <f>+O204+P204</f>
        <v>381</v>
      </c>
      <c r="R204" s="248">
        <f>+BKK!R204+DMK!R204</f>
        <v>72</v>
      </c>
      <c r="S204" s="249">
        <f>+BKK!S204+DMK!S204</f>
        <v>435</v>
      </c>
      <c r="T204" s="177">
        <f t="shared" si="235"/>
        <v>507</v>
      </c>
      <c r="U204" s="102">
        <f>+BKK!U204+DMK!U204</f>
        <v>0</v>
      </c>
      <c r="V204" s="187">
        <f t="shared" si="236"/>
        <v>507</v>
      </c>
      <c r="W204" s="222">
        <f>IF(Q204=0,0,((V204/Q204)-1)*100)</f>
        <v>33.070866141732289</v>
      </c>
    </row>
    <row r="205" spans="2:23" ht="14.25" thickTop="1" thickBot="1" x14ac:dyDescent="0.25">
      <c r="B205" s="212"/>
      <c r="C205" s="123"/>
      <c r="D205" s="123"/>
      <c r="E205" s="123"/>
      <c r="F205" s="123"/>
      <c r="G205" s="123"/>
      <c r="H205" s="123"/>
      <c r="I205" s="124"/>
      <c r="L205" s="208" t="s">
        <v>89</v>
      </c>
      <c r="M205" s="189">
        <f t="shared" ref="M205:V205" si="237">+M202+M203+M204</f>
        <v>121</v>
      </c>
      <c r="N205" s="190">
        <f t="shared" si="237"/>
        <v>688</v>
      </c>
      <c r="O205" s="189">
        <f t="shared" si="237"/>
        <v>809</v>
      </c>
      <c r="P205" s="189">
        <f t="shared" si="237"/>
        <v>0</v>
      </c>
      <c r="Q205" s="189">
        <f t="shared" si="237"/>
        <v>809</v>
      </c>
      <c r="R205" s="189">
        <f t="shared" si="237"/>
        <v>218</v>
      </c>
      <c r="S205" s="190">
        <f t="shared" si="237"/>
        <v>1411</v>
      </c>
      <c r="T205" s="189">
        <f t="shared" si="237"/>
        <v>1629</v>
      </c>
      <c r="U205" s="189">
        <f t="shared" si="237"/>
        <v>0</v>
      </c>
      <c r="V205" s="191">
        <f t="shared" si="237"/>
        <v>1629</v>
      </c>
      <c r="W205" s="192">
        <f t="shared" ref="W205" si="238">IF(Q205=0,0,((V205/Q205)-1)*100)</f>
        <v>101.35970333745364</v>
      </c>
    </row>
    <row r="206" spans="2:23" ht="13.5" thickTop="1" x14ac:dyDescent="0.2">
      <c r="B206" s="212"/>
      <c r="C206" s="123"/>
      <c r="D206" s="123"/>
      <c r="E206" s="123"/>
      <c r="F206" s="123"/>
      <c r="G206" s="123"/>
      <c r="H206" s="123"/>
      <c r="I206" s="124"/>
      <c r="L206" s="226" t="s">
        <v>21</v>
      </c>
      <c r="M206" s="248">
        <f>+BKK!M206+DMK!M206</f>
        <v>17</v>
      </c>
      <c r="N206" s="249">
        <f>+BKK!N206+DMK!N206</f>
        <v>321</v>
      </c>
      <c r="O206" s="177">
        <f>M206+N206</f>
        <v>338</v>
      </c>
      <c r="P206" s="102">
        <f>+BKK!P206+DMK!P206</f>
        <v>0</v>
      </c>
      <c r="Q206" s="183">
        <f t="shared" ref="Q206:Q210" si="239">+O206+P206</f>
        <v>338</v>
      </c>
      <c r="R206" s="248">
        <f>+BKK!R206+DMK!R206</f>
        <v>61</v>
      </c>
      <c r="S206" s="249">
        <f>+BKK!S206+DMK!S206</f>
        <v>420</v>
      </c>
      <c r="T206" s="177">
        <f t="shared" ref="T206:T207" si="240">+R206+S206</f>
        <v>481</v>
      </c>
      <c r="U206" s="102">
        <f>+BKK!U206+DMK!U206</f>
        <v>0</v>
      </c>
      <c r="V206" s="187">
        <f t="shared" ref="V206:V207" si="241">+T206+U206</f>
        <v>481</v>
      </c>
      <c r="W206" s="222">
        <f t="shared" si="231"/>
        <v>42.307692307692314</v>
      </c>
    </row>
    <row r="207" spans="2:23" ht="13.5" thickBot="1" x14ac:dyDescent="0.25">
      <c r="B207" s="212"/>
      <c r="C207" s="123"/>
      <c r="D207" s="123"/>
      <c r="E207" s="123"/>
      <c r="F207" s="123"/>
      <c r="G207" s="123"/>
      <c r="H207" s="123"/>
      <c r="I207" s="124"/>
      <c r="L207" s="226" t="s">
        <v>90</v>
      </c>
      <c r="M207" s="248">
        <f>+BKK!M207+DMK!M207</f>
        <v>28</v>
      </c>
      <c r="N207" s="249">
        <f>+BKK!N207+DMK!N207</f>
        <v>397</v>
      </c>
      <c r="O207" s="177">
        <f>M207+N207</f>
        <v>425</v>
      </c>
      <c r="P207" s="102">
        <f>+BKK!P207+DMK!P207</f>
        <v>0</v>
      </c>
      <c r="Q207" s="183">
        <f>+O207+P207</f>
        <v>425</v>
      </c>
      <c r="R207" s="248">
        <f>+BKK!R207+DMK!R207</f>
        <v>65</v>
      </c>
      <c r="S207" s="249">
        <f>+BKK!S207+DMK!S207</f>
        <v>465</v>
      </c>
      <c r="T207" s="177">
        <f t="shared" si="240"/>
        <v>530</v>
      </c>
      <c r="U207" s="102">
        <f>+BKK!U207+DMK!U207</f>
        <v>0</v>
      </c>
      <c r="V207" s="187">
        <f t="shared" si="241"/>
        <v>530</v>
      </c>
      <c r="W207" s="222">
        <f>IF(Q207=0,0,((V207/Q207)-1)*100)</f>
        <v>24.705882352941178</v>
      </c>
    </row>
    <row r="208" spans="2:23" ht="14.25" thickTop="1" thickBot="1" x14ac:dyDescent="0.25">
      <c r="B208" s="212"/>
      <c r="C208" s="123"/>
      <c r="D208" s="123"/>
      <c r="E208" s="123"/>
      <c r="F208" s="123"/>
      <c r="G208" s="123"/>
      <c r="H208" s="123"/>
      <c r="I208" s="124"/>
      <c r="L208" s="208" t="s">
        <v>94</v>
      </c>
      <c r="M208" s="189">
        <f t="shared" ref="M208" si="242">+M205+M206+M207</f>
        <v>166</v>
      </c>
      <c r="N208" s="190">
        <f t="shared" ref="N208" si="243">+N205+N206+N207</f>
        <v>1406</v>
      </c>
      <c r="O208" s="189">
        <f t="shared" ref="O208" si="244">+O205+O206+O207</f>
        <v>1572</v>
      </c>
      <c r="P208" s="189">
        <f t="shared" ref="P208" si="245">+P205+P206+P207</f>
        <v>0</v>
      </c>
      <c r="Q208" s="189">
        <f t="shared" ref="Q208" si="246">+Q205+Q206+Q207</f>
        <v>1572</v>
      </c>
      <c r="R208" s="189">
        <f t="shared" ref="R208" si="247">+R205+R206+R207</f>
        <v>344</v>
      </c>
      <c r="S208" s="190">
        <f t="shared" ref="S208" si="248">+S205+S206+S207</f>
        <v>2296</v>
      </c>
      <c r="T208" s="189">
        <f t="shared" ref="T208" si="249">+T205+T206+T207</f>
        <v>2640</v>
      </c>
      <c r="U208" s="189">
        <f t="shared" ref="U208" si="250">+U205+U206+U207</f>
        <v>0</v>
      </c>
      <c r="V208" s="191">
        <f t="shared" ref="V208" si="251">+V205+V206+V207</f>
        <v>2640</v>
      </c>
      <c r="W208" s="192">
        <f t="shared" ref="W208:W209" si="252">IF(Q208=0,0,((V208/Q208)-1)*100)</f>
        <v>67.938931297709914</v>
      </c>
    </row>
    <row r="209" spans="2:27" ht="14.25" thickTop="1" thickBot="1" x14ac:dyDescent="0.25">
      <c r="B209" s="212"/>
      <c r="C209" s="123"/>
      <c r="D209" s="123"/>
      <c r="E209" s="123"/>
      <c r="F209" s="123"/>
      <c r="G209" s="123"/>
      <c r="H209" s="123"/>
      <c r="I209" s="124"/>
      <c r="L209" s="208" t="s">
        <v>95</v>
      </c>
      <c r="M209" s="189">
        <f t="shared" ref="M209:V209" si="253">+M201+M205+M206+M207</f>
        <v>272</v>
      </c>
      <c r="N209" s="190">
        <f t="shared" si="253"/>
        <v>1689</v>
      </c>
      <c r="O209" s="189">
        <f t="shared" si="253"/>
        <v>1961</v>
      </c>
      <c r="P209" s="189">
        <f t="shared" si="253"/>
        <v>0</v>
      </c>
      <c r="Q209" s="189">
        <f t="shared" si="253"/>
        <v>1961</v>
      </c>
      <c r="R209" s="189">
        <f t="shared" si="253"/>
        <v>529</v>
      </c>
      <c r="S209" s="190">
        <f t="shared" si="253"/>
        <v>3865</v>
      </c>
      <c r="T209" s="189">
        <f t="shared" si="253"/>
        <v>4394</v>
      </c>
      <c r="U209" s="189">
        <f t="shared" si="253"/>
        <v>0</v>
      </c>
      <c r="V209" s="191">
        <f t="shared" si="253"/>
        <v>4394</v>
      </c>
      <c r="W209" s="192">
        <f t="shared" si="252"/>
        <v>124.06935237123915</v>
      </c>
    </row>
    <row r="210" spans="2:27" ht="14.25" thickTop="1" thickBot="1" x14ac:dyDescent="0.25">
      <c r="B210" s="212"/>
      <c r="C210" s="123"/>
      <c r="D210" s="123"/>
      <c r="E210" s="123"/>
      <c r="F210" s="123"/>
      <c r="G210" s="123"/>
      <c r="H210" s="123"/>
      <c r="I210" s="124"/>
      <c r="L210" s="226" t="s">
        <v>22</v>
      </c>
      <c r="M210" s="248">
        <f>+BKK!M210+DMK!M210</f>
        <v>38</v>
      </c>
      <c r="N210" s="249">
        <f>+BKK!N210+DMK!N210</f>
        <v>432</v>
      </c>
      <c r="O210" s="179">
        <f>M210+N210</f>
        <v>470</v>
      </c>
      <c r="P210" s="255">
        <f>+BKK!P210+DMK!P210</f>
        <v>0</v>
      </c>
      <c r="Q210" s="183">
        <f t="shared" si="239"/>
        <v>470</v>
      </c>
      <c r="R210" s="248"/>
      <c r="S210" s="249"/>
      <c r="T210" s="179"/>
      <c r="U210" s="255"/>
      <c r="V210" s="187"/>
      <c r="W210" s="222"/>
    </row>
    <row r="211" spans="2:27" ht="14.25" thickTop="1" thickBot="1" x14ac:dyDescent="0.25">
      <c r="B211" s="212"/>
      <c r="C211" s="123"/>
      <c r="D211" s="123"/>
      <c r="E211" s="123"/>
      <c r="F211" s="123"/>
      <c r="G211" s="123"/>
      <c r="H211" s="123"/>
      <c r="I211" s="124"/>
      <c r="L211" s="209" t="s">
        <v>23</v>
      </c>
      <c r="M211" s="193">
        <f t="shared" ref="M211:Q211" si="254">+M206+M207+M210</f>
        <v>83</v>
      </c>
      <c r="N211" s="193">
        <f t="shared" si="254"/>
        <v>1150</v>
      </c>
      <c r="O211" s="194">
        <f t="shared" si="254"/>
        <v>1233</v>
      </c>
      <c r="P211" s="195">
        <f t="shared" si="254"/>
        <v>0</v>
      </c>
      <c r="Q211" s="196">
        <f t="shared" si="254"/>
        <v>1233</v>
      </c>
      <c r="R211" s="193"/>
      <c r="S211" s="193"/>
      <c r="T211" s="197"/>
      <c r="U211" s="197"/>
      <c r="V211" s="197"/>
      <c r="W211" s="198"/>
    </row>
    <row r="212" spans="2:27" s="129" customFormat="1" ht="12.75" customHeight="1" thickTop="1" x14ac:dyDescent="0.5">
      <c r="B212" s="213"/>
      <c r="C212" s="130"/>
      <c r="D212" s="130"/>
      <c r="E212" s="130"/>
      <c r="F212" s="130"/>
      <c r="G212" s="130"/>
      <c r="H212" s="130"/>
      <c r="I212" s="131"/>
      <c r="L212" s="260" t="s">
        <v>25</v>
      </c>
      <c r="M212" s="261">
        <f>+BKK!M212+DMK!M212</f>
        <v>44</v>
      </c>
      <c r="N212" s="262">
        <f>+BKK!N212+DMK!N212</f>
        <v>494</v>
      </c>
      <c r="O212" s="180">
        <f>M212+N212</f>
        <v>538</v>
      </c>
      <c r="P212" s="263">
        <f>+BKK!P212+DMK!P212</f>
        <v>0</v>
      </c>
      <c r="Q212" s="185">
        <f t="shared" ref="Q212:Q214" si="255">+O212+P212</f>
        <v>538</v>
      </c>
      <c r="R212" s="261"/>
      <c r="S212" s="262"/>
      <c r="T212" s="180"/>
      <c r="U212" s="263"/>
      <c r="V212" s="188"/>
      <c r="W212" s="264"/>
      <c r="X212" s="140"/>
      <c r="AA212" s="134"/>
    </row>
    <row r="213" spans="2:27" s="129" customFormat="1" ht="12.75" customHeight="1" x14ac:dyDescent="0.5">
      <c r="B213" s="214"/>
      <c r="C213" s="132"/>
      <c r="D213" s="132"/>
      <c r="E213" s="132"/>
      <c r="F213" s="132"/>
      <c r="G213" s="132"/>
      <c r="H213" s="132"/>
      <c r="I213" s="133"/>
      <c r="L213" s="260" t="s">
        <v>26</v>
      </c>
      <c r="M213" s="261">
        <f>+BKK!M213+DMK!M213</f>
        <v>48</v>
      </c>
      <c r="N213" s="262">
        <f>+BKK!N213+DMK!N213</f>
        <v>464</v>
      </c>
      <c r="O213" s="180">
        <f>M213+N213</f>
        <v>512</v>
      </c>
      <c r="P213" s="265">
        <f>+BKK!P213+DMK!P213</f>
        <v>0</v>
      </c>
      <c r="Q213" s="185">
        <f>+O213+P213</f>
        <v>512</v>
      </c>
      <c r="R213" s="261"/>
      <c r="S213" s="262"/>
      <c r="T213" s="180"/>
      <c r="U213" s="265"/>
      <c r="V213" s="180"/>
      <c r="W213" s="264"/>
      <c r="X213" s="140"/>
      <c r="AA213" s="134"/>
    </row>
    <row r="214" spans="2:27" s="129" customFormat="1" ht="12.75" customHeight="1" thickBot="1" x14ac:dyDescent="0.25">
      <c r="B214" s="214"/>
      <c r="C214" s="132"/>
      <c r="D214" s="132"/>
      <c r="E214" s="132"/>
      <c r="F214" s="132"/>
      <c r="G214" s="132"/>
      <c r="H214" s="132"/>
      <c r="I214" s="133"/>
      <c r="L214" s="260" t="s">
        <v>27</v>
      </c>
      <c r="M214" s="261">
        <f>+BKK!M214+DMK!M214</f>
        <v>41</v>
      </c>
      <c r="N214" s="262">
        <f>+BKK!N214+DMK!N214</f>
        <v>438</v>
      </c>
      <c r="O214" s="181">
        <f>M214+N214</f>
        <v>479</v>
      </c>
      <c r="P214" s="266">
        <f>+BKK!P214+DMK!P214</f>
        <v>0</v>
      </c>
      <c r="Q214" s="185">
        <f t="shared" si="255"/>
        <v>479</v>
      </c>
      <c r="R214" s="261"/>
      <c r="S214" s="262"/>
      <c r="T214" s="180"/>
      <c r="U214" s="266"/>
      <c r="V214" s="188"/>
      <c r="W214" s="264"/>
      <c r="X214" s="96"/>
      <c r="AA214" s="134"/>
    </row>
    <row r="215" spans="2:27" s="129" customFormat="1" ht="12.75" customHeight="1" thickTop="1" thickBot="1" x14ac:dyDescent="0.25">
      <c r="B215" s="214"/>
      <c r="C215" s="132"/>
      <c r="D215" s="132"/>
      <c r="E215" s="132"/>
      <c r="F215" s="132"/>
      <c r="G215" s="132"/>
      <c r="H215" s="132"/>
      <c r="I215" s="133"/>
      <c r="L215" s="208" t="s">
        <v>28</v>
      </c>
      <c r="M215" s="189">
        <f t="shared" ref="M215:Q215" si="256">+M212+M213+M214</f>
        <v>133</v>
      </c>
      <c r="N215" s="190">
        <f t="shared" si="256"/>
        <v>1396</v>
      </c>
      <c r="O215" s="189">
        <f t="shared" si="256"/>
        <v>1529</v>
      </c>
      <c r="P215" s="189">
        <f t="shared" si="256"/>
        <v>0</v>
      </c>
      <c r="Q215" s="195">
        <f t="shared" si="256"/>
        <v>1529</v>
      </c>
      <c r="R215" s="189"/>
      <c r="S215" s="190"/>
      <c r="T215" s="189"/>
      <c r="U215" s="189"/>
      <c r="V215" s="195"/>
      <c r="W215" s="192"/>
      <c r="X215" s="96"/>
      <c r="AA215" s="134"/>
    </row>
    <row r="216" spans="2:27" ht="14.25" thickTop="1" thickBot="1" x14ac:dyDescent="0.25">
      <c r="B216" s="212"/>
      <c r="C216" s="123"/>
      <c r="D216" s="123"/>
      <c r="E216" s="123"/>
      <c r="F216" s="123"/>
      <c r="G216" s="123"/>
      <c r="H216" s="123"/>
      <c r="I216" s="124"/>
      <c r="L216" s="208" t="s">
        <v>92</v>
      </c>
      <c r="M216" s="189">
        <f t="shared" ref="M216:Q216" si="257">+M201+M205+M211+M215</f>
        <v>443</v>
      </c>
      <c r="N216" s="190">
        <f t="shared" si="257"/>
        <v>3517</v>
      </c>
      <c r="O216" s="189">
        <f t="shared" si="257"/>
        <v>3960</v>
      </c>
      <c r="P216" s="189">
        <f t="shared" si="257"/>
        <v>0</v>
      </c>
      <c r="Q216" s="189">
        <f t="shared" si="257"/>
        <v>3960</v>
      </c>
      <c r="R216" s="189"/>
      <c r="S216" s="190"/>
      <c r="T216" s="189"/>
      <c r="U216" s="189"/>
      <c r="V216" s="191"/>
      <c r="W216" s="192"/>
    </row>
    <row r="217" spans="2:27" ht="14.25" thickTop="1" thickBot="1" x14ac:dyDescent="0.25">
      <c r="B217" s="212"/>
      <c r="C217" s="123"/>
      <c r="D217" s="123"/>
      <c r="E217" s="123"/>
      <c r="F217" s="123"/>
      <c r="G217" s="123"/>
      <c r="H217" s="123"/>
      <c r="I217" s="124"/>
      <c r="L217" s="205" t="s">
        <v>61</v>
      </c>
    </row>
    <row r="218" spans="2:27" ht="13.5" thickTop="1" x14ac:dyDescent="0.2">
      <c r="B218" s="212"/>
      <c r="C218" s="123"/>
      <c r="D218" s="123"/>
      <c r="E218" s="123"/>
      <c r="F218" s="123"/>
      <c r="G218" s="123"/>
      <c r="H218" s="123"/>
      <c r="I218" s="124"/>
      <c r="L218" s="308" t="s">
        <v>53</v>
      </c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10"/>
    </row>
    <row r="219" spans="2:27" ht="13.5" thickBot="1" x14ac:dyDescent="0.25">
      <c r="B219" s="212"/>
      <c r="C219" s="123"/>
      <c r="D219" s="123"/>
      <c r="E219" s="123"/>
      <c r="F219" s="123"/>
      <c r="G219" s="123"/>
      <c r="H219" s="123"/>
      <c r="I219" s="124"/>
      <c r="L219" s="311" t="s">
        <v>54</v>
      </c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3"/>
    </row>
    <row r="220" spans="2:27" ht="14.25" thickTop="1" thickBot="1" x14ac:dyDescent="0.25">
      <c r="B220" s="212"/>
      <c r="C220" s="123"/>
      <c r="D220" s="123"/>
      <c r="E220" s="123"/>
      <c r="F220" s="123"/>
      <c r="G220" s="123"/>
      <c r="H220" s="123"/>
      <c r="I220" s="124"/>
      <c r="W220" s="122" t="s">
        <v>41</v>
      </c>
    </row>
    <row r="221" spans="2:27" ht="14.25" thickTop="1" thickBot="1" x14ac:dyDescent="0.25">
      <c r="B221" s="212"/>
      <c r="C221" s="123"/>
      <c r="D221" s="123"/>
      <c r="E221" s="123"/>
      <c r="F221" s="123"/>
      <c r="G221" s="123"/>
      <c r="H221" s="123"/>
      <c r="I221" s="124"/>
      <c r="L221" s="224"/>
      <c r="M221" s="317" t="s">
        <v>91</v>
      </c>
      <c r="N221" s="318"/>
      <c r="O221" s="318"/>
      <c r="P221" s="318"/>
      <c r="Q221" s="319"/>
      <c r="R221" s="317" t="s">
        <v>93</v>
      </c>
      <c r="S221" s="318"/>
      <c r="T221" s="318"/>
      <c r="U221" s="318"/>
      <c r="V221" s="319"/>
      <c r="W221" s="225" t="s">
        <v>4</v>
      </c>
    </row>
    <row r="222" spans="2:27" ht="13.5" thickTop="1" x14ac:dyDescent="0.2">
      <c r="B222" s="212"/>
      <c r="C222" s="123"/>
      <c r="D222" s="123"/>
      <c r="E222" s="123"/>
      <c r="F222" s="123"/>
      <c r="G222" s="123"/>
      <c r="H222" s="123"/>
      <c r="I222" s="124"/>
      <c r="L222" s="226" t="s">
        <v>5</v>
      </c>
      <c r="M222" s="227"/>
      <c r="N222" s="230"/>
      <c r="O222" s="199"/>
      <c r="P222" s="231"/>
      <c r="Q222" s="200"/>
      <c r="R222" s="227"/>
      <c r="S222" s="230"/>
      <c r="T222" s="199"/>
      <c r="U222" s="231"/>
      <c r="V222" s="200"/>
      <c r="W222" s="229" t="s">
        <v>6</v>
      </c>
    </row>
    <row r="223" spans="2:27" ht="13.5" thickBot="1" x14ac:dyDescent="0.25">
      <c r="B223" s="212"/>
      <c r="C223" s="123"/>
      <c r="D223" s="123"/>
      <c r="E223" s="123"/>
      <c r="F223" s="123"/>
      <c r="G223" s="123"/>
      <c r="H223" s="123"/>
      <c r="I223" s="124"/>
      <c r="L223" s="232"/>
      <c r="M223" s="236" t="s">
        <v>42</v>
      </c>
      <c r="N223" s="237" t="s">
        <v>43</v>
      </c>
      <c r="O223" s="201" t="s">
        <v>55</v>
      </c>
      <c r="P223" s="238" t="s">
        <v>13</v>
      </c>
      <c r="Q223" s="221" t="s">
        <v>9</v>
      </c>
      <c r="R223" s="236" t="s">
        <v>42</v>
      </c>
      <c r="S223" s="237" t="s">
        <v>43</v>
      </c>
      <c r="T223" s="201" t="s">
        <v>55</v>
      </c>
      <c r="U223" s="238" t="s">
        <v>13</v>
      </c>
      <c r="V223" s="221" t="s">
        <v>9</v>
      </c>
      <c r="W223" s="235"/>
    </row>
    <row r="224" spans="2:27" ht="5.25" customHeight="1" thickTop="1" x14ac:dyDescent="0.2">
      <c r="B224" s="212"/>
      <c r="C224" s="123"/>
      <c r="D224" s="123"/>
      <c r="E224" s="123"/>
      <c r="F224" s="123"/>
      <c r="G224" s="123"/>
      <c r="H224" s="123"/>
      <c r="I224" s="124"/>
      <c r="L224" s="226"/>
      <c r="M224" s="242"/>
      <c r="N224" s="243"/>
      <c r="O224" s="176"/>
      <c r="P224" s="244"/>
      <c r="Q224" s="182"/>
      <c r="R224" s="242"/>
      <c r="S224" s="243"/>
      <c r="T224" s="176"/>
      <c r="U224" s="244"/>
      <c r="V224" s="186"/>
      <c r="W224" s="245"/>
    </row>
    <row r="225" spans="1:27" x14ac:dyDescent="0.2">
      <c r="B225" s="212"/>
      <c r="C225" s="123"/>
      <c r="D225" s="123"/>
      <c r="E225" s="123"/>
      <c r="F225" s="123"/>
      <c r="G225" s="123"/>
      <c r="H225" s="123"/>
      <c r="I225" s="124"/>
      <c r="L225" s="226" t="s">
        <v>14</v>
      </c>
      <c r="M225" s="248">
        <f t="shared" ref="M225:N227" si="258">+M171+M198</f>
        <v>40</v>
      </c>
      <c r="N225" s="249">
        <f t="shared" si="258"/>
        <v>117</v>
      </c>
      <c r="O225" s="177">
        <f>+M225+N225</f>
        <v>157</v>
      </c>
      <c r="P225" s="102">
        <f>+P171+P198</f>
        <v>1</v>
      </c>
      <c r="Q225" s="183">
        <f>+O225+P225</f>
        <v>158</v>
      </c>
      <c r="R225" s="248">
        <f t="shared" ref="R225:S227" si="259">+R171+R198</f>
        <v>99</v>
      </c>
      <c r="S225" s="249">
        <f t="shared" si="259"/>
        <v>575</v>
      </c>
      <c r="T225" s="177">
        <f>+R225+S225</f>
        <v>674</v>
      </c>
      <c r="U225" s="102">
        <f>+U171+U198</f>
        <v>12</v>
      </c>
      <c r="V225" s="187">
        <f>+T225+U225</f>
        <v>686</v>
      </c>
      <c r="W225" s="222">
        <f t="shared" ref="W225:W233" si="260">IF(Q225=0,0,((V225/Q225)-1)*100)</f>
        <v>334.17721518987344</v>
      </c>
    </row>
    <row r="226" spans="1:27" x14ac:dyDescent="0.2">
      <c r="B226" s="212"/>
      <c r="C226" s="123"/>
      <c r="D226" s="123"/>
      <c r="E226" s="123"/>
      <c r="F226" s="123"/>
      <c r="G226" s="123"/>
      <c r="H226" s="123"/>
      <c r="I226" s="124"/>
      <c r="L226" s="226" t="s">
        <v>15</v>
      </c>
      <c r="M226" s="248">
        <f t="shared" si="258"/>
        <v>60</v>
      </c>
      <c r="N226" s="249">
        <f t="shared" si="258"/>
        <v>132</v>
      </c>
      <c r="O226" s="177">
        <f t="shared" ref="O226:O227" si="261">+M226+N226</f>
        <v>192</v>
      </c>
      <c r="P226" s="102">
        <f>+P172+P199</f>
        <v>1</v>
      </c>
      <c r="Q226" s="183">
        <f t="shared" ref="Q226:Q227" si="262">+O226+P226</f>
        <v>193</v>
      </c>
      <c r="R226" s="248">
        <f t="shared" si="259"/>
        <v>93</v>
      </c>
      <c r="S226" s="249">
        <f t="shared" si="259"/>
        <v>592</v>
      </c>
      <c r="T226" s="177">
        <f t="shared" ref="T226:T227" si="263">+R226+S226</f>
        <v>685</v>
      </c>
      <c r="U226" s="102">
        <f>+U172+U199</f>
        <v>1</v>
      </c>
      <c r="V226" s="187">
        <f t="shared" ref="V226:V227" si="264">+T226+U226</f>
        <v>686</v>
      </c>
      <c r="W226" s="222">
        <f t="shared" si="260"/>
        <v>255.44041450777203</v>
      </c>
    </row>
    <row r="227" spans="1:27" ht="13.5" thickBot="1" x14ac:dyDescent="0.25">
      <c r="B227" s="212"/>
      <c r="C227" s="123"/>
      <c r="D227" s="123"/>
      <c r="E227" s="123"/>
      <c r="F227" s="123"/>
      <c r="G227" s="123"/>
      <c r="H227" s="123"/>
      <c r="I227" s="124"/>
      <c r="L227" s="232" t="s">
        <v>16</v>
      </c>
      <c r="M227" s="248">
        <f t="shared" si="258"/>
        <v>80</v>
      </c>
      <c r="N227" s="249">
        <f t="shared" si="258"/>
        <v>224</v>
      </c>
      <c r="O227" s="177">
        <f t="shared" si="261"/>
        <v>304</v>
      </c>
      <c r="P227" s="102">
        <f>+P173+P200</f>
        <v>1</v>
      </c>
      <c r="Q227" s="183">
        <f t="shared" si="262"/>
        <v>305</v>
      </c>
      <c r="R227" s="248">
        <f t="shared" si="259"/>
        <v>112</v>
      </c>
      <c r="S227" s="249">
        <f t="shared" si="259"/>
        <v>629</v>
      </c>
      <c r="T227" s="177">
        <f t="shared" si="263"/>
        <v>741</v>
      </c>
      <c r="U227" s="102">
        <f>+U173+U200</f>
        <v>1</v>
      </c>
      <c r="V227" s="187">
        <f t="shared" si="264"/>
        <v>742</v>
      </c>
      <c r="W227" s="222">
        <f t="shared" si="260"/>
        <v>143.27868852459017</v>
      </c>
    </row>
    <row r="228" spans="1:27" ht="14.25" thickTop="1" thickBot="1" x14ac:dyDescent="0.25">
      <c r="B228" s="212"/>
      <c r="C228" s="123"/>
      <c r="D228" s="123"/>
      <c r="E228" s="123"/>
      <c r="F228" s="123"/>
      <c r="G228" s="123"/>
      <c r="H228" s="123"/>
      <c r="I228" s="124"/>
      <c r="L228" s="208" t="s">
        <v>17</v>
      </c>
      <c r="M228" s="189">
        <f t="shared" ref="M228:V228" si="265">+M225+M226+M227</f>
        <v>180</v>
      </c>
      <c r="N228" s="190">
        <f t="shared" si="265"/>
        <v>473</v>
      </c>
      <c r="O228" s="189">
        <f t="shared" si="265"/>
        <v>653</v>
      </c>
      <c r="P228" s="189">
        <f t="shared" si="265"/>
        <v>3</v>
      </c>
      <c r="Q228" s="189">
        <f t="shared" si="265"/>
        <v>656</v>
      </c>
      <c r="R228" s="189">
        <f t="shared" si="265"/>
        <v>304</v>
      </c>
      <c r="S228" s="190">
        <f t="shared" si="265"/>
        <v>1796</v>
      </c>
      <c r="T228" s="189">
        <f t="shared" si="265"/>
        <v>2100</v>
      </c>
      <c r="U228" s="189">
        <f t="shared" si="265"/>
        <v>14</v>
      </c>
      <c r="V228" s="191">
        <f t="shared" si="265"/>
        <v>2114</v>
      </c>
      <c r="W228" s="192">
        <f t="shared" si="260"/>
        <v>222.2560975609756</v>
      </c>
    </row>
    <row r="229" spans="1:27" ht="13.5" thickTop="1" x14ac:dyDescent="0.2">
      <c r="B229" s="212"/>
      <c r="C229" s="123"/>
      <c r="D229" s="123"/>
      <c r="E229" s="123"/>
      <c r="F229" s="123"/>
      <c r="G229" s="123"/>
      <c r="H229" s="123"/>
      <c r="I229" s="124"/>
      <c r="L229" s="226" t="s">
        <v>18</v>
      </c>
      <c r="M229" s="258">
        <f t="shared" ref="M229:N231" si="266">+M175+M202</f>
        <v>81</v>
      </c>
      <c r="N229" s="259">
        <f t="shared" si="266"/>
        <v>198</v>
      </c>
      <c r="O229" s="178">
        <f t="shared" ref="O229:O230" si="267">+M229+N229</f>
        <v>279</v>
      </c>
      <c r="P229" s="102">
        <f>+P175+P202</f>
        <v>1</v>
      </c>
      <c r="Q229" s="184">
        <f t="shared" ref="Q229:Q230" si="268">+O229+P229</f>
        <v>280</v>
      </c>
      <c r="R229" s="258">
        <f t="shared" ref="R229:S231" si="269">+R175+R202</f>
        <v>109</v>
      </c>
      <c r="S229" s="259">
        <f t="shared" si="269"/>
        <v>573</v>
      </c>
      <c r="T229" s="178">
        <f t="shared" ref="T229:T230" si="270">+R229+S229</f>
        <v>682</v>
      </c>
      <c r="U229" s="102">
        <f>+U175+U202</f>
        <v>1</v>
      </c>
      <c r="V229" s="187">
        <f t="shared" ref="V229:V230" si="271">+T229+U229</f>
        <v>683</v>
      </c>
      <c r="W229" s="222">
        <f t="shared" si="260"/>
        <v>143.92857142857144</v>
      </c>
    </row>
    <row r="230" spans="1:27" x14ac:dyDescent="0.2">
      <c r="B230" s="212"/>
      <c r="C230" s="123"/>
      <c r="D230" s="123"/>
      <c r="E230" s="123"/>
      <c r="F230" s="123"/>
      <c r="G230" s="123"/>
      <c r="H230" s="123"/>
      <c r="I230" s="124"/>
      <c r="L230" s="226" t="s">
        <v>19</v>
      </c>
      <c r="M230" s="248">
        <f t="shared" si="266"/>
        <v>60</v>
      </c>
      <c r="N230" s="249">
        <f t="shared" si="266"/>
        <v>228</v>
      </c>
      <c r="O230" s="177">
        <f t="shared" si="267"/>
        <v>288</v>
      </c>
      <c r="P230" s="102">
        <f>+P176+P203</f>
        <v>1</v>
      </c>
      <c r="Q230" s="183">
        <f t="shared" si="268"/>
        <v>289</v>
      </c>
      <c r="R230" s="248">
        <f t="shared" si="269"/>
        <v>111</v>
      </c>
      <c r="S230" s="249">
        <f t="shared" si="269"/>
        <v>566</v>
      </c>
      <c r="T230" s="177">
        <f t="shared" si="270"/>
        <v>677</v>
      </c>
      <c r="U230" s="102">
        <f>+U176+U203</f>
        <v>1</v>
      </c>
      <c r="V230" s="187">
        <f t="shared" si="271"/>
        <v>678</v>
      </c>
      <c r="W230" s="222">
        <f>IF(Q230=0,0,((V230/Q230)-1)*100)</f>
        <v>134.60207612456747</v>
      </c>
    </row>
    <row r="231" spans="1:27" ht="15" customHeight="1" thickBot="1" x14ac:dyDescent="0.25">
      <c r="B231" s="212"/>
      <c r="C231" s="123"/>
      <c r="D231" s="123"/>
      <c r="E231" s="123"/>
      <c r="F231" s="123"/>
      <c r="G231" s="123"/>
      <c r="H231" s="123"/>
      <c r="I231" s="124"/>
      <c r="L231" s="226" t="s">
        <v>20</v>
      </c>
      <c r="M231" s="248">
        <f t="shared" si="266"/>
        <v>45</v>
      </c>
      <c r="N231" s="249">
        <f t="shared" si="266"/>
        <v>446</v>
      </c>
      <c r="O231" s="177">
        <f>+M231+N231</f>
        <v>491</v>
      </c>
      <c r="P231" s="102">
        <f>+P177+P204</f>
        <v>2</v>
      </c>
      <c r="Q231" s="183">
        <f>+O231+P231</f>
        <v>493</v>
      </c>
      <c r="R231" s="248">
        <f t="shared" si="269"/>
        <v>102</v>
      </c>
      <c r="S231" s="249">
        <f t="shared" si="269"/>
        <v>501</v>
      </c>
      <c r="T231" s="177">
        <f>+R231+S231</f>
        <v>603</v>
      </c>
      <c r="U231" s="102">
        <f>+U177+U204</f>
        <v>1</v>
      </c>
      <c r="V231" s="187">
        <f>+T231+U231</f>
        <v>604</v>
      </c>
      <c r="W231" s="222">
        <f>IF(Q231=0,0,((V231/Q231)-1)*100)</f>
        <v>22.515212981744416</v>
      </c>
    </row>
    <row r="232" spans="1:27" ht="14.25" thickTop="1" thickBot="1" x14ac:dyDescent="0.25">
      <c r="B232" s="212"/>
      <c r="C232" s="123"/>
      <c r="D232" s="123"/>
      <c r="E232" s="123"/>
      <c r="F232" s="123"/>
      <c r="G232" s="123"/>
      <c r="H232" s="123"/>
      <c r="I232" s="124"/>
      <c r="L232" s="208" t="s">
        <v>89</v>
      </c>
      <c r="M232" s="189">
        <f t="shared" ref="M232:V232" si="272">+M229+M230+M231</f>
        <v>186</v>
      </c>
      <c r="N232" s="190">
        <f t="shared" si="272"/>
        <v>872</v>
      </c>
      <c r="O232" s="189">
        <f t="shared" si="272"/>
        <v>1058</v>
      </c>
      <c r="P232" s="189">
        <f t="shared" si="272"/>
        <v>4</v>
      </c>
      <c r="Q232" s="189">
        <f t="shared" si="272"/>
        <v>1062</v>
      </c>
      <c r="R232" s="189">
        <f t="shared" si="272"/>
        <v>322</v>
      </c>
      <c r="S232" s="190">
        <f t="shared" si="272"/>
        <v>1640</v>
      </c>
      <c r="T232" s="189">
        <f t="shared" si="272"/>
        <v>1962</v>
      </c>
      <c r="U232" s="189">
        <f t="shared" si="272"/>
        <v>3</v>
      </c>
      <c r="V232" s="191">
        <f t="shared" si="272"/>
        <v>1965</v>
      </c>
      <c r="W232" s="192">
        <f t="shared" ref="W232" si="273">IF(Q232=0,0,((V232/Q232)-1)*100)</f>
        <v>85.02824858757063</v>
      </c>
    </row>
    <row r="233" spans="1:27" ht="13.5" thickTop="1" x14ac:dyDescent="0.2">
      <c r="B233" s="212"/>
      <c r="C233" s="123"/>
      <c r="D233" s="123"/>
      <c r="E233" s="123"/>
      <c r="F233" s="123"/>
      <c r="G233" s="123"/>
      <c r="H233" s="123"/>
      <c r="I233" s="124"/>
      <c r="L233" s="226" t="s">
        <v>21</v>
      </c>
      <c r="M233" s="248">
        <f>+M179+M206</f>
        <v>45</v>
      </c>
      <c r="N233" s="249">
        <f>+N179+N206</f>
        <v>371</v>
      </c>
      <c r="O233" s="177">
        <f t="shared" ref="O233:O237" si="274">+M233+N233</f>
        <v>416</v>
      </c>
      <c r="P233" s="102">
        <f>+P179+P206</f>
        <v>1</v>
      </c>
      <c r="Q233" s="183">
        <f t="shared" ref="Q233:Q237" si="275">+O233+P233</f>
        <v>417</v>
      </c>
      <c r="R233" s="248">
        <f>+R179+R206</f>
        <v>98</v>
      </c>
      <c r="S233" s="249">
        <f>+S179+S206</f>
        <v>454</v>
      </c>
      <c r="T233" s="177">
        <f t="shared" ref="T233" si="276">+R233+S233</f>
        <v>552</v>
      </c>
      <c r="U233" s="102">
        <f>+U179+U206</f>
        <v>0</v>
      </c>
      <c r="V233" s="187">
        <f t="shared" ref="V233" si="277">+T233+U233</f>
        <v>552</v>
      </c>
      <c r="W233" s="222">
        <f t="shared" si="260"/>
        <v>32.374100719424462</v>
      </c>
    </row>
    <row r="234" spans="1:27" ht="13.5" thickBot="1" x14ac:dyDescent="0.25">
      <c r="B234" s="212"/>
      <c r="C234" s="123"/>
      <c r="D234" s="123"/>
      <c r="E234" s="123"/>
      <c r="F234" s="123"/>
      <c r="G234" s="123"/>
      <c r="H234" s="123"/>
      <c r="I234" s="124"/>
      <c r="L234" s="226" t="s">
        <v>90</v>
      </c>
      <c r="M234" s="248">
        <f>+M180+M207</f>
        <v>58</v>
      </c>
      <c r="N234" s="249">
        <f>+N180+N207</f>
        <v>448</v>
      </c>
      <c r="O234" s="177">
        <f>+M234+N234</f>
        <v>506</v>
      </c>
      <c r="P234" s="102">
        <f>+P180+P207</f>
        <v>2</v>
      </c>
      <c r="Q234" s="183">
        <f>+O234+P234</f>
        <v>508</v>
      </c>
      <c r="R234" s="248">
        <f>+R180+R207</f>
        <v>104</v>
      </c>
      <c r="S234" s="249">
        <f>+S180+S207</f>
        <v>514</v>
      </c>
      <c r="T234" s="177">
        <f>+R234+S234</f>
        <v>618</v>
      </c>
      <c r="U234" s="102">
        <f>+U180+U207</f>
        <v>0</v>
      </c>
      <c r="V234" s="187">
        <f>+T234+U234</f>
        <v>618</v>
      </c>
      <c r="W234" s="222">
        <f>IF(Q234=0,0,((V234/Q234)-1)*100)</f>
        <v>21.653543307086622</v>
      </c>
    </row>
    <row r="235" spans="1:27" ht="14.25" thickTop="1" thickBot="1" x14ac:dyDescent="0.25">
      <c r="B235" s="212"/>
      <c r="C235" s="123"/>
      <c r="D235" s="123"/>
      <c r="E235" s="123"/>
      <c r="F235" s="123"/>
      <c r="G235" s="123"/>
      <c r="H235" s="123"/>
      <c r="I235" s="124"/>
      <c r="L235" s="208" t="s">
        <v>94</v>
      </c>
      <c r="M235" s="189">
        <f t="shared" ref="M235" si="278">+M232+M233+M234</f>
        <v>289</v>
      </c>
      <c r="N235" s="190">
        <f t="shared" ref="N235" si="279">+N232+N233+N234</f>
        <v>1691</v>
      </c>
      <c r="O235" s="189">
        <f t="shared" ref="O235" si="280">+O232+O233+O234</f>
        <v>1980</v>
      </c>
      <c r="P235" s="189">
        <f t="shared" ref="P235" si="281">+P232+P233+P234</f>
        <v>7</v>
      </c>
      <c r="Q235" s="189">
        <f t="shared" ref="Q235" si="282">+Q232+Q233+Q234</f>
        <v>1987</v>
      </c>
      <c r="R235" s="189">
        <f t="shared" ref="R235" si="283">+R232+R233+R234</f>
        <v>524</v>
      </c>
      <c r="S235" s="190">
        <f t="shared" ref="S235" si="284">+S232+S233+S234</f>
        <v>2608</v>
      </c>
      <c r="T235" s="189">
        <f t="shared" ref="T235" si="285">+T232+T233+T234</f>
        <v>3132</v>
      </c>
      <c r="U235" s="189">
        <f t="shared" ref="U235" si="286">+U232+U233+U234</f>
        <v>3</v>
      </c>
      <c r="V235" s="191">
        <f t="shared" ref="V235" si="287">+V232+V233+V234</f>
        <v>3135</v>
      </c>
      <c r="W235" s="192">
        <f t="shared" ref="W235:W236" si="288">IF(Q235=0,0,((V235/Q235)-1)*100)</f>
        <v>57.77554101660796</v>
      </c>
    </row>
    <row r="236" spans="1:27" ht="14.25" thickTop="1" thickBot="1" x14ac:dyDescent="0.25">
      <c r="B236" s="212"/>
      <c r="C236" s="123"/>
      <c r="D236" s="123"/>
      <c r="E236" s="123"/>
      <c r="F236" s="123"/>
      <c r="G236" s="123"/>
      <c r="H236" s="123"/>
      <c r="I236" s="124"/>
      <c r="L236" s="208" t="s">
        <v>95</v>
      </c>
      <c r="M236" s="189">
        <f t="shared" ref="M236:V236" si="289">+M228+M232+M233+M234</f>
        <v>469</v>
      </c>
      <c r="N236" s="190">
        <f t="shared" si="289"/>
        <v>2164</v>
      </c>
      <c r="O236" s="189">
        <f t="shared" si="289"/>
        <v>2633</v>
      </c>
      <c r="P236" s="189">
        <f t="shared" si="289"/>
        <v>10</v>
      </c>
      <c r="Q236" s="189">
        <f t="shared" si="289"/>
        <v>2643</v>
      </c>
      <c r="R236" s="189">
        <f t="shared" si="289"/>
        <v>828</v>
      </c>
      <c r="S236" s="190">
        <f t="shared" si="289"/>
        <v>4404</v>
      </c>
      <c r="T236" s="189">
        <f t="shared" si="289"/>
        <v>5232</v>
      </c>
      <c r="U236" s="189">
        <f t="shared" si="289"/>
        <v>17</v>
      </c>
      <c r="V236" s="191">
        <f t="shared" si="289"/>
        <v>5249</v>
      </c>
      <c r="W236" s="192">
        <f t="shared" si="288"/>
        <v>98.60007567158533</v>
      </c>
    </row>
    <row r="237" spans="1:27" ht="14.25" thickTop="1" thickBot="1" x14ac:dyDescent="0.25">
      <c r="B237" s="212"/>
      <c r="C237" s="123"/>
      <c r="D237" s="123"/>
      <c r="E237" s="123"/>
      <c r="F237" s="123"/>
      <c r="G237" s="123"/>
      <c r="H237" s="123"/>
      <c r="I237" s="124"/>
      <c r="L237" s="226" t="s">
        <v>22</v>
      </c>
      <c r="M237" s="248">
        <f>+M183+M210</f>
        <v>66</v>
      </c>
      <c r="N237" s="249">
        <f>+N183+N210</f>
        <v>475</v>
      </c>
      <c r="O237" s="179">
        <f t="shared" si="274"/>
        <v>541</v>
      </c>
      <c r="P237" s="255">
        <f>+P183+P210</f>
        <v>1</v>
      </c>
      <c r="Q237" s="183">
        <f t="shared" si="275"/>
        <v>542</v>
      </c>
      <c r="R237" s="248"/>
      <c r="S237" s="249"/>
      <c r="T237" s="179"/>
      <c r="U237" s="255"/>
      <c r="V237" s="187"/>
      <c r="W237" s="222"/>
    </row>
    <row r="238" spans="1:27" ht="14.25" thickTop="1" thickBot="1" x14ac:dyDescent="0.25">
      <c r="A238" s="125"/>
      <c r="B238" s="126"/>
      <c r="C238" s="127"/>
      <c r="D238" s="127"/>
      <c r="E238" s="127"/>
      <c r="F238" s="127"/>
      <c r="G238" s="127"/>
      <c r="H238" s="127"/>
      <c r="I238" s="128"/>
      <c r="J238" s="125"/>
      <c r="L238" s="209" t="s">
        <v>23</v>
      </c>
      <c r="M238" s="193">
        <f t="shared" ref="M238:Q238" si="290">+M233+M234+M237</f>
        <v>169</v>
      </c>
      <c r="N238" s="193">
        <f t="shared" si="290"/>
        <v>1294</v>
      </c>
      <c r="O238" s="194">
        <f t="shared" si="290"/>
        <v>1463</v>
      </c>
      <c r="P238" s="195">
        <f t="shared" si="290"/>
        <v>4</v>
      </c>
      <c r="Q238" s="196">
        <f t="shared" si="290"/>
        <v>1467</v>
      </c>
      <c r="R238" s="193"/>
      <c r="S238" s="193"/>
      <c r="T238" s="197"/>
      <c r="U238" s="197"/>
      <c r="V238" s="197"/>
      <c r="W238" s="198"/>
    </row>
    <row r="239" spans="1:27" s="129" customFormat="1" ht="12.75" customHeight="1" thickTop="1" x14ac:dyDescent="0.5">
      <c r="B239" s="213"/>
      <c r="C239" s="130"/>
      <c r="D239" s="130"/>
      <c r="E239" s="130"/>
      <c r="F239" s="130"/>
      <c r="G239" s="130"/>
      <c r="H239" s="130"/>
      <c r="I239" s="131"/>
      <c r="L239" s="260" t="s">
        <v>25</v>
      </c>
      <c r="M239" s="261">
        <f t="shared" ref="M239:N241" si="291">+M185+M212</f>
        <v>75</v>
      </c>
      <c r="N239" s="262">
        <f t="shared" si="291"/>
        <v>539</v>
      </c>
      <c r="O239" s="180">
        <f t="shared" ref="O239:O241" si="292">+M239+N239</f>
        <v>614</v>
      </c>
      <c r="P239" s="263">
        <f>+P185+P212</f>
        <v>2</v>
      </c>
      <c r="Q239" s="185">
        <f t="shared" ref="Q239:Q241" si="293">+O239+P239</f>
        <v>616</v>
      </c>
      <c r="R239" s="261"/>
      <c r="S239" s="262"/>
      <c r="T239" s="180"/>
      <c r="U239" s="263"/>
      <c r="V239" s="188"/>
      <c r="W239" s="264"/>
      <c r="X239" s="140"/>
      <c r="AA239" s="134"/>
    </row>
    <row r="240" spans="1:27" s="129" customFormat="1" ht="12.75" customHeight="1" x14ac:dyDescent="0.5">
      <c r="B240" s="214"/>
      <c r="C240" s="132"/>
      <c r="D240" s="132"/>
      <c r="E240" s="132"/>
      <c r="F240" s="132"/>
      <c r="G240" s="132"/>
      <c r="H240" s="132"/>
      <c r="I240" s="133"/>
      <c r="L240" s="260" t="s">
        <v>26</v>
      </c>
      <c r="M240" s="261">
        <f t="shared" si="291"/>
        <v>83</v>
      </c>
      <c r="N240" s="262">
        <f t="shared" si="291"/>
        <v>515</v>
      </c>
      <c r="O240" s="180">
        <f>+M240+N240</f>
        <v>598</v>
      </c>
      <c r="P240" s="265">
        <f>+P186+P213</f>
        <v>3</v>
      </c>
      <c r="Q240" s="185">
        <f>+O240+P240</f>
        <v>601</v>
      </c>
      <c r="R240" s="261"/>
      <c r="S240" s="262"/>
      <c r="T240" s="180"/>
      <c r="U240" s="265"/>
      <c r="V240" s="180"/>
      <c r="W240" s="264"/>
      <c r="X240" s="140"/>
      <c r="AA240" s="134"/>
    </row>
    <row r="241" spans="2:27" s="129" customFormat="1" ht="12.75" customHeight="1" thickBot="1" x14ac:dyDescent="0.25">
      <c r="B241" s="214"/>
      <c r="C241" s="132"/>
      <c r="D241" s="132"/>
      <c r="E241" s="132"/>
      <c r="F241" s="132"/>
      <c r="G241" s="132"/>
      <c r="H241" s="132"/>
      <c r="I241" s="133"/>
      <c r="L241" s="260" t="s">
        <v>27</v>
      </c>
      <c r="M241" s="261">
        <f t="shared" si="291"/>
        <v>74</v>
      </c>
      <c r="N241" s="262">
        <f t="shared" si="291"/>
        <v>488</v>
      </c>
      <c r="O241" s="181">
        <f t="shared" si="292"/>
        <v>562</v>
      </c>
      <c r="P241" s="266">
        <f>+P187+P214</f>
        <v>19</v>
      </c>
      <c r="Q241" s="185">
        <f t="shared" si="293"/>
        <v>581</v>
      </c>
      <c r="R241" s="261"/>
      <c r="S241" s="262"/>
      <c r="T241" s="180"/>
      <c r="U241" s="266"/>
      <c r="V241" s="188"/>
      <c r="W241" s="264"/>
      <c r="X241" s="96"/>
      <c r="AA241" s="134"/>
    </row>
    <row r="242" spans="2:27" ht="14.25" thickTop="1" thickBot="1" x14ac:dyDescent="0.25">
      <c r="B242" s="212"/>
      <c r="C242" s="123"/>
      <c r="D242" s="123"/>
      <c r="E242" s="123"/>
      <c r="F242" s="123"/>
      <c r="G242" s="123"/>
      <c r="H242" s="123"/>
      <c r="I242" s="124"/>
      <c r="L242" s="208" t="s">
        <v>28</v>
      </c>
      <c r="M242" s="189">
        <f t="shared" ref="M242:Q242" si="294">+M239+M240+M241</f>
        <v>232</v>
      </c>
      <c r="N242" s="190">
        <f t="shared" si="294"/>
        <v>1542</v>
      </c>
      <c r="O242" s="189">
        <f t="shared" si="294"/>
        <v>1774</v>
      </c>
      <c r="P242" s="189">
        <f t="shared" si="294"/>
        <v>24</v>
      </c>
      <c r="Q242" s="195">
        <f t="shared" si="294"/>
        <v>1798</v>
      </c>
      <c r="R242" s="189"/>
      <c r="S242" s="190"/>
      <c r="T242" s="189"/>
      <c r="U242" s="189"/>
      <c r="V242" s="195"/>
      <c r="W242" s="192"/>
    </row>
    <row r="243" spans="2:27" ht="14.25" thickTop="1" thickBot="1" x14ac:dyDescent="0.25">
      <c r="B243" s="212"/>
      <c r="C243" s="123"/>
      <c r="D243" s="123"/>
      <c r="E243" s="123"/>
      <c r="F243" s="123"/>
      <c r="G243" s="123"/>
      <c r="H243" s="123"/>
      <c r="I243" s="124"/>
      <c r="L243" s="208" t="s">
        <v>92</v>
      </c>
      <c r="M243" s="189">
        <f t="shared" ref="M243:Q243" si="295">+M228+M232+M238+M242</f>
        <v>767</v>
      </c>
      <c r="N243" s="190">
        <f t="shared" si="295"/>
        <v>4181</v>
      </c>
      <c r="O243" s="189">
        <f t="shared" si="295"/>
        <v>4948</v>
      </c>
      <c r="P243" s="189">
        <f t="shared" si="295"/>
        <v>35</v>
      </c>
      <c r="Q243" s="189">
        <f t="shared" si="295"/>
        <v>4983</v>
      </c>
      <c r="R243" s="189"/>
      <c r="S243" s="190"/>
      <c r="T243" s="189"/>
      <c r="U243" s="189"/>
      <c r="V243" s="191"/>
      <c r="W243" s="192"/>
    </row>
    <row r="244" spans="2:27" ht="13.5" thickTop="1" x14ac:dyDescent="0.2">
      <c r="L244" s="205" t="s">
        <v>61</v>
      </c>
    </row>
  </sheetData>
  <sheetProtection password="CF53" sheet="1" objects="1" scenarios="1"/>
  <customSheetViews>
    <customSheetView guid="{ED529B84-E379-4C9B-A677-BE1D384436B0}" topLeftCell="A40">
      <selection activeCell="R99" sqref="R99"/>
      <pageMargins left="1.92" right="0.74803149606299202" top="0.98425196850393704" bottom="0.88" header="0.511811023622047" footer="0.511811023622047"/>
      <printOptions horizontalCentered="1"/>
      <pageSetup paperSize="9" scale="63" fitToHeight="4" orientation="portrait" r:id="rId1"/>
      <headerFooter alignWithMargins="0">
        <oddHeader>&amp;LMonthly Air Transport Statistics : Don Mueang International Airport and Suvarnabhumi Airport</oddHeader>
        <oddFooter>&amp;LAir Transport Information Division, Corporate Strategy Department&amp;C&amp;D&amp;R&amp;T</oddFooter>
      </headerFooter>
    </customSheetView>
  </customSheetViews>
  <mergeCells count="48"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M86:Q86"/>
    <mergeCell ref="R86:V86"/>
    <mergeCell ref="M140:Q140"/>
    <mergeCell ref="R140:V140"/>
    <mergeCell ref="L110:W110"/>
    <mergeCell ref="L111:W111"/>
    <mergeCell ref="L164:W164"/>
    <mergeCell ref="L165:W165"/>
    <mergeCell ref="M167:Q167"/>
    <mergeCell ref="R167:V167"/>
    <mergeCell ref="M113:Q113"/>
    <mergeCell ref="R113:V113"/>
    <mergeCell ref="L137:W137"/>
    <mergeCell ref="L138:W138"/>
    <mergeCell ref="C32:E32"/>
    <mergeCell ref="F32:H32"/>
    <mergeCell ref="L83:W83"/>
    <mergeCell ref="L84:W84"/>
    <mergeCell ref="B57:I57"/>
    <mergeCell ref="L57:W57"/>
    <mergeCell ref="M59:Q59"/>
    <mergeCell ref="R59:V59"/>
    <mergeCell ref="C59:E59"/>
    <mergeCell ref="F59:H59"/>
    <mergeCell ref="B2:I2"/>
    <mergeCell ref="L2:W2"/>
    <mergeCell ref="B3:I3"/>
    <mergeCell ref="L3:W3"/>
    <mergeCell ref="B56:I56"/>
    <mergeCell ref="L56:W56"/>
    <mergeCell ref="M5:Q5"/>
    <mergeCell ref="R5:V5"/>
    <mergeCell ref="L29:W29"/>
    <mergeCell ref="M32:Q32"/>
    <mergeCell ref="C5:E5"/>
    <mergeCell ref="F5:H5"/>
    <mergeCell ref="B30:I30"/>
    <mergeCell ref="B29:I29"/>
    <mergeCell ref="R32:V32"/>
    <mergeCell ref="L30:W30"/>
  </mergeCells>
  <phoneticPr fontId="26" type="noConversion"/>
  <conditionalFormatting sqref="J1:K1048576 A1:A1048576">
    <cfRule type="containsText" dxfId="18" priority="2" operator="containsText" text="NOT OK">
      <formula>NOT(ISERROR(SEARCH("NOT OK",A1)))</formula>
    </cfRule>
  </conditionalFormatting>
  <printOptions horizontalCentered="1"/>
  <pageMargins left="1.92" right="0.74803149606299202" top="0.98425196850393704" bottom="0.88" header="0.511811023622047" footer="0.511811023622047"/>
  <pageSetup paperSize="9" scale="63" fitToHeight="4" orientation="portrait" r:id="rId2"/>
  <headerFooter alignWithMargins="0">
    <oddHeader>&amp;LMonthly Air Transport Statistics : Don Mueang International Airport and Suvarnabhumi Airport</oddHeader>
    <oddFooter>&amp;LAir Transport Information Division, Corporate Strategy Department&amp;C&amp;D&amp;R&amp;T</oddFooter>
  </headerFooter>
  <cellWatches>
    <cellWatch r="T24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44"/>
  <sheetViews>
    <sheetView topLeftCell="K106" zoomScaleSheetLayoutView="50" workbookViewId="0">
      <selection activeCell="AA128" sqref="AA128"/>
    </sheetView>
  </sheetViews>
  <sheetFormatPr defaultRowHeight="23.25" x14ac:dyDescent="0.5"/>
  <cols>
    <col min="1" max="1" width="9.140625" style="95"/>
    <col min="2" max="2" width="13" customWidth="1"/>
    <col min="3" max="3" width="11.5703125" customWidth="1"/>
    <col min="4" max="4" width="11.42578125" customWidth="1"/>
    <col min="5" max="5" width="9.85546875" customWidth="1"/>
    <col min="6" max="6" width="10.85546875" customWidth="1"/>
    <col min="7" max="7" width="11.140625" customWidth="1"/>
    <col min="8" max="8" width="11.28515625" customWidth="1"/>
    <col min="9" max="9" width="10" style="7" bestFit="1" customWidth="1"/>
    <col min="10" max="11" width="9.140625" style="95"/>
    <col min="12" max="12" width="12.140625" style="1" customWidth="1"/>
    <col min="13" max="14" width="11.85546875" style="1" customWidth="1"/>
    <col min="15" max="15" width="14.140625" style="1" bestFit="1" customWidth="1"/>
    <col min="16" max="16" width="10.42578125" style="1" customWidth="1"/>
    <col min="17" max="19" width="11.85546875" style="1" customWidth="1"/>
    <col min="20" max="20" width="14.140625" style="1" bestFit="1" customWidth="1"/>
    <col min="21" max="21" width="10.42578125" style="1" customWidth="1"/>
    <col min="22" max="22" width="11.85546875" style="1" customWidth="1"/>
    <col min="23" max="23" width="12.140625" style="6" bestFit="1" customWidth="1"/>
    <col min="24" max="24" width="6.85546875" style="6" bestFit="1" customWidth="1"/>
    <col min="25" max="25" width="9.85546875" style="1" bestFit="1" customWidth="1"/>
    <col min="26" max="26" width="9.140625" style="1"/>
    <col min="27" max="27" width="9.140625" style="10"/>
    <col min="28" max="16384" width="9.140625" style="1"/>
  </cols>
  <sheetData>
    <row r="1" spans="1:25" ht="13.5" thickBot="1" x14ac:dyDescent="0.25">
      <c r="B1" s="1"/>
      <c r="C1" s="1"/>
      <c r="D1" s="1"/>
      <c r="E1" s="1"/>
      <c r="F1" s="1"/>
      <c r="G1" s="1"/>
      <c r="H1" s="1"/>
      <c r="I1" s="6"/>
    </row>
    <row r="2" spans="1:25" ht="13.5" thickTop="1" x14ac:dyDescent="0.2">
      <c r="B2" s="281" t="s">
        <v>0</v>
      </c>
      <c r="C2" s="282"/>
      <c r="D2" s="282"/>
      <c r="E2" s="282"/>
      <c r="F2" s="282"/>
      <c r="G2" s="282"/>
      <c r="H2" s="282"/>
      <c r="I2" s="283"/>
      <c r="L2" s="284" t="s">
        <v>1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5" ht="13.5" thickBot="1" x14ac:dyDescent="0.25">
      <c r="B3" s="287" t="s">
        <v>2</v>
      </c>
      <c r="C3" s="288"/>
      <c r="D3" s="288"/>
      <c r="E3" s="288"/>
      <c r="F3" s="288"/>
      <c r="G3" s="288"/>
      <c r="H3" s="288"/>
      <c r="I3" s="289"/>
      <c r="L3" s="290" t="s">
        <v>3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5" ht="14.25" thickTop="1" thickBot="1" x14ac:dyDescent="0.25">
      <c r="B4" s="202"/>
      <c r="C4" s="95"/>
      <c r="D4" s="95"/>
      <c r="E4" s="95"/>
      <c r="F4" s="95"/>
      <c r="G4" s="95"/>
      <c r="H4" s="95"/>
      <c r="I4" s="96"/>
      <c r="L4" s="202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5" ht="14.25" thickTop="1" thickBot="1" x14ac:dyDescent="0.25">
      <c r="B5" s="224"/>
      <c r="C5" s="296" t="s">
        <v>91</v>
      </c>
      <c r="D5" s="297"/>
      <c r="E5" s="298"/>
      <c r="F5" s="299" t="s">
        <v>93</v>
      </c>
      <c r="G5" s="300"/>
      <c r="H5" s="301"/>
      <c r="I5" s="225" t="s">
        <v>4</v>
      </c>
      <c r="L5" s="224"/>
      <c r="M5" s="293" t="s">
        <v>91</v>
      </c>
      <c r="N5" s="294"/>
      <c r="O5" s="294"/>
      <c r="P5" s="294"/>
      <c r="Q5" s="295"/>
      <c r="R5" s="293" t="s">
        <v>93</v>
      </c>
      <c r="S5" s="294"/>
      <c r="T5" s="294"/>
      <c r="U5" s="294"/>
      <c r="V5" s="295"/>
      <c r="W5" s="225" t="s">
        <v>4</v>
      </c>
    </row>
    <row r="6" spans="1:25" ht="13.5" thickTop="1" x14ac:dyDescent="0.2">
      <c r="B6" s="226" t="s">
        <v>5</v>
      </c>
      <c r="C6" s="227"/>
      <c r="D6" s="228"/>
      <c r="E6" s="158"/>
      <c r="F6" s="227"/>
      <c r="G6" s="228"/>
      <c r="H6" s="158"/>
      <c r="I6" s="229" t="s">
        <v>6</v>
      </c>
      <c r="L6" s="226" t="s">
        <v>5</v>
      </c>
      <c r="M6" s="227"/>
      <c r="N6" s="230"/>
      <c r="O6" s="155"/>
      <c r="P6" s="231"/>
      <c r="Q6" s="156"/>
      <c r="R6" s="227"/>
      <c r="S6" s="230"/>
      <c r="T6" s="155"/>
      <c r="U6" s="231"/>
      <c r="V6" s="155"/>
      <c r="W6" s="229" t="s">
        <v>6</v>
      </c>
    </row>
    <row r="7" spans="1:25" ht="13.5" thickBot="1" x14ac:dyDescent="0.25">
      <c r="B7" s="232"/>
      <c r="C7" s="233" t="s">
        <v>7</v>
      </c>
      <c r="D7" s="234" t="s">
        <v>8</v>
      </c>
      <c r="E7" s="279" t="s">
        <v>9</v>
      </c>
      <c r="F7" s="233" t="s">
        <v>7</v>
      </c>
      <c r="G7" s="234" t="s">
        <v>8</v>
      </c>
      <c r="H7" s="279" t="s">
        <v>9</v>
      </c>
      <c r="I7" s="235"/>
      <c r="L7" s="232"/>
      <c r="M7" s="236" t="s">
        <v>10</v>
      </c>
      <c r="N7" s="237" t="s">
        <v>11</v>
      </c>
      <c r="O7" s="157" t="s">
        <v>12</v>
      </c>
      <c r="P7" s="238" t="s">
        <v>13</v>
      </c>
      <c r="Q7" s="280" t="s">
        <v>9</v>
      </c>
      <c r="R7" s="236" t="s">
        <v>10</v>
      </c>
      <c r="S7" s="237" t="s">
        <v>11</v>
      </c>
      <c r="T7" s="157" t="s">
        <v>12</v>
      </c>
      <c r="U7" s="238" t="s">
        <v>13</v>
      </c>
      <c r="V7" s="157" t="s">
        <v>9</v>
      </c>
      <c r="W7" s="235"/>
    </row>
    <row r="8" spans="1:25" ht="6" customHeight="1" thickTop="1" x14ac:dyDescent="0.2">
      <c r="B8" s="226"/>
      <c r="C8" s="239"/>
      <c r="D8" s="240"/>
      <c r="E8" s="99"/>
      <c r="F8" s="239"/>
      <c r="G8" s="240"/>
      <c r="H8" s="99"/>
      <c r="I8" s="241"/>
      <c r="L8" s="226"/>
      <c r="M8" s="242"/>
      <c r="N8" s="243"/>
      <c r="O8" s="141"/>
      <c r="P8" s="244"/>
      <c r="Q8" s="144"/>
      <c r="R8" s="242"/>
      <c r="S8" s="243"/>
      <c r="T8" s="141"/>
      <c r="U8" s="244"/>
      <c r="V8" s="146"/>
      <c r="W8" s="245"/>
    </row>
    <row r="9" spans="1:25" ht="12.75" x14ac:dyDescent="0.2">
      <c r="A9" s="270" t="str">
        <f>IF(ISERROR(F9/G9)," ",IF(F9/G9&gt;0.5,IF(F9/G9&lt;1.5," ","NOT OK"),"NOT OK"))</f>
        <v xml:space="preserve"> </v>
      </c>
      <c r="B9" s="226" t="s">
        <v>14</v>
      </c>
      <c r="C9" s="246">
        <v>10268</v>
      </c>
      <c r="D9" s="247">
        <v>10201</v>
      </c>
      <c r="E9" s="100">
        <f>C9+D9</f>
        <v>20469</v>
      </c>
      <c r="F9" s="246">
        <v>9407</v>
      </c>
      <c r="G9" s="247">
        <v>9452</v>
      </c>
      <c r="H9" s="100">
        <f>+F9+G9</f>
        <v>18859</v>
      </c>
      <c r="I9" s="222">
        <f t="shared" ref="I9:I17" si="0">IF(E9=0,0,((H9/E9)-1)*100)</f>
        <v>-7.8655527871415281</v>
      </c>
      <c r="L9" s="226" t="s">
        <v>14</v>
      </c>
      <c r="M9" s="248">
        <v>1704479</v>
      </c>
      <c r="N9" s="249">
        <v>1630514</v>
      </c>
      <c r="O9" s="142">
        <f>M9+N9</f>
        <v>3334993</v>
      </c>
      <c r="P9" s="102">
        <v>101636</v>
      </c>
      <c r="Q9" s="145">
        <f>O9+P9</f>
        <v>3436629</v>
      </c>
      <c r="R9" s="248">
        <v>1658012</v>
      </c>
      <c r="S9" s="249">
        <v>1572733</v>
      </c>
      <c r="T9" s="142">
        <f>R9+S9</f>
        <v>3230745</v>
      </c>
      <c r="U9" s="102">
        <v>77091</v>
      </c>
      <c r="V9" s="147">
        <f>T9+U9</f>
        <v>3307836</v>
      </c>
      <c r="W9" s="222">
        <f t="shared" ref="W9:W17" si="1">IF(Q9=0,0,((V9/Q9)-1)*100)</f>
        <v>-3.7476550421939647</v>
      </c>
      <c r="Y9" s="3"/>
    </row>
    <row r="10" spans="1:25" ht="12.75" x14ac:dyDescent="0.2">
      <c r="A10" s="270" t="str">
        <f t="shared" ref="A10:A71" si="2">IF(ISERROR(F10/G10)," ",IF(F10/G10&gt;0.5,IF(F10/G10&lt;1.5," ","NOT OK"),"NOT OK"))</f>
        <v xml:space="preserve"> </v>
      </c>
      <c r="B10" s="226" t="s">
        <v>15</v>
      </c>
      <c r="C10" s="246">
        <v>10476</v>
      </c>
      <c r="D10" s="247">
        <v>10440</v>
      </c>
      <c r="E10" s="100">
        <f>C10+D10</f>
        <v>20916</v>
      </c>
      <c r="F10" s="246">
        <v>9779</v>
      </c>
      <c r="G10" s="247">
        <v>9781</v>
      </c>
      <c r="H10" s="100">
        <f>+F10+G10</f>
        <v>19560</v>
      </c>
      <c r="I10" s="222">
        <f t="shared" si="0"/>
        <v>-6.4830751577739543</v>
      </c>
      <c r="K10" s="101"/>
      <c r="L10" s="226" t="s">
        <v>15</v>
      </c>
      <c r="M10" s="248">
        <v>1816759</v>
      </c>
      <c r="N10" s="249">
        <v>1726568</v>
      </c>
      <c r="O10" s="142">
        <f>M10+N10</f>
        <v>3543327</v>
      </c>
      <c r="P10" s="102">
        <v>84983</v>
      </c>
      <c r="Q10" s="145">
        <f>O10+P10</f>
        <v>3628310</v>
      </c>
      <c r="R10" s="248">
        <v>1795750</v>
      </c>
      <c r="S10" s="249">
        <v>1731003</v>
      </c>
      <c r="T10" s="142">
        <f>R10+S10</f>
        <v>3526753</v>
      </c>
      <c r="U10" s="102">
        <v>66347</v>
      </c>
      <c r="V10" s="147">
        <f>T10+U10</f>
        <v>3593100</v>
      </c>
      <c r="W10" s="222">
        <f t="shared" si="1"/>
        <v>-0.97042424710126474</v>
      </c>
    </row>
    <row r="11" spans="1:25" ht="13.5" thickBot="1" x14ac:dyDescent="0.25">
      <c r="A11" s="270" t="str">
        <f t="shared" si="2"/>
        <v xml:space="preserve"> </v>
      </c>
      <c r="B11" s="232" t="s">
        <v>16</v>
      </c>
      <c r="C11" s="250">
        <v>10909</v>
      </c>
      <c r="D11" s="251">
        <v>10852</v>
      </c>
      <c r="E11" s="100">
        <f>C11+D11</f>
        <v>21761</v>
      </c>
      <c r="F11" s="250">
        <v>10442</v>
      </c>
      <c r="G11" s="251">
        <v>10429</v>
      </c>
      <c r="H11" s="100">
        <f>+F11+G11</f>
        <v>20871</v>
      </c>
      <c r="I11" s="222">
        <f t="shared" si="0"/>
        <v>-4.08988557511144</v>
      </c>
      <c r="K11" s="101"/>
      <c r="L11" s="232" t="s">
        <v>16</v>
      </c>
      <c r="M11" s="248">
        <v>1893862</v>
      </c>
      <c r="N11" s="249">
        <v>1720304</v>
      </c>
      <c r="O11" s="142">
        <f>M11+N11</f>
        <v>3614166</v>
      </c>
      <c r="P11" s="102">
        <v>81609</v>
      </c>
      <c r="Q11" s="145">
        <f>O11+P11</f>
        <v>3695775</v>
      </c>
      <c r="R11" s="248">
        <v>2042478</v>
      </c>
      <c r="S11" s="249">
        <v>1859040</v>
      </c>
      <c r="T11" s="142">
        <f>R11+S11</f>
        <v>3901518</v>
      </c>
      <c r="U11" s="102">
        <v>70708</v>
      </c>
      <c r="V11" s="147">
        <f>T11+U11</f>
        <v>3972226</v>
      </c>
      <c r="W11" s="222">
        <f t="shared" si="1"/>
        <v>7.4801902172074941</v>
      </c>
    </row>
    <row r="12" spans="1:25" ht="14.25" thickTop="1" thickBot="1" x14ac:dyDescent="0.25">
      <c r="A12" s="270" t="str">
        <f>IF(ISERROR(F12/G12)," ",IF(F12/G12&gt;0.5,IF(F12/G12&lt;1.5," ","NOT OK"),"NOT OK"))</f>
        <v xml:space="preserve"> </v>
      </c>
      <c r="B12" s="210" t="s">
        <v>17</v>
      </c>
      <c r="C12" s="103">
        <f t="shared" ref="C12:H12" si="3">+C9+C10+C11</f>
        <v>31653</v>
      </c>
      <c r="D12" s="104">
        <f t="shared" si="3"/>
        <v>31493</v>
      </c>
      <c r="E12" s="105">
        <f t="shared" si="3"/>
        <v>63146</v>
      </c>
      <c r="F12" s="103">
        <f t="shared" si="3"/>
        <v>29628</v>
      </c>
      <c r="G12" s="104">
        <f t="shared" si="3"/>
        <v>29662</v>
      </c>
      <c r="H12" s="105">
        <f t="shared" si="3"/>
        <v>59290</v>
      </c>
      <c r="I12" s="106">
        <f>IF(E12=0,0,((H12/E12)-1)*100)</f>
        <v>-6.1064833877046869</v>
      </c>
      <c r="L12" s="203" t="s">
        <v>17</v>
      </c>
      <c r="M12" s="148">
        <f t="shared" ref="M12:V12" si="4">+M9+M10+M11</f>
        <v>5415100</v>
      </c>
      <c r="N12" s="149">
        <f t="shared" si="4"/>
        <v>5077386</v>
      </c>
      <c r="O12" s="148">
        <f t="shared" si="4"/>
        <v>10492486</v>
      </c>
      <c r="P12" s="148">
        <f t="shared" si="4"/>
        <v>268228</v>
      </c>
      <c r="Q12" s="148">
        <f t="shared" si="4"/>
        <v>10760714</v>
      </c>
      <c r="R12" s="148">
        <f t="shared" si="4"/>
        <v>5496240</v>
      </c>
      <c r="S12" s="149">
        <f t="shared" si="4"/>
        <v>5162776</v>
      </c>
      <c r="T12" s="148">
        <f t="shared" si="4"/>
        <v>10659016</v>
      </c>
      <c r="U12" s="148">
        <f t="shared" si="4"/>
        <v>214146</v>
      </c>
      <c r="V12" s="150">
        <f t="shared" si="4"/>
        <v>10873162</v>
      </c>
      <c r="W12" s="151">
        <f>IF(Q12=0,0,((V12/Q12)-1)*100)</f>
        <v>1.0449864200461123</v>
      </c>
    </row>
    <row r="13" spans="1:25" ht="13.5" thickTop="1" x14ac:dyDescent="0.2">
      <c r="A13" s="270" t="str">
        <f t="shared" si="2"/>
        <v xml:space="preserve"> </v>
      </c>
      <c r="B13" s="226" t="s">
        <v>18</v>
      </c>
      <c r="C13" s="246">
        <v>10739</v>
      </c>
      <c r="D13" s="247">
        <v>10700</v>
      </c>
      <c r="E13" s="100">
        <f>C13+D13</f>
        <v>21439</v>
      </c>
      <c r="F13" s="246">
        <v>10535</v>
      </c>
      <c r="G13" s="247">
        <v>10498</v>
      </c>
      <c r="H13" s="100">
        <f>F13+G13</f>
        <v>21033</v>
      </c>
      <c r="I13" s="222">
        <f t="shared" si="0"/>
        <v>-1.893745044078543</v>
      </c>
      <c r="L13" s="226" t="s">
        <v>18</v>
      </c>
      <c r="M13" s="248">
        <v>1723193</v>
      </c>
      <c r="N13" s="249">
        <v>1739809</v>
      </c>
      <c r="O13" s="142">
        <f>M13+N13</f>
        <v>3463002</v>
      </c>
      <c r="P13" s="102">
        <v>82886</v>
      </c>
      <c r="Q13" s="145">
        <f>O13+P13</f>
        <v>3545888</v>
      </c>
      <c r="R13" s="248">
        <v>1941757</v>
      </c>
      <c r="S13" s="249">
        <v>1954061</v>
      </c>
      <c r="T13" s="142">
        <f>R13+S13</f>
        <v>3895818</v>
      </c>
      <c r="U13" s="102">
        <v>65596</v>
      </c>
      <c r="V13" s="147">
        <f>T13+U13</f>
        <v>3961414</v>
      </c>
      <c r="W13" s="222">
        <f t="shared" si="1"/>
        <v>11.718531436977141</v>
      </c>
      <c r="Y13" s="89"/>
    </row>
    <row r="14" spans="1:25" ht="12.75" x14ac:dyDescent="0.2">
      <c r="A14" s="270" t="str">
        <f t="shared" si="2"/>
        <v xml:space="preserve"> </v>
      </c>
      <c r="B14" s="226" t="s">
        <v>19</v>
      </c>
      <c r="C14" s="248">
        <v>9330</v>
      </c>
      <c r="D14" s="252">
        <v>9291</v>
      </c>
      <c r="E14" s="100">
        <f>C14+D14</f>
        <v>18621</v>
      </c>
      <c r="F14" s="248">
        <v>9841</v>
      </c>
      <c r="G14" s="252">
        <v>9793</v>
      </c>
      <c r="H14" s="107">
        <f>F14+G14</f>
        <v>19634</v>
      </c>
      <c r="I14" s="222">
        <f>IF(E14=0,0,((H14/E14)-1)*100)</f>
        <v>5.440094516943228</v>
      </c>
      <c r="L14" s="226" t="s">
        <v>19</v>
      </c>
      <c r="M14" s="248">
        <v>1454104</v>
      </c>
      <c r="N14" s="249">
        <v>1558859</v>
      </c>
      <c r="O14" s="142">
        <f>M14+N14</f>
        <v>3012963</v>
      </c>
      <c r="P14" s="102">
        <v>75554</v>
      </c>
      <c r="Q14" s="145">
        <f>O14+P14</f>
        <v>3088517</v>
      </c>
      <c r="R14" s="248">
        <v>1852344</v>
      </c>
      <c r="S14" s="249">
        <v>1885943</v>
      </c>
      <c r="T14" s="142">
        <f>R14+S14</f>
        <v>3738287</v>
      </c>
      <c r="U14" s="102">
        <v>65061</v>
      </c>
      <c r="V14" s="147">
        <f>T14+U14</f>
        <v>3803348</v>
      </c>
      <c r="W14" s="222">
        <f t="shared" si="1"/>
        <v>23.144797325059251</v>
      </c>
    </row>
    <row r="15" spans="1:25" ht="13.5" thickBot="1" x14ac:dyDescent="0.25">
      <c r="A15" s="272" t="str">
        <f>IF(ISERROR(F15/G15)," ",IF(F15/G15&gt;0.5,IF(F15/G15&lt;1.5," ","NOT OK"),"NOT OK"))</f>
        <v xml:space="preserve"> </v>
      </c>
      <c r="B15" s="226" t="s">
        <v>20</v>
      </c>
      <c r="C15" s="248">
        <v>9649</v>
      </c>
      <c r="D15" s="252">
        <v>9613</v>
      </c>
      <c r="E15" s="100">
        <f>C15+D15</f>
        <v>19262</v>
      </c>
      <c r="F15" s="248">
        <v>10600</v>
      </c>
      <c r="G15" s="252">
        <v>10638</v>
      </c>
      <c r="H15" s="107">
        <f>F15+G15</f>
        <v>21238</v>
      </c>
      <c r="I15" s="222">
        <f>IF(E15=0,0,((H15/E15)-1)*100)</f>
        <v>10.258540130827543</v>
      </c>
      <c r="J15" s="108"/>
      <c r="L15" s="226" t="s">
        <v>20</v>
      </c>
      <c r="M15" s="248">
        <v>1518974</v>
      </c>
      <c r="N15" s="249">
        <v>1686766</v>
      </c>
      <c r="O15" s="142">
        <f>M15+N15</f>
        <v>3205740</v>
      </c>
      <c r="P15" s="102">
        <v>83728</v>
      </c>
      <c r="Q15" s="145">
        <f>O15+P15</f>
        <v>3289468</v>
      </c>
      <c r="R15" s="248">
        <v>1910311</v>
      </c>
      <c r="S15" s="249">
        <v>2053500</v>
      </c>
      <c r="T15" s="142">
        <f>R15+S15</f>
        <v>3963811</v>
      </c>
      <c r="U15" s="102">
        <v>77611</v>
      </c>
      <c r="V15" s="147">
        <f>T15+U15</f>
        <v>4041422</v>
      </c>
      <c r="W15" s="222">
        <f>IF(Q15=0,0,((V15/Q15)-1)*100)</f>
        <v>22.859441101114221</v>
      </c>
    </row>
    <row r="16" spans="1:25" ht="14.25" thickTop="1" thickBot="1" x14ac:dyDescent="0.25">
      <c r="A16" s="270" t="str">
        <f>IF(ISERROR(F16/G16)," ",IF(F16/G16&gt;0.5,IF(F16/G16&lt;1.5," ","NOT OK"),"NOT OK"))</f>
        <v xml:space="preserve"> </v>
      </c>
      <c r="B16" s="210" t="s">
        <v>89</v>
      </c>
      <c r="C16" s="103">
        <f>+C13+C14+C15</f>
        <v>29718</v>
      </c>
      <c r="D16" s="104">
        <f t="shared" ref="D16:H16" si="5">+D13+D14+D15</f>
        <v>29604</v>
      </c>
      <c r="E16" s="105">
        <f t="shared" si="5"/>
        <v>59322</v>
      </c>
      <c r="F16" s="103">
        <f t="shared" si="5"/>
        <v>30976</v>
      </c>
      <c r="G16" s="104">
        <f t="shared" si="5"/>
        <v>30929</v>
      </c>
      <c r="H16" s="105">
        <f t="shared" si="5"/>
        <v>61905</v>
      </c>
      <c r="I16" s="106">
        <f>IF(E16=0,0,((H16/E16)-1)*100)</f>
        <v>4.3542024881157104</v>
      </c>
      <c r="L16" s="203" t="s">
        <v>89</v>
      </c>
      <c r="M16" s="148">
        <f t="shared" ref="M16:V16" si="6">+M13+M14+M15</f>
        <v>4696271</v>
      </c>
      <c r="N16" s="149">
        <f t="shared" si="6"/>
        <v>4985434</v>
      </c>
      <c r="O16" s="148">
        <f t="shared" si="6"/>
        <v>9681705</v>
      </c>
      <c r="P16" s="148">
        <f t="shared" si="6"/>
        <v>242168</v>
      </c>
      <c r="Q16" s="148">
        <f t="shared" si="6"/>
        <v>9923873</v>
      </c>
      <c r="R16" s="148">
        <f t="shared" si="6"/>
        <v>5704412</v>
      </c>
      <c r="S16" s="149">
        <f t="shared" si="6"/>
        <v>5893504</v>
      </c>
      <c r="T16" s="148">
        <f t="shared" si="6"/>
        <v>11597916</v>
      </c>
      <c r="U16" s="148">
        <f t="shared" si="6"/>
        <v>208268</v>
      </c>
      <c r="V16" s="150">
        <f t="shared" si="6"/>
        <v>11806184</v>
      </c>
      <c r="W16" s="151">
        <f>IF(Q16=0,0,((V16/Q16)-1)*100)</f>
        <v>18.967503917069472</v>
      </c>
    </row>
    <row r="17" spans="1:25" ht="13.5" thickTop="1" x14ac:dyDescent="0.2">
      <c r="A17" s="270" t="str">
        <f t="shared" si="2"/>
        <v xml:space="preserve"> </v>
      </c>
      <c r="B17" s="226" t="s">
        <v>21</v>
      </c>
      <c r="C17" s="253">
        <v>9313</v>
      </c>
      <c r="D17" s="254">
        <v>9247</v>
      </c>
      <c r="E17" s="100">
        <f>C17+D17</f>
        <v>18560</v>
      </c>
      <c r="F17" s="253">
        <v>10282</v>
      </c>
      <c r="G17" s="254">
        <v>10273</v>
      </c>
      <c r="H17" s="107">
        <f>F17+G17</f>
        <v>20555</v>
      </c>
      <c r="I17" s="222">
        <f t="shared" si="0"/>
        <v>10.748922413793105</v>
      </c>
      <c r="L17" s="226" t="s">
        <v>21</v>
      </c>
      <c r="M17" s="248">
        <v>1550542</v>
      </c>
      <c r="N17" s="249">
        <v>1564770</v>
      </c>
      <c r="O17" s="142">
        <f>M17+N17</f>
        <v>3115312</v>
      </c>
      <c r="P17" s="102">
        <v>68310</v>
      </c>
      <c r="Q17" s="145">
        <f>O17+P17</f>
        <v>3183622</v>
      </c>
      <c r="R17" s="248">
        <v>1848454</v>
      </c>
      <c r="S17" s="249">
        <v>1905940</v>
      </c>
      <c r="T17" s="142">
        <f>R17+S17</f>
        <v>3754394</v>
      </c>
      <c r="U17" s="102">
        <v>71294</v>
      </c>
      <c r="V17" s="147">
        <f>T17+U17</f>
        <v>3825688</v>
      </c>
      <c r="W17" s="222">
        <f t="shared" si="1"/>
        <v>20.167783738144784</v>
      </c>
    </row>
    <row r="18" spans="1:25" ht="13.5" thickBot="1" x14ac:dyDescent="0.25">
      <c r="A18" s="270" t="str">
        <f>IF(ISERROR(F18/G18)," ",IF(F18/G18&gt;0.5,IF(F18/G18&lt;1.5," ","NOT OK"),"NOT OK"))</f>
        <v xml:space="preserve"> </v>
      </c>
      <c r="B18" s="226" t="s">
        <v>90</v>
      </c>
      <c r="C18" s="253">
        <v>9038</v>
      </c>
      <c r="D18" s="254">
        <v>9021</v>
      </c>
      <c r="E18" s="100">
        <f>C18+D18</f>
        <v>18059</v>
      </c>
      <c r="F18" s="253">
        <v>10318</v>
      </c>
      <c r="G18" s="254">
        <v>10322</v>
      </c>
      <c r="H18" s="107">
        <f>F18+G18</f>
        <v>20640</v>
      </c>
      <c r="I18" s="222">
        <f>IF(E18=0,0,((H18/E18)-1)*100)</f>
        <v>14.292042748767919</v>
      </c>
      <c r="L18" s="226" t="s">
        <v>90</v>
      </c>
      <c r="M18" s="248">
        <v>1306053</v>
      </c>
      <c r="N18" s="249">
        <v>1398465</v>
      </c>
      <c r="O18" s="142">
        <f>M18+N18</f>
        <v>2704518</v>
      </c>
      <c r="P18" s="102">
        <v>78070</v>
      </c>
      <c r="Q18" s="145">
        <f>O18+P18</f>
        <v>2782588</v>
      </c>
      <c r="R18" s="248">
        <v>1685365</v>
      </c>
      <c r="S18" s="249">
        <v>1766230</v>
      </c>
      <c r="T18" s="142">
        <f>R18+S18</f>
        <v>3451595</v>
      </c>
      <c r="U18" s="102">
        <v>78585</v>
      </c>
      <c r="V18" s="147">
        <f>T18+U18</f>
        <v>3530180</v>
      </c>
      <c r="W18" s="222">
        <f>IF(Q18=0,0,((V18/Q18)-1)*100)</f>
        <v>26.866787321730712</v>
      </c>
      <c r="Y18" s="3"/>
    </row>
    <row r="19" spans="1:25" ht="14.25" thickTop="1" thickBot="1" x14ac:dyDescent="0.25">
      <c r="A19" s="270" t="str">
        <f>IF(ISERROR(F19/G19)," ",IF(F19/G19&gt;0.5,IF(F19/G19&lt;1.5," ","NOT OK"),"NOT OK"))</f>
        <v xml:space="preserve"> </v>
      </c>
      <c r="B19" s="210" t="s">
        <v>94</v>
      </c>
      <c r="C19" s="103">
        <f>+C16+C17+C18</f>
        <v>48069</v>
      </c>
      <c r="D19" s="104">
        <f t="shared" ref="D19:H19" si="7">+D16+D17+D18</f>
        <v>47872</v>
      </c>
      <c r="E19" s="105">
        <f t="shared" si="7"/>
        <v>95941</v>
      </c>
      <c r="F19" s="103">
        <f t="shared" si="7"/>
        <v>51576</v>
      </c>
      <c r="G19" s="104">
        <f t="shared" si="7"/>
        <v>51524</v>
      </c>
      <c r="H19" s="105">
        <f t="shared" si="7"/>
        <v>103100</v>
      </c>
      <c r="I19" s="106">
        <f t="shared" ref="I19" si="8">IF(E19=0,0,((H19/E19)-1)*100)</f>
        <v>7.4618776122825414</v>
      </c>
      <c r="L19" s="203" t="s">
        <v>94</v>
      </c>
      <c r="M19" s="148">
        <f t="shared" ref="M19:V19" si="9">+M16+M17+M18</f>
        <v>7552866</v>
      </c>
      <c r="N19" s="149">
        <f t="shared" si="9"/>
        <v>7948669</v>
      </c>
      <c r="O19" s="148">
        <f t="shared" si="9"/>
        <v>15501535</v>
      </c>
      <c r="P19" s="148">
        <f t="shared" si="9"/>
        <v>388548</v>
      </c>
      <c r="Q19" s="148">
        <f t="shared" si="9"/>
        <v>15890083</v>
      </c>
      <c r="R19" s="148">
        <f t="shared" si="9"/>
        <v>9238231</v>
      </c>
      <c r="S19" s="149">
        <f t="shared" si="9"/>
        <v>9565674</v>
      </c>
      <c r="T19" s="148">
        <f t="shared" si="9"/>
        <v>18803905</v>
      </c>
      <c r="U19" s="148">
        <f t="shared" si="9"/>
        <v>358147</v>
      </c>
      <c r="V19" s="150">
        <f t="shared" si="9"/>
        <v>19162052</v>
      </c>
      <c r="W19" s="151">
        <f>IF(Q19=0,0,((V19/Q19)-1)*100)</f>
        <v>20.591264375396911</v>
      </c>
    </row>
    <row r="20" spans="1:25" ht="14.25" thickTop="1" thickBot="1" x14ac:dyDescent="0.25">
      <c r="A20" s="271" t="str">
        <f>IF(ISERROR(F20/G20)," ",IF(F20/G20&gt;0.5,IF(F20/G20&lt;1.5," ","NOT OK"),"NOT OK"))</f>
        <v xml:space="preserve"> </v>
      </c>
      <c r="B20" s="210" t="s">
        <v>95</v>
      </c>
      <c r="C20" s="103">
        <f>+C12+C16+C17+C18</f>
        <v>79722</v>
      </c>
      <c r="D20" s="104">
        <f t="shared" ref="D20:H20" si="10">+D12+D16+D17+D18</f>
        <v>79365</v>
      </c>
      <c r="E20" s="105">
        <f t="shared" si="10"/>
        <v>159087</v>
      </c>
      <c r="F20" s="103">
        <f t="shared" si="10"/>
        <v>81204</v>
      </c>
      <c r="G20" s="104">
        <f t="shared" si="10"/>
        <v>81186</v>
      </c>
      <c r="H20" s="105">
        <f t="shared" si="10"/>
        <v>162390</v>
      </c>
      <c r="I20" s="106">
        <f>IF(E20=0,0,((H20/E20)-1)*100)</f>
        <v>2.0762224443229282</v>
      </c>
      <c r="J20" s="101"/>
      <c r="L20" s="203" t="s">
        <v>95</v>
      </c>
      <c r="M20" s="148">
        <f t="shared" ref="M20:V20" si="11">+M12+M16+M17+M18</f>
        <v>12967966</v>
      </c>
      <c r="N20" s="149">
        <f t="shared" si="11"/>
        <v>13026055</v>
      </c>
      <c r="O20" s="148">
        <f t="shared" si="11"/>
        <v>25994021</v>
      </c>
      <c r="P20" s="148">
        <f t="shared" si="11"/>
        <v>656776</v>
      </c>
      <c r="Q20" s="148">
        <f t="shared" si="11"/>
        <v>26650797</v>
      </c>
      <c r="R20" s="148">
        <f t="shared" si="11"/>
        <v>14734471</v>
      </c>
      <c r="S20" s="149">
        <f t="shared" si="11"/>
        <v>14728450</v>
      </c>
      <c r="T20" s="148">
        <f t="shared" si="11"/>
        <v>29462921</v>
      </c>
      <c r="U20" s="148">
        <f t="shared" si="11"/>
        <v>572293</v>
      </c>
      <c r="V20" s="150">
        <f t="shared" si="11"/>
        <v>30035214</v>
      </c>
      <c r="W20" s="151">
        <f>IF(Q20=0,0,((V20/Q20)-1)*100)</f>
        <v>12.699121155738791</v>
      </c>
    </row>
    <row r="21" spans="1:25" ht="14.25" thickTop="1" thickBot="1" x14ac:dyDescent="0.25">
      <c r="A21" s="273" t="str">
        <f t="shared" si="2"/>
        <v xml:space="preserve"> </v>
      </c>
      <c r="B21" s="226" t="s">
        <v>22</v>
      </c>
      <c r="C21" s="253">
        <v>8058</v>
      </c>
      <c r="D21" s="254">
        <v>7997</v>
      </c>
      <c r="E21" s="100">
        <f>C21+D21</f>
        <v>16055</v>
      </c>
      <c r="F21" s="253"/>
      <c r="G21" s="254"/>
      <c r="H21" s="107"/>
      <c r="I21" s="222"/>
      <c r="J21" s="109"/>
      <c r="L21" s="226" t="s">
        <v>22</v>
      </c>
      <c r="M21" s="248">
        <v>1168536</v>
      </c>
      <c r="N21" s="249">
        <v>1149695</v>
      </c>
      <c r="O21" s="143">
        <f>M21+N21</f>
        <v>2318231</v>
      </c>
      <c r="P21" s="255">
        <v>88756</v>
      </c>
      <c r="Q21" s="145">
        <f>O21+P21</f>
        <v>2406987</v>
      </c>
      <c r="R21" s="248"/>
      <c r="S21" s="249"/>
      <c r="T21" s="143"/>
      <c r="U21" s="255"/>
      <c r="V21" s="147"/>
      <c r="W21" s="222"/>
    </row>
    <row r="22" spans="1:25" ht="14.25" customHeight="1" thickTop="1" thickBot="1" x14ac:dyDescent="0.25">
      <c r="A22" s="115" t="str">
        <f t="shared" si="2"/>
        <v xml:space="preserve"> </v>
      </c>
      <c r="B22" s="211" t="s">
        <v>23</v>
      </c>
      <c r="C22" s="113">
        <f t="shared" ref="C22:E22" si="12">+C17+C18+C21</f>
        <v>26409</v>
      </c>
      <c r="D22" s="114">
        <f t="shared" si="12"/>
        <v>26265</v>
      </c>
      <c r="E22" s="112">
        <f t="shared" si="12"/>
        <v>52674</v>
      </c>
      <c r="F22" s="113"/>
      <c r="G22" s="114"/>
      <c r="H22" s="114"/>
      <c r="I22" s="106"/>
      <c r="J22" s="115"/>
      <c r="K22" s="116"/>
      <c r="L22" s="204" t="s">
        <v>23</v>
      </c>
      <c r="M22" s="152">
        <f t="shared" ref="M22:Q22" si="13">+M17+M18+M21</f>
        <v>4025131</v>
      </c>
      <c r="N22" s="152">
        <f t="shared" si="13"/>
        <v>4112930</v>
      </c>
      <c r="O22" s="153">
        <f t="shared" si="13"/>
        <v>8138061</v>
      </c>
      <c r="P22" s="153">
        <f t="shared" si="13"/>
        <v>235136</v>
      </c>
      <c r="Q22" s="153">
        <f t="shared" si="13"/>
        <v>8373197</v>
      </c>
      <c r="R22" s="152"/>
      <c r="S22" s="152"/>
      <c r="T22" s="153"/>
      <c r="U22" s="153"/>
      <c r="V22" s="153"/>
      <c r="W22" s="154"/>
    </row>
    <row r="23" spans="1:25" ht="13.5" thickTop="1" x14ac:dyDescent="0.2">
      <c r="A23" s="270" t="str">
        <f t="shared" si="2"/>
        <v xml:space="preserve"> </v>
      </c>
      <c r="B23" s="226" t="s">
        <v>24</v>
      </c>
      <c r="C23" s="248">
        <v>8555</v>
      </c>
      <c r="D23" s="252">
        <v>8569</v>
      </c>
      <c r="E23" s="117">
        <f>C23+D23</f>
        <v>17124</v>
      </c>
      <c r="F23" s="248"/>
      <c r="G23" s="252"/>
      <c r="H23" s="118"/>
      <c r="I23" s="222"/>
      <c r="L23" s="226" t="s">
        <v>25</v>
      </c>
      <c r="M23" s="248">
        <v>1443740</v>
      </c>
      <c r="N23" s="249">
        <v>1328898</v>
      </c>
      <c r="O23" s="143">
        <f>+M23+N23</f>
        <v>2772638</v>
      </c>
      <c r="P23" s="256">
        <v>92376</v>
      </c>
      <c r="Q23" s="145">
        <f>O23+P23</f>
        <v>2865014</v>
      </c>
      <c r="R23" s="248"/>
      <c r="S23" s="249"/>
      <c r="T23" s="143"/>
      <c r="U23" s="256"/>
      <c r="V23" s="147"/>
      <c r="W23" s="222"/>
    </row>
    <row r="24" spans="1:25" ht="12.75" x14ac:dyDescent="0.2">
      <c r="A24" s="270" t="str">
        <f t="shared" si="2"/>
        <v xml:space="preserve"> </v>
      </c>
      <c r="B24" s="226" t="s">
        <v>26</v>
      </c>
      <c r="C24" s="248">
        <v>8860</v>
      </c>
      <c r="D24" s="252">
        <v>8888</v>
      </c>
      <c r="E24" s="119">
        <f>C24+D24</f>
        <v>17748</v>
      </c>
      <c r="F24" s="248"/>
      <c r="G24" s="252"/>
      <c r="H24" s="119"/>
      <c r="I24" s="222"/>
      <c r="L24" s="226" t="s">
        <v>26</v>
      </c>
      <c r="M24" s="248">
        <v>1539300</v>
      </c>
      <c r="N24" s="249">
        <v>1636079</v>
      </c>
      <c r="O24" s="143">
        <f>+M24+N24</f>
        <v>3175379</v>
      </c>
      <c r="P24" s="102">
        <v>89672</v>
      </c>
      <c r="Q24" s="145">
        <f>O24+P24</f>
        <v>3265051</v>
      </c>
      <c r="R24" s="248"/>
      <c r="S24" s="249"/>
      <c r="T24" s="143"/>
      <c r="U24" s="102"/>
      <c r="V24" s="147"/>
      <c r="W24" s="222"/>
    </row>
    <row r="25" spans="1:25" ht="13.5" thickBot="1" x14ac:dyDescent="0.25">
      <c r="A25" s="270" t="str">
        <f t="shared" si="2"/>
        <v xml:space="preserve"> </v>
      </c>
      <c r="B25" s="226" t="s">
        <v>27</v>
      </c>
      <c r="C25" s="248">
        <v>8469</v>
      </c>
      <c r="D25" s="257">
        <v>8392</v>
      </c>
      <c r="E25" s="120">
        <f>C25+D25</f>
        <v>16861</v>
      </c>
      <c r="F25" s="248"/>
      <c r="G25" s="257"/>
      <c r="H25" s="120"/>
      <c r="I25" s="223"/>
      <c r="L25" s="226" t="s">
        <v>27</v>
      </c>
      <c r="M25" s="248">
        <v>1371242</v>
      </c>
      <c r="N25" s="249">
        <v>1385058</v>
      </c>
      <c r="O25" s="143">
        <f>+M25+N25</f>
        <v>2756300</v>
      </c>
      <c r="P25" s="255">
        <v>86965</v>
      </c>
      <c r="Q25" s="145">
        <f>O25+P25</f>
        <v>2843265</v>
      </c>
      <c r="R25" s="248"/>
      <c r="S25" s="249"/>
      <c r="T25" s="143"/>
      <c r="U25" s="255"/>
      <c r="V25" s="147"/>
      <c r="W25" s="222"/>
    </row>
    <row r="26" spans="1:25" ht="14.25" thickTop="1" thickBot="1" x14ac:dyDescent="0.25">
      <c r="A26" s="270" t="str">
        <f t="shared" si="2"/>
        <v xml:space="preserve"> </v>
      </c>
      <c r="B26" s="210" t="s">
        <v>28</v>
      </c>
      <c r="C26" s="113">
        <f>+C23+C24+C25</f>
        <v>25884</v>
      </c>
      <c r="D26" s="121">
        <f t="shared" ref="D26:E26" si="14">+D23+D24+D25</f>
        <v>25849</v>
      </c>
      <c r="E26" s="113">
        <f t="shared" si="14"/>
        <v>51733</v>
      </c>
      <c r="F26" s="113"/>
      <c r="G26" s="121"/>
      <c r="H26" s="113"/>
      <c r="I26" s="106"/>
      <c r="L26" s="203" t="s">
        <v>28</v>
      </c>
      <c r="M26" s="148">
        <f t="shared" ref="M26:Q26" si="15">+M23+M24+M25</f>
        <v>4354282</v>
      </c>
      <c r="N26" s="149">
        <f t="shared" si="15"/>
        <v>4350035</v>
      </c>
      <c r="O26" s="148">
        <f t="shared" si="15"/>
        <v>8704317</v>
      </c>
      <c r="P26" s="148">
        <f t="shared" si="15"/>
        <v>269013</v>
      </c>
      <c r="Q26" s="148">
        <f t="shared" si="15"/>
        <v>8973330</v>
      </c>
      <c r="R26" s="148"/>
      <c r="S26" s="149"/>
      <c r="T26" s="148"/>
      <c r="U26" s="148"/>
      <c r="V26" s="148"/>
      <c r="W26" s="151"/>
    </row>
    <row r="27" spans="1:25" ht="14.25" thickTop="1" thickBot="1" x14ac:dyDescent="0.25">
      <c r="A27" s="270" t="str">
        <f t="shared" si="2"/>
        <v xml:space="preserve"> </v>
      </c>
      <c r="B27" s="210" t="s">
        <v>92</v>
      </c>
      <c r="C27" s="103">
        <f t="shared" ref="C27:E27" si="16">+C12+C16+C22+C26</f>
        <v>113664</v>
      </c>
      <c r="D27" s="104">
        <f t="shared" si="16"/>
        <v>113211</v>
      </c>
      <c r="E27" s="105">
        <f t="shared" si="16"/>
        <v>226875</v>
      </c>
      <c r="F27" s="103"/>
      <c r="G27" s="104"/>
      <c r="H27" s="105"/>
      <c r="I27" s="106"/>
      <c r="L27" s="203" t="s">
        <v>92</v>
      </c>
      <c r="M27" s="148">
        <f t="shared" ref="M27:Q27" si="17">+M12+M16+M22+M26</f>
        <v>18490784</v>
      </c>
      <c r="N27" s="149">
        <f t="shared" si="17"/>
        <v>18525785</v>
      </c>
      <c r="O27" s="148">
        <f t="shared" si="17"/>
        <v>37016569</v>
      </c>
      <c r="P27" s="148">
        <f t="shared" si="17"/>
        <v>1014545</v>
      </c>
      <c r="Q27" s="148">
        <f t="shared" si="17"/>
        <v>38031114</v>
      </c>
      <c r="R27" s="148"/>
      <c r="S27" s="149"/>
      <c r="T27" s="148"/>
      <c r="U27" s="148"/>
      <c r="V27" s="150"/>
      <c r="W27" s="151"/>
    </row>
    <row r="28" spans="1:25" ht="14.25" thickTop="1" thickBot="1" x14ac:dyDescent="0.25">
      <c r="B28" s="205" t="s">
        <v>61</v>
      </c>
      <c r="C28" s="95"/>
      <c r="D28" s="95"/>
      <c r="E28" s="95"/>
      <c r="F28" s="95"/>
      <c r="G28" s="95"/>
      <c r="H28" s="95"/>
      <c r="I28" s="96"/>
      <c r="L28" s="205" t="s">
        <v>61</v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</row>
    <row r="29" spans="1:25" ht="13.5" thickTop="1" x14ac:dyDescent="0.2">
      <c r="B29" s="281" t="s">
        <v>29</v>
      </c>
      <c r="C29" s="282"/>
      <c r="D29" s="282"/>
      <c r="E29" s="282"/>
      <c r="F29" s="282"/>
      <c r="G29" s="282"/>
      <c r="H29" s="282"/>
      <c r="I29" s="283"/>
      <c r="L29" s="284" t="s">
        <v>30</v>
      </c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6"/>
    </row>
    <row r="30" spans="1:25" ht="13.5" thickBot="1" x14ac:dyDescent="0.25">
      <c r="B30" s="287" t="s">
        <v>31</v>
      </c>
      <c r="C30" s="288"/>
      <c r="D30" s="288"/>
      <c r="E30" s="288"/>
      <c r="F30" s="288"/>
      <c r="G30" s="288"/>
      <c r="H30" s="288"/>
      <c r="I30" s="289"/>
      <c r="L30" s="290" t="s">
        <v>32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</row>
    <row r="31" spans="1:25" ht="14.25" thickTop="1" thickBot="1" x14ac:dyDescent="0.25">
      <c r="B31" s="202"/>
      <c r="C31" s="95"/>
      <c r="D31" s="95"/>
      <c r="E31" s="95"/>
      <c r="F31" s="95"/>
      <c r="G31" s="95"/>
      <c r="H31" s="95"/>
      <c r="I31" s="96"/>
      <c r="L31" s="202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</row>
    <row r="32" spans="1:25" ht="14.25" thickTop="1" thickBot="1" x14ac:dyDescent="0.25">
      <c r="B32" s="224"/>
      <c r="C32" s="296" t="s">
        <v>91</v>
      </c>
      <c r="D32" s="297"/>
      <c r="E32" s="298"/>
      <c r="F32" s="299" t="s">
        <v>93</v>
      </c>
      <c r="G32" s="300"/>
      <c r="H32" s="301"/>
      <c r="I32" s="225" t="s">
        <v>4</v>
      </c>
      <c r="L32" s="224"/>
      <c r="M32" s="293" t="s">
        <v>91</v>
      </c>
      <c r="N32" s="294"/>
      <c r="O32" s="294"/>
      <c r="P32" s="294"/>
      <c r="Q32" s="295"/>
      <c r="R32" s="293" t="s">
        <v>93</v>
      </c>
      <c r="S32" s="294"/>
      <c r="T32" s="294"/>
      <c r="U32" s="294"/>
      <c r="V32" s="295"/>
      <c r="W32" s="225" t="s">
        <v>4</v>
      </c>
    </row>
    <row r="33" spans="1:23" ht="13.5" thickTop="1" x14ac:dyDescent="0.2">
      <c r="B33" s="226" t="s">
        <v>5</v>
      </c>
      <c r="C33" s="227"/>
      <c r="D33" s="228"/>
      <c r="E33" s="158"/>
      <c r="F33" s="227"/>
      <c r="G33" s="228"/>
      <c r="H33" s="158"/>
      <c r="I33" s="229" t="s">
        <v>6</v>
      </c>
      <c r="L33" s="226" t="s">
        <v>5</v>
      </c>
      <c r="M33" s="227"/>
      <c r="N33" s="230"/>
      <c r="O33" s="155"/>
      <c r="P33" s="231"/>
      <c r="Q33" s="156"/>
      <c r="R33" s="227"/>
      <c r="S33" s="230"/>
      <c r="T33" s="155"/>
      <c r="U33" s="231"/>
      <c r="V33" s="155"/>
      <c r="W33" s="229" t="s">
        <v>6</v>
      </c>
    </row>
    <row r="34" spans="1:23" ht="13.5" thickBot="1" x14ac:dyDescent="0.25">
      <c r="B34" s="232"/>
      <c r="C34" s="233" t="s">
        <v>7</v>
      </c>
      <c r="D34" s="234" t="s">
        <v>8</v>
      </c>
      <c r="E34" s="279" t="s">
        <v>9</v>
      </c>
      <c r="F34" s="233" t="s">
        <v>7</v>
      </c>
      <c r="G34" s="234" t="s">
        <v>8</v>
      </c>
      <c r="H34" s="279" t="s">
        <v>9</v>
      </c>
      <c r="I34" s="235"/>
      <c r="L34" s="232"/>
      <c r="M34" s="236" t="s">
        <v>10</v>
      </c>
      <c r="N34" s="237" t="s">
        <v>11</v>
      </c>
      <c r="O34" s="157" t="s">
        <v>12</v>
      </c>
      <c r="P34" s="238" t="s">
        <v>13</v>
      </c>
      <c r="Q34" s="280" t="s">
        <v>9</v>
      </c>
      <c r="R34" s="236" t="s">
        <v>10</v>
      </c>
      <c r="S34" s="237" t="s">
        <v>11</v>
      </c>
      <c r="T34" s="157" t="s">
        <v>12</v>
      </c>
      <c r="U34" s="238" t="s">
        <v>13</v>
      </c>
      <c r="V34" s="157" t="s">
        <v>9</v>
      </c>
      <c r="W34" s="235"/>
    </row>
    <row r="35" spans="1:23" ht="5.25" customHeight="1" thickTop="1" x14ac:dyDescent="0.2">
      <c r="B35" s="226"/>
      <c r="C35" s="239"/>
      <c r="D35" s="240"/>
      <c r="E35" s="99"/>
      <c r="F35" s="239"/>
      <c r="G35" s="240"/>
      <c r="H35" s="99"/>
      <c r="I35" s="241"/>
      <c r="L35" s="226"/>
      <c r="M35" s="242"/>
      <c r="N35" s="243"/>
      <c r="O35" s="141"/>
      <c r="P35" s="244"/>
      <c r="Q35" s="144"/>
      <c r="R35" s="242"/>
      <c r="S35" s="243"/>
      <c r="T35" s="141"/>
      <c r="U35" s="244"/>
      <c r="V35" s="146"/>
      <c r="W35" s="245"/>
    </row>
    <row r="36" spans="1:23" ht="12.75" x14ac:dyDescent="0.2">
      <c r="A36" s="95" t="str">
        <f t="shared" si="2"/>
        <v xml:space="preserve"> </v>
      </c>
      <c r="B36" s="226" t="s">
        <v>14</v>
      </c>
      <c r="C36" s="246">
        <v>2425</v>
      </c>
      <c r="D36" s="247">
        <v>2476</v>
      </c>
      <c r="E36" s="100">
        <f>C36+D36</f>
        <v>4901</v>
      </c>
      <c r="F36" s="246">
        <v>2715</v>
      </c>
      <c r="G36" s="247">
        <v>2677</v>
      </c>
      <c r="H36" s="100">
        <f>F36+G36</f>
        <v>5392</v>
      </c>
      <c r="I36" s="222">
        <f t="shared" ref="I36:I44" si="18">IF(E36=0,0,((H36/E36)-1)*100)</f>
        <v>10.018363599265445</v>
      </c>
      <c r="K36" s="101"/>
      <c r="L36" s="226" t="s">
        <v>14</v>
      </c>
      <c r="M36" s="248">
        <v>357147</v>
      </c>
      <c r="N36" s="249">
        <v>359530</v>
      </c>
      <c r="O36" s="142">
        <f>M36+N36</f>
        <v>716677</v>
      </c>
      <c r="P36" s="102">
        <v>578</v>
      </c>
      <c r="Q36" s="145">
        <f>O36+P36</f>
        <v>717255</v>
      </c>
      <c r="R36" s="248">
        <v>327562</v>
      </c>
      <c r="S36" s="249">
        <v>330242</v>
      </c>
      <c r="T36" s="142">
        <f>R36+S36</f>
        <v>657804</v>
      </c>
      <c r="U36" s="102">
        <v>682</v>
      </c>
      <c r="V36" s="147">
        <f>T36+U36</f>
        <v>658486</v>
      </c>
      <c r="W36" s="222">
        <f t="shared" ref="W36:W44" si="19">IF(Q36=0,0,((V36/Q36)-1)*100)</f>
        <v>-8.1935992080919622</v>
      </c>
    </row>
    <row r="37" spans="1:23" ht="12.75" x14ac:dyDescent="0.2">
      <c r="A37" s="95" t="str">
        <f t="shared" si="2"/>
        <v xml:space="preserve"> </v>
      </c>
      <c r="B37" s="226" t="s">
        <v>15</v>
      </c>
      <c r="C37" s="246">
        <v>2468</v>
      </c>
      <c r="D37" s="247">
        <v>2507</v>
      </c>
      <c r="E37" s="100">
        <f>C37+D37</f>
        <v>4975</v>
      </c>
      <c r="F37" s="246">
        <v>2546</v>
      </c>
      <c r="G37" s="247">
        <v>2540</v>
      </c>
      <c r="H37" s="100">
        <f>F37+G37</f>
        <v>5086</v>
      </c>
      <c r="I37" s="222">
        <f t="shared" si="18"/>
        <v>2.231155778894478</v>
      </c>
      <c r="K37" s="101"/>
      <c r="L37" s="226" t="s">
        <v>15</v>
      </c>
      <c r="M37" s="248">
        <v>355892</v>
      </c>
      <c r="N37" s="249">
        <v>360671</v>
      </c>
      <c r="O37" s="142">
        <f>M37+N37</f>
        <v>716563</v>
      </c>
      <c r="P37" s="102">
        <v>2082</v>
      </c>
      <c r="Q37" s="145">
        <f>O37+P37</f>
        <v>718645</v>
      </c>
      <c r="R37" s="248">
        <v>307453</v>
      </c>
      <c r="S37" s="249">
        <v>317541</v>
      </c>
      <c r="T37" s="142">
        <f>R37+S37</f>
        <v>624994</v>
      </c>
      <c r="U37" s="102">
        <v>1055</v>
      </c>
      <c r="V37" s="147">
        <f>T37+U37</f>
        <v>626049</v>
      </c>
      <c r="W37" s="222">
        <f t="shared" si="19"/>
        <v>-12.884804040938159</v>
      </c>
    </row>
    <row r="38" spans="1:23" ht="13.5" thickBot="1" x14ac:dyDescent="0.25">
      <c r="A38" s="95" t="str">
        <f t="shared" si="2"/>
        <v xml:space="preserve"> </v>
      </c>
      <c r="B38" s="232" t="s">
        <v>16</v>
      </c>
      <c r="C38" s="250">
        <v>2906</v>
      </c>
      <c r="D38" s="251">
        <v>2947</v>
      </c>
      <c r="E38" s="100">
        <f>C38+D38</f>
        <v>5853</v>
      </c>
      <c r="F38" s="250">
        <v>2872</v>
      </c>
      <c r="G38" s="251">
        <v>2871</v>
      </c>
      <c r="H38" s="100">
        <f>F38+G38</f>
        <v>5743</v>
      </c>
      <c r="I38" s="222">
        <f t="shared" si="18"/>
        <v>-1.8793780967025442</v>
      </c>
      <c r="K38" s="101"/>
      <c r="L38" s="232" t="s">
        <v>16</v>
      </c>
      <c r="M38" s="248">
        <v>355708</v>
      </c>
      <c r="N38" s="249">
        <v>423042</v>
      </c>
      <c r="O38" s="142">
        <f>M38+N38</f>
        <v>778750</v>
      </c>
      <c r="P38" s="102">
        <v>1169</v>
      </c>
      <c r="Q38" s="145">
        <f>O38+P38</f>
        <v>779919</v>
      </c>
      <c r="R38" s="248">
        <v>332705</v>
      </c>
      <c r="S38" s="249">
        <v>411693</v>
      </c>
      <c r="T38" s="142">
        <f>R38+S38</f>
        <v>744398</v>
      </c>
      <c r="U38" s="102">
        <v>533</v>
      </c>
      <c r="V38" s="147">
        <f>T38+U38</f>
        <v>744931</v>
      </c>
      <c r="W38" s="222">
        <f t="shared" si="19"/>
        <v>-4.4861068905873598</v>
      </c>
    </row>
    <row r="39" spans="1:23" ht="14.25" thickTop="1" thickBot="1" x14ac:dyDescent="0.25">
      <c r="A39" s="95" t="str">
        <f>IF(ISERROR(F39/G39)," ",IF(F39/G39&gt;0.5,IF(F39/G39&lt;1.5," ","NOT OK"),"NOT OK"))</f>
        <v xml:space="preserve"> </v>
      </c>
      <c r="B39" s="210" t="s">
        <v>17</v>
      </c>
      <c r="C39" s="103">
        <f t="shared" ref="C39:H39" si="20">+C36+C37+C38</f>
        <v>7799</v>
      </c>
      <c r="D39" s="104">
        <f t="shared" si="20"/>
        <v>7930</v>
      </c>
      <c r="E39" s="105">
        <f t="shared" si="20"/>
        <v>15729</v>
      </c>
      <c r="F39" s="103">
        <f t="shared" si="20"/>
        <v>8133</v>
      </c>
      <c r="G39" s="104">
        <f t="shared" si="20"/>
        <v>8088</v>
      </c>
      <c r="H39" s="105">
        <f t="shared" si="20"/>
        <v>16221</v>
      </c>
      <c r="I39" s="106">
        <f>IF(E39=0,0,((H39/E39)-1)*100)</f>
        <v>3.1279801640282212</v>
      </c>
      <c r="L39" s="203" t="s">
        <v>17</v>
      </c>
      <c r="M39" s="148">
        <f t="shared" ref="M39:V39" si="21">+M36+M37+M38</f>
        <v>1068747</v>
      </c>
      <c r="N39" s="149">
        <f t="shared" si="21"/>
        <v>1143243</v>
      </c>
      <c r="O39" s="148">
        <f t="shared" si="21"/>
        <v>2211990</v>
      </c>
      <c r="P39" s="148">
        <f t="shared" si="21"/>
        <v>3829</v>
      </c>
      <c r="Q39" s="148">
        <f t="shared" si="21"/>
        <v>2215819</v>
      </c>
      <c r="R39" s="148">
        <f t="shared" si="21"/>
        <v>967720</v>
      </c>
      <c r="S39" s="149">
        <f t="shared" si="21"/>
        <v>1059476</v>
      </c>
      <c r="T39" s="148">
        <f t="shared" si="21"/>
        <v>2027196</v>
      </c>
      <c r="U39" s="148">
        <f t="shared" si="21"/>
        <v>2270</v>
      </c>
      <c r="V39" s="150">
        <f t="shared" si="21"/>
        <v>2029466</v>
      </c>
      <c r="W39" s="151">
        <f>IF(Q39=0,0,((V39/Q39)-1)*100)</f>
        <v>-8.4101183354777671</v>
      </c>
    </row>
    <row r="40" spans="1:23" ht="13.5" thickTop="1" x14ac:dyDescent="0.2">
      <c r="A40" s="95" t="str">
        <f t="shared" si="2"/>
        <v xml:space="preserve"> </v>
      </c>
      <c r="B40" s="226" t="s">
        <v>18</v>
      </c>
      <c r="C40" s="246">
        <v>2953</v>
      </c>
      <c r="D40" s="247">
        <v>3001</v>
      </c>
      <c r="E40" s="100">
        <f>C40+D40</f>
        <v>5954</v>
      </c>
      <c r="F40" s="246">
        <v>3011</v>
      </c>
      <c r="G40" s="247">
        <v>3062</v>
      </c>
      <c r="H40" s="100">
        <f>F40+G40</f>
        <v>6073</v>
      </c>
      <c r="I40" s="222">
        <f t="shared" si="18"/>
        <v>1.9986563654685874</v>
      </c>
      <c r="L40" s="226" t="s">
        <v>18</v>
      </c>
      <c r="M40" s="248">
        <v>441262</v>
      </c>
      <c r="N40" s="249">
        <v>403490</v>
      </c>
      <c r="O40" s="142">
        <f>M40+N40</f>
        <v>844752</v>
      </c>
      <c r="P40" s="102">
        <v>1760</v>
      </c>
      <c r="Q40" s="145">
        <f>O40+P40</f>
        <v>846512</v>
      </c>
      <c r="R40" s="248">
        <v>423927</v>
      </c>
      <c r="S40" s="249">
        <v>378092</v>
      </c>
      <c r="T40" s="142">
        <f>R40+S40</f>
        <v>802019</v>
      </c>
      <c r="U40" s="102">
        <v>907</v>
      </c>
      <c r="V40" s="147">
        <f>T40+U40</f>
        <v>802926</v>
      </c>
      <c r="W40" s="222">
        <f t="shared" si="19"/>
        <v>-5.1488933411457882</v>
      </c>
    </row>
    <row r="41" spans="1:23" ht="12.75" x14ac:dyDescent="0.2">
      <c r="A41" s="95" t="str">
        <f t="shared" si="2"/>
        <v xml:space="preserve"> </v>
      </c>
      <c r="B41" s="226" t="s">
        <v>19</v>
      </c>
      <c r="C41" s="248">
        <v>2631</v>
      </c>
      <c r="D41" s="252">
        <v>2672</v>
      </c>
      <c r="E41" s="100">
        <f>C41+D41</f>
        <v>5303</v>
      </c>
      <c r="F41" s="248">
        <v>2694</v>
      </c>
      <c r="G41" s="252">
        <v>2737</v>
      </c>
      <c r="H41" s="107">
        <f>F41+G41</f>
        <v>5431</v>
      </c>
      <c r="I41" s="222">
        <f>IF(E41=0,0,((H41/E41)-1)*100)</f>
        <v>2.4137280784461534</v>
      </c>
      <c r="L41" s="226" t="s">
        <v>19</v>
      </c>
      <c r="M41" s="248">
        <v>413738</v>
      </c>
      <c r="N41" s="249">
        <v>374174</v>
      </c>
      <c r="O41" s="142">
        <f>M41+N41</f>
        <v>787912</v>
      </c>
      <c r="P41" s="102">
        <v>1948</v>
      </c>
      <c r="Q41" s="145">
        <f>O41+P41</f>
        <v>789860</v>
      </c>
      <c r="R41" s="248">
        <v>385373</v>
      </c>
      <c r="S41" s="249">
        <v>376105</v>
      </c>
      <c r="T41" s="142">
        <f>R41+S41</f>
        <v>761478</v>
      </c>
      <c r="U41" s="102">
        <v>1029</v>
      </c>
      <c r="V41" s="147">
        <f>T41+U41</f>
        <v>762507</v>
      </c>
      <c r="W41" s="222">
        <f>IF(Q41=0,0,((V41/Q41)-1)*100)</f>
        <v>-3.4630187628187259</v>
      </c>
    </row>
    <row r="42" spans="1:23" ht="13.5" thickBot="1" x14ac:dyDescent="0.25">
      <c r="A42" s="95" t="str">
        <f>IF(ISERROR(F42/G42)," ",IF(F42/G42&gt;0.5,IF(F42/G42&lt;1.5," ","NOT OK"),"NOT OK"))</f>
        <v xml:space="preserve"> </v>
      </c>
      <c r="B42" s="226" t="s">
        <v>20</v>
      </c>
      <c r="C42" s="248">
        <v>2895</v>
      </c>
      <c r="D42" s="252">
        <v>2940</v>
      </c>
      <c r="E42" s="100">
        <f>C42+D42</f>
        <v>5835</v>
      </c>
      <c r="F42" s="248">
        <v>2963</v>
      </c>
      <c r="G42" s="252">
        <v>2928</v>
      </c>
      <c r="H42" s="107">
        <f>F42+G42</f>
        <v>5891</v>
      </c>
      <c r="I42" s="222">
        <f>IF(E42=0,0,((H42/E42)-1)*100)</f>
        <v>0.95972579263068347</v>
      </c>
      <c r="L42" s="226" t="s">
        <v>20</v>
      </c>
      <c r="M42" s="248">
        <v>404011</v>
      </c>
      <c r="N42" s="249">
        <v>351847</v>
      </c>
      <c r="O42" s="142">
        <f>M42+N42</f>
        <v>755858</v>
      </c>
      <c r="P42" s="102">
        <v>1960</v>
      </c>
      <c r="Q42" s="145">
        <f>O42+P42</f>
        <v>757818</v>
      </c>
      <c r="R42" s="248">
        <v>400773</v>
      </c>
      <c r="S42" s="249">
        <v>365667</v>
      </c>
      <c r="T42" s="142">
        <f>R42+S42</f>
        <v>766440</v>
      </c>
      <c r="U42" s="102">
        <v>1257</v>
      </c>
      <c r="V42" s="147">
        <f>T42+U42</f>
        <v>767697</v>
      </c>
      <c r="W42" s="222">
        <f>IF(Q42=0,0,((V42/Q42)-1)*100)</f>
        <v>1.303611157296336</v>
      </c>
    </row>
    <row r="43" spans="1:23" ht="14.25" thickTop="1" thickBot="1" x14ac:dyDescent="0.25">
      <c r="A43" s="95" t="str">
        <f>IF(ISERROR(F43/G43)," ",IF(F43/G43&gt;0.5,IF(F43/G43&lt;1.5," ","NOT OK"),"NOT OK"))</f>
        <v xml:space="preserve"> </v>
      </c>
      <c r="B43" s="210" t="s">
        <v>89</v>
      </c>
      <c r="C43" s="103">
        <f t="shared" ref="C43:H43" si="22">+C40+C41+C42</f>
        <v>8479</v>
      </c>
      <c r="D43" s="104">
        <f t="shared" si="22"/>
        <v>8613</v>
      </c>
      <c r="E43" s="105">
        <f t="shared" si="22"/>
        <v>17092</v>
      </c>
      <c r="F43" s="103">
        <f t="shared" si="22"/>
        <v>8668</v>
      </c>
      <c r="G43" s="104">
        <f t="shared" si="22"/>
        <v>8727</v>
      </c>
      <c r="H43" s="105">
        <f t="shared" si="22"/>
        <v>17395</v>
      </c>
      <c r="I43" s="106">
        <f>IF(E43=0,0,((H43/E43)-1)*100)</f>
        <v>1.7727591855839053</v>
      </c>
      <c r="L43" s="203" t="s">
        <v>89</v>
      </c>
      <c r="M43" s="148">
        <f t="shared" ref="M43:V43" si="23">+M40+M41+M42</f>
        <v>1259011</v>
      </c>
      <c r="N43" s="149">
        <f t="shared" si="23"/>
        <v>1129511</v>
      </c>
      <c r="O43" s="148">
        <f t="shared" si="23"/>
        <v>2388522</v>
      </c>
      <c r="P43" s="148">
        <f t="shared" si="23"/>
        <v>5668</v>
      </c>
      <c r="Q43" s="148">
        <f t="shared" si="23"/>
        <v>2394190</v>
      </c>
      <c r="R43" s="148">
        <f t="shared" si="23"/>
        <v>1210073</v>
      </c>
      <c r="S43" s="149">
        <f t="shared" si="23"/>
        <v>1119864</v>
      </c>
      <c r="T43" s="148">
        <f t="shared" si="23"/>
        <v>2329937</v>
      </c>
      <c r="U43" s="148">
        <f t="shared" si="23"/>
        <v>3193</v>
      </c>
      <c r="V43" s="150">
        <f t="shared" si="23"/>
        <v>2333130</v>
      </c>
      <c r="W43" s="151">
        <f>IF(Q43=0,0,((V43/Q43)-1)*100)</f>
        <v>-2.5503406162418196</v>
      </c>
    </row>
    <row r="44" spans="1:23" ht="13.5" thickTop="1" x14ac:dyDescent="0.2">
      <c r="A44" s="95" t="str">
        <f t="shared" si="2"/>
        <v xml:space="preserve"> </v>
      </c>
      <c r="B44" s="226" t="s">
        <v>33</v>
      </c>
      <c r="C44" s="253">
        <v>2978</v>
      </c>
      <c r="D44" s="254">
        <v>3037</v>
      </c>
      <c r="E44" s="100">
        <f>C44+D44</f>
        <v>6015</v>
      </c>
      <c r="F44" s="253">
        <v>2819</v>
      </c>
      <c r="G44" s="254">
        <v>2824</v>
      </c>
      <c r="H44" s="107">
        <f>F44+G44</f>
        <v>5643</v>
      </c>
      <c r="I44" s="222">
        <f t="shared" si="18"/>
        <v>-6.1845386533665785</v>
      </c>
      <c r="L44" s="226" t="s">
        <v>21</v>
      </c>
      <c r="M44" s="248">
        <v>377450</v>
      </c>
      <c r="N44" s="249">
        <v>366497</v>
      </c>
      <c r="O44" s="142">
        <f>M44+N44</f>
        <v>743947</v>
      </c>
      <c r="P44" s="102">
        <v>1845</v>
      </c>
      <c r="Q44" s="145">
        <f>O44+P44</f>
        <v>745792</v>
      </c>
      <c r="R44" s="248">
        <v>379843</v>
      </c>
      <c r="S44" s="249">
        <v>354975</v>
      </c>
      <c r="T44" s="142">
        <f>R44+S44</f>
        <v>734818</v>
      </c>
      <c r="U44" s="102">
        <v>1055</v>
      </c>
      <c r="V44" s="147">
        <f>T44+U44</f>
        <v>735873</v>
      </c>
      <c r="W44" s="222">
        <f t="shared" si="19"/>
        <v>-1.3299954947223913</v>
      </c>
    </row>
    <row r="45" spans="1:23" ht="13.5" thickBot="1" x14ac:dyDescent="0.25">
      <c r="A45" s="95" t="str">
        <f>IF(ISERROR(F45/G45)," ",IF(F45/G45&gt;0.5,IF(F45/G45&lt;1.5," ","NOT OK"),"NOT OK"))</f>
        <v xml:space="preserve"> </v>
      </c>
      <c r="B45" s="226" t="s">
        <v>90</v>
      </c>
      <c r="C45" s="253">
        <v>2798</v>
      </c>
      <c r="D45" s="254">
        <v>2823</v>
      </c>
      <c r="E45" s="100">
        <f>C45+D45</f>
        <v>5621</v>
      </c>
      <c r="F45" s="253">
        <v>2795</v>
      </c>
      <c r="G45" s="254">
        <v>2798</v>
      </c>
      <c r="H45" s="107">
        <f>F45+G45</f>
        <v>5593</v>
      </c>
      <c r="I45" s="222">
        <f>IF(E45=0,0,((H45/E45)-1)*100)</f>
        <v>-0.49813200498132204</v>
      </c>
      <c r="L45" s="226" t="s">
        <v>90</v>
      </c>
      <c r="M45" s="248">
        <v>319405</v>
      </c>
      <c r="N45" s="249">
        <v>286594</v>
      </c>
      <c r="O45" s="142">
        <f>M45+N45</f>
        <v>605999</v>
      </c>
      <c r="P45" s="102">
        <v>618</v>
      </c>
      <c r="Q45" s="145">
        <f>O45+P45</f>
        <v>606617</v>
      </c>
      <c r="R45" s="248">
        <v>326199</v>
      </c>
      <c r="S45" s="249">
        <v>305886</v>
      </c>
      <c r="T45" s="142">
        <f>R45+S45</f>
        <v>632085</v>
      </c>
      <c r="U45" s="102">
        <v>392</v>
      </c>
      <c r="V45" s="147">
        <f>T45+U45</f>
        <v>632477</v>
      </c>
      <c r="W45" s="222">
        <f>IF(Q45=0,0,((V45/Q45)-1)*100)</f>
        <v>4.2629863653672828</v>
      </c>
    </row>
    <row r="46" spans="1:23" ht="14.25" thickTop="1" thickBot="1" x14ac:dyDescent="0.25">
      <c r="A46" s="95" t="str">
        <f>IF(ISERROR(F46/G46)," ",IF(F46/G46&gt;0.5,IF(F46/G46&lt;1.5," ","NOT OK"),"NOT OK"))</f>
        <v xml:space="preserve"> </v>
      </c>
      <c r="B46" s="210" t="s">
        <v>94</v>
      </c>
      <c r="C46" s="103">
        <f t="shared" ref="C46:H46" si="24">+C43+C44+C45</f>
        <v>14255</v>
      </c>
      <c r="D46" s="104">
        <f t="shared" si="24"/>
        <v>14473</v>
      </c>
      <c r="E46" s="105">
        <f t="shared" si="24"/>
        <v>28728</v>
      </c>
      <c r="F46" s="103">
        <f t="shared" si="24"/>
        <v>14282</v>
      </c>
      <c r="G46" s="104">
        <f t="shared" si="24"/>
        <v>14349</v>
      </c>
      <c r="H46" s="105">
        <f t="shared" si="24"/>
        <v>28631</v>
      </c>
      <c r="I46" s="106">
        <f>IF(E46=0,0,((H46/E46)-1)*100)</f>
        <v>-0.33764967975494775</v>
      </c>
      <c r="L46" s="203" t="s">
        <v>94</v>
      </c>
      <c r="M46" s="148">
        <f t="shared" ref="M46:V46" si="25">+M43+M44+M45</f>
        <v>1955866</v>
      </c>
      <c r="N46" s="149">
        <f t="shared" si="25"/>
        <v>1782602</v>
      </c>
      <c r="O46" s="148">
        <f t="shared" si="25"/>
        <v>3738468</v>
      </c>
      <c r="P46" s="148">
        <f t="shared" si="25"/>
        <v>8131</v>
      </c>
      <c r="Q46" s="148">
        <f t="shared" si="25"/>
        <v>3746599</v>
      </c>
      <c r="R46" s="148">
        <f t="shared" si="25"/>
        <v>1916115</v>
      </c>
      <c r="S46" s="149">
        <f t="shared" si="25"/>
        <v>1780725</v>
      </c>
      <c r="T46" s="148">
        <f t="shared" si="25"/>
        <v>3696840</v>
      </c>
      <c r="U46" s="148">
        <f t="shared" si="25"/>
        <v>4640</v>
      </c>
      <c r="V46" s="150">
        <f t="shared" si="25"/>
        <v>3701480</v>
      </c>
      <c r="W46" s="151">
        <f>IF(Q46=0,0,((V46/Q46)-1)*100)</f>
        <v>-1.2042655218773124</v>
      </c>
    </row>
    <row r="47" spans="1:23" ht="14.25" thickTop="1" thickBot="1" x14ac:dyDescent="0.25">
      <c r="A47" s="95" t="str">
        <f>IF(ISERROR(F47/G47)," ",IF(F47/G47&gt;0.5,IF(F47/G47&lt;1.5," ","NOT OK"),"NOT OK"))</f>
        <v xml:space="preserve"> </v>
      </c>
      <c r="B47" s="210" t="s">
        <v>95</v>
      </c>
      <c r="C47" s="103">
        <f t="shared" ref="C47:H47" si="26">+C39+C43+C44+C45</f>
        <v>22054</v>
      </c>
      <c r="D47" s="104">
        <f t="shared" si="26"/>
        <v>22403</v>
      </c>
      <c r="E47" s="105">
        <f t="shared" si="26"/>
        <v>44457</v>
      </c>
      <c r="F47" s="103">
        <f t="shared" si="26"/>
        <v>22415</v>
      </c>
      <c r="G47" s="104">
        <f t="shared" si="26"/>
        <v>22437</v>
      </c>
      <c r="H47" s="105">
        <f t="shared" si="26"/>
        <v>44852</v>
      </c>
      <c r="I47" s="106">
        <f>IF(E47=0,0,((H47/E47)-1)*100)</f>
        <v>0.88849899903278295</v>
      </c>
      <c r="L47" s="203" t="s">
        <v>95</v>
      </c>
      <c r="M47" s="148">
        <f t="shared" ref="M47:V47" si="27">+M39+M43+M44+M45</f>
        <v>3024613</v>
      </c>
      <c r="N47" s="149">
        <f t="shared" si="27"/>
        <v>2925845</v>
      </c>
      <c r="O47" s="148">
        <f t="shared" si="27"/>
        <v>5950458</v>
      </c>
      <c r="P47" s="148">
        <f t="shared" si="27"/>
        <v>11960</v>
      </c>
      <c r="Q47" s="148">
        <f t="shared" si="27"/>
        <v>5962418</v>
      </c>
      <c r="R47" s="148">
        <f t="shared" si="27"/>
        <v>2883835</v>
      </c>
      <c r="S47" s="149">
        <f t="shared" si="27"/>
        <v>2840201</v>
      </c>
      <c r="T47" s="148">
        <f t="shared" si="27"/>
        <v>5724036</v>
      </c>
      <c r="U47" s="148">
        <f t="shared" si="27"/>
        <v>6910</v>
      </c>
      <c r="V47" s="150">
        <f t="shared" si="27"/>
        <v>5730946</v>
      </c>
      <c r="W47" s="151">
        <f>IF(Q47=0,0,((V47/Q47)-1)*100)</f>
        <v>-3.8821833692304075</v>
      </c>
    </row>
    <row r="48" spans="1:23" ht="14.25" thickTop="1" thickBot="1" x14ac:dyDescent="0.25">
      <c r="A48" s="95" t="str">
        <f t="shared" si="2"/>
        <v xml:space="preserve"> </v>
      </c>
      <c r="B48" s="226" t="s">
        <v>22</v>
      </c>
      <c r="C48" s="253">
        <v>2593</v>
      </c>
      <c r="D48" s="254">
        <v>2648</v>
      </c>
      <c r="E48" s="100">
        <f>C48+D48</f>
        <v>5241</v>
      </c>
      <c r="F48" s="253"/>
      <c r="G48" s="254"/>
      <c r="H48" s="107"/>
      <c r="I48" s="222"/>
      <c r="L48" s="226" t="s">
        <v>22</v>
      </c>
      <c r="M48" s="248">
        <v>267119</v>
      </c>
      <c r="N48" s="249">
        <v>266493</v>
      </c>
      <c r="O48" s="143">
        <f>M48+N48</f>
        <v>533612</v>
      </c>
      <c r="P48" s="255">
        <v>527</v>
      </c>
      <c r="Q48" s="145">
        <f>O48+P48</f>
        <v>534139</v>
      </c>
      <c r="R48" s="248"/>
      <c r="S48" s="249"/>
      <c r="T48" s="143"/>
      <c r="U48" s="255"/>
      <c r="V48" s="147"/>
      <c r="W48" s="222"/>
    </row>
    <row r="49" spans="1:23" ht="16.5" thickTop="1" thickBot="1" x14ac:dyDescent="0.25">
      <c r="A49" s="115" t="str">
        <f t="shared" si="2"/>
        <v xml:space="preserve"> </v>
      </c>
      <c r="B49" s="211" t="s">
        <v>23</v>
      </c>
      <c r="C49" s="113">
        <f t="shared" ref="C49:E49" si="28">+C44+C45+C48</f>
        <v>8369</v>
      </c>
      <c r="D49" s="114">
        <f t="shared" si="28"/>
        <v>8508</v>
      </c>
      <c r="E49" s="112">
        <f t="shared" si="28"/>
        <v>16877</v>
      </c>
      <c r="F49" s="113"/>
      <c r="G49" s="114"/>
      <c r="H49" s="114"/>
      <c r="I49" s="106"/>
      <c r="J49" s="115"/>
      <c r="K49" s="116"/>
      <c r="L49" s="204" t="s">
        <v>23</v>
      </c>
      <c r="M49" s="152">
        <f t="shared" ref="M49:Q49" si="29">+M44+M45+M48</f>
        <v>963974</v>
      </c>
      <c r="N49" s="152">
        <f t="shared" si="29"/>
        <v>919584</v>
      </c>
      <c r="O49" s="153">
        <f t="shared" si="29"/>
        <v>1883558</v>
      </c>
      <c r="P49" s="153">
        <f t="shared" si="29"/>
        <v>2990</v>
      </c>
      <c r="Q49" s="153">
        <f t="shared" si="29"/>
        <v>1886548</v>
      </c>
      <c r="R49" s="152"/>
      <c r="S49" s="152"/>
      <c r="T49" s="153"/>
      <c r="U49" s="153"/>
      <c r="V49" s="153"/>
      <c r="W49" s="154"/>
    </row>
    <row r="50" spans="1:23" ht="13.5" thickTop="1" x14ac:dyDescent="0.2">
      <c r="A50" s="95" t="str">
        <f t="shared" si="2"/>
        <v xml:space="preserve"> </v>
      </c>
      <c r="B50" s="226" t="s">
        <v>24</v>
      </c>
      <c r="C50" s="248">
        <v>2750</v>
      </c>
      <c r="D50" s="252">
        <v>2739</v>
      </c>
      <c r="E50" s="117">
        <f>C50+D50</f>
        <v>5489</v>
      </c>
      <c r="F50" s="248"/>
      <c r="G50" s="252"/>
      <c r="H50" s="118"/>
      <c r="I50" s="222"/>
      <c r="L50" s="226" t="s">
        <v>25</v>
      </c>
      <c r="M50" s="248">
        <v>332971</v>
      </c>
      <c r="N50" s="249">
        <v>344768</v>
      </c>
      <c r="O50" s="143">
        <f>+M50+N50</f>
        <v>677739</v>
      </c>
      <c r="P50" s="256">
        <v>1230</v>
      </c>
      <c r="Q50" s="145">
        <f>O50+P50</f>
        <v>678969</v>
      </c>
      <c r="R50" s="248"/>
      <c r="S50" s="249"/>
      <c r="T50" s="143"/>
      <c r="U50" s="256"/>
      <c r="V50" s="147"/>
      <c r="W50" s="222"/>
    </row>
    <row r="51" spans="1:23" ht="12.75" x14ac:dyDescent="0.2">
      <c r="A51" s="95" t="str">
        <f t="shared" si="2"/>
        <v xml:space="preserve"> </v>
      </c>
      <c r="B51" s="226" t="s">
        <v>26</v>
      </c>
      <c r="C51" s="248">
        <v>2820</v>
      </c>
      <c r="D51" s="252">
        <v>2792</v>
      </c>
      <c r="E51" s="119">
        <f>C51+D51</f>
        <v>5612</v>
      </c>
      <c r="F51" s="248"/>
      <c r="G51" s="252"/>
      <c r="H51" s="119"/>
      <c r="I51" s="222"/>
      <c r="L51" s="226" t="s">
        <v>26</v>
      </c>
      <c r="M51" s="248">
        <v>393118</v>
      </c>
      <c r="N51" s="249">
        <v>351642</v>
      </c>
      <c r="O51" s="143">
        <f>+M51+N51</f>
        <v>744760</v>
      </c>
      <c r="P51" s="102">
        <v>1123</v>
      </c>
      <c r="Q51" s="145">
        <f>O51+P51</f>
        <v>745883</v>
      </c>
      <c r="R51" s="248"/>
      <c r="S51" s="249"/>
      <c r="T51" s="143"/>
      <c r="U51" s="102"/>
      <c r="V51" s="147"/>
      <c r="W51" s="222"/>
    </row>
    <row r="52" spans="1:23" ht="13.5" thickBot="1" x14ac:dyDescent="0.25">
      <c r="A52" s="95" t="str">
        <f t="shared" si="2"/>
        <v xml:space="preserve"> </v>
      </c>
      <c r="B52" s="226" t="s">
        <v>27</v>
      </c>
      <c r="C52" s="248">
        <v>2596</v>
      </c>
      <c r="D52" s="257">
        <v>2662</v>
      </c>
      <c r="E52" s="120">
        <f>C52+D52</f>
        <v>5258</v>
      </c>
      <c r="F52" s="248"/>
      <c r="G52" s="257"/>
      <c r="H52" s="120"/>
      <c r="I52" s="223"/>
      <c r="L52" s="226" t="s">
        <v>27</v>
      </c>
      <c r="M52" s="248">
        <v>271380</v>
      </c>
      <c r="N52" s="249">
        <v>272296</v>
      </c>
      <c r="O52" s="143">
        <f>+M52+N52</f>
        <v>543676</v>
      </c>
      <c r="P52" s="255">
        <v>1058</v>
      </c>
      <c r="Q52" s="145">
        <f>O52+P52</f>
        <v>544734</v>
      </c>
      <c r="R52" s="248"/>
      <c r="S52" s="249"/>
      <c r="T52" s="143"/>
      <c r="U52" s="255"/>
      <c r="V52" s="147"/>
      <c r="W52" s="222"/>
    </row>
    <row r="53" spans="1:23" ht="14.25" thickTop="1" thickBot="1" x14ac:dyDescent="0.25">
      <c r="A53" s="95" t="str">
        <f t="shared" si="2"/>
        <v xml:space="preserve"> </v>
      </c>
      <c r="B53" s="210" t="s">
        <v>28</v>
      </c>
      <c r="C53" s="113">
        <f t="shared" ref="C53:E53" si="30">+C50+C51+C52</f>
        <v>8166</v>
      </c>
      <c r="D53" s="121">
        <f t="shared" si="30"/>
        <v>8193</v>
      </c>
      <c r="E53" s="113">
        <f t="shared" si="30"/>
        <v>16359</v>
      </c>
      <c r="F53" s="113"/>
      <c r="G53" s="121"/>
      <c r="H53" s="113"/>
      <c r="I53" s="106"/>
      <c r="L53" s="203" t="s">
        <v>28</v>
      </c>
      <c r="M53" s="148">
        <f t="shared" ref="M53:Q53" si="31">+M50+M51+M52</f>
        <v>997469</v>
      </c>
      <c r="N53" s="149">
        <f t="shared" si="31"/>
        <v>968706</v>
      </c>
      <c r="O53" s="148">
        <f t="shared" si="31"/>
        <v>1966175</v>
      </c>
      <c r="P53" s="148">
        <f t="shared" si="31"/>
        <v>3411</v>
      </c>
      <c r="Q53" s="148">
        <f t="shared" si="31"/>
        <v>1969586</v>
      </c>
      <c r="R53" s="148"/>
      <c r="S53" s="149"/>
      <c r="T53" s="148"/>
      <c r="U53" s="148"/>
      <c r="V53" s="148"/>
      <c r="W53" s="151"/>
    </row>
    <row r="54" spans="1:23" ht="14.25" thickTop="1" thickBot="1" x14ac:dyDescent="0.25">
      <c r="A54" s="95" t="str">
        <f t="shared" si="2"/>
        <v xml:space="preserve"> </v>
      </c>
      <c r="B54" s="210" t="s">
        <v>92</v>
      </c>
      <c r="C54" s="103">
        <f t="shared" ref="C54:E54" si="32">+C39+C43+C49+C53</f>
        <v>32813</v>
      </c>
      <c r="D54" s="104">
        <f t="shared" si="32"/>
        <v>33244</v>
      </c>
      <c r="E54" s="105">
        <f t="shared" si="32"/>
        <v>66057</v>
      </c>
      <c r="F54" s="103"/>
      <c r="G54" s="104"/>
      <c r="H54" s="105"/>
      <c r="I54" s="106"/>
      <c r="L54" s="203" t="s">
        <v>92</v>
      </c>
      <c r="M54" s="148">
        <f t="shared" ref="M54:Q54" si="33">+M39+M43+M49+M53</f>
        <v>4289201</v>
      </c>
      <c r="N54" s="149">
        <f t="shared" si="33"/>
        <v>4161044</v>
      </c>
      <c r="O54" s="148">
        <f t="shared" si="33"/>
        <v>8450245</v>
      </c>
      <c r="P54" s="148">
        <f t="shared" si="33"/>
        <v>15898</v>
      </c>
      <c r="Q54" s="148">
        <f t="shared" si="33"/>
        <v>8466143</v>
      </c>
      <c r="R54" s="148"/>
      <c r="S54" s="149"/>
      <c r="T54" s="148"/>
      <c r="U54" s="148"/>
      <c r="V54" s="150"/>
      <c r="W54" s="151"/>
    </row>
    <row r="55" spans="1:23" ht="14.25" thickTop="1" thickBot="1" x14ac:dyDescent="0.25">
      <c r="B55" s="205" t="s">
        <v>61</v>
      </c>
      <c r="C55" s="95"/>
      <c r="D55" s="95"/>
      <c r="E55" s="95"/>
      <c r="F55" s="95"/>
      <c r="G55" s="95"/>
      <c r="H55" s="95"/>
      <c r="I55" s="96"/>
      <c r="L55" s="205" t="s">
        <v>61</v>
      </c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</row>
    <row r="56" spans="1:23" ht="13.5" thickTop="1" x14ac:dyDescent="0.2">
      <c r="B56" s="281" t="s">
        <v>34</v>
      </c>
      <c r="C56" s="282"/>
      <c r="D56" s="282"/>
      <c r="E56" s="282"/>
      <c r="F56" s="282"/>
      <c r="G56" s="282"/>
      <c r="H56" s="282"/>
      <c r="I56" s="283"/>
      <c r="L56" s="284" t="s">
        <v>35</v>
      </c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6"/>
    </row>
    <row r="57" spans="1:23" ht="13.5" thickBot="1" x14ac:dyDescent="0.25">
      <c r="B57" s="287" t="s">
        <v>36</v>
      </c>
      <c r="C57" s="288"/>
      <c r="D57" s="288"/>
      <c r="E57" s="288"/>
      <c r="F57" s="288"/>
      <c r="G57" s="288"/>
      <c r="H57" s="288"/>
      <c r="I57" s="289"/>
      <c r="L57" s="290" t="s">
        <v>37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2"/>
    </row>
    <row r="58" spans="1:23" ht="14.25" thickTop="1" thickBot="1" x14ac:dyDescent="0.25">
      <c r="B58" s="202"/>
      <c r="C58" s="95"/>
      <c r="D58" s="95"/>
      <c r="E58" s="95"/>
      <c r="F58" s="95"/>
      <c r="G58" s="95"/>
      <c r="H58" s="95"/>
      <c r="I58" s="96"/>
      <c r="L58" s="202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</row>
    <row r="59" spans="1:23" ht="14.25" thickTop="1" thickBot="1" x14ac:dyDescent="0.25">
      <c r="B59" s="224"/>
      <c r="C59" s="296" t="s">
        <v>91</v>
      </c>
      <c r="D59" s="297"/>
      <c r="E59" s="298"/>
      <c r="F59" s="299" t="s">
        <v>93</v>
      </c>
      <c r="G59" s="300"/>
      <c r="H59" s="301"/>
      <c r="I59" s="225" t="s">
        <v>4</v>
      </c>
      <c r="L59" s="224"/>
      <c r="M59" s="293" t="s">
        <v>91</v>
      </c>
      <c r="N59" s="294"/>
      <c r="O59" s="294"/>
      <c r="P59" s="294"/>
      <c r="Q59" s="295"/>
      <c r="R59" s="293" t="s">
        <v>93</v>
      </c>
      <c r="S59" s="294"/>
      <c r="T59" s="294"/>
      <c r="U59" s="294"/>
      <c r="V59" s="295"/>
      <c r="W59" s="225" t="s">
        <v>4</v>
      </c>
    </row>
    <row r="60" spans="1:23" ht="13.5" thickTop="1" x14ac:dyDescent="0.2">
      <c r="B60" s="226" t="s">
        <v>5</v>
      </c>
      <c r="C60" s="227"/>
      <c r="D60" s="228"/>
      <c r="E60" s="158"/>
      <c r="F60" s="227"/>
      <c r="G60" s="228"/>
      <c r="H60" s="158"/>
      <c r="I60" s="229" t="s">
        <v>6</v>
      </c>
      <c r="L60" s="226" t="s">
        <v>5</v>
      </c>
      <c r="M60" s="227"/>
      <c r="N60" s="230"/>
      <c r="O60" s="155"/>
      <c r="P60" s="231"/>
      <c r="Q60" s="156"/>
      <c r="R60" s="227"/>
      <c r="S60" s="230"/>
      <c r="T60" s="155"/>
      <c r="U60" s="231"/>
      <c r="V60" s="155"/>
      <c r="W60" s="229" t="s">
        <v>6</v>
      </c>
    </row>
    <row r="61" spans="1:23" ht="13.5" thickBot="1" x14ac:dyDescent="0.25">
      <c r="B61" s="232" t="s">
        <v>38</v>
      </c>
      <c r="C61" s="233" t="s">
        <v>7</v>
      </c>
      <c r="D61" s="234" t="s">
        <v>8</v>
      </c>
      <c r="E61" s="279" t="s">
        <v>9</v>
      </c>
      <c r="F61" s="233" t="s">
        <v>7</v>
      </c>
      <c r="G61" s="234" t="s">
        <v>8</v>
      </c>
      <c r="H61" s="279" t="s">
        <v>9</v>
      </c>
      <c r="I61" s="235"/>
      <c r="L61" s="232"/>
      <c r="M61" s="236" t="s">
        <v>10</v>
      </c>
      <c r="N61" s="237" t="s">
        <v>11</v>
      </c>
      <c r="O61" s="157" t="s">
        <v>12</v>
      </c>
      <c r="P61" s="238" t="s">
        <v>13</v>
      </c>
      <c r="Q61" s="280" t="s">
        <v>9</v>
      </c>
      <c r="R61" s="236" t="s">
        <v>10</v>
      </c>
      <c r="S61" s="237" t="s">
        <v>11</v>
      </c>
      <c r="T61" s="157" t="s">
        <v>12</v>
      </c>
      <c r="U61" s="238" t="s">
        <v>13</v>
      </c>
      <c r="V61" s="157" t="s">
        <v>9</v>
      </c>
      <c r="W61" s="235"/>
    </row>
    <row r="62" spans="1:23" ht="5.25" customHeight="1" thickTop="1" x14ac:dyDescent="0.2">
      <c r="B62" s="226"/>
      <c r="C62" s="239"/>
      <c r="D62" s="240"/>
      <c r="E62" s="99"/>
      <c r="F62" s="239"/>
      <c r="G62" s="240"/>
      <c r="H62" s="99"/>
      <c r="I62" s="241"/>
      <c r="L62" s="226"/>
      <c r="M62" s="242"/>
      <c r="N62" s="243"/>
      <c r="O62" s="141"/>
      <c r="P62" s="244"/>
      <c r="Q62" s="144"/>
      <c r="R62" s="242"/>
      <c r="S62" s="243"/>
      <c r="T62" s="141"/>
      <c r="U62" s="244"/>
      <c r="V62" s="146"/>
      <c r="W62" s="245"/>
    </row>
    <row r="63" spans="1:23" ht="12.75" x14ac:dyDescent="0.2">
      <c r="A63" s="95" t="str">
        <f t="shared" si="2"/>
        <v xml:space="preserve"> </v>
      </c>
      <c r="B63" s="226" t="s">
        <v>14</v>
      </c>
      <c r="C63" s="246">
        <f t="shared" ref="C63:D65" si="34">+C9+C36</f>
        <v>12693</v>
      </c>
      <c r="D63" s="247">
        <f t="shared" si="34"/>
        <v>12677</v>
      </c>
      <c r="E63" s="100">
        <f>+C63+D63</f>
        <v>25370</v>
      </c>
      <c r="F63" s="246">
        <f t="shared" ref="F63:G65" si="35">+F9+F36</f>
        <v>12122</v>
      </c>
      <c r="G63" s="247">
        <f t="shared" si="35"/>
        <v>12129</v>
      </c>
      <c r="H63" s="100">
        <f>+F63+G63</f>
        <v>24251</v>
      </c>
      <c r="I63" s="222">
        <f t="shared" ref="I63:I71" si="36">IF(E63=0,0,((H63/E63)-1)*100)</f>
        <v>-4.4107213243988923</v>
      </c>
      <c r="K63" s="101"/>
      <c r="L63" s="226" t="s">
        <v>14</v>
      </c>
      <c r="M63" s="248">
        <f t="shared" ref="M63:N65" si="37">+M9+M36</f>
        <v>2061626</v>
      </c>
      <c r="N63" s="249">
        <f t="shared" si="37"/>
        <v>1990044</v>
      </c>
      <c r="O63" s="142">
        <f>+M63+N63</f>
        <v>4051670</v>
      </c>
      <c r="P63" s="102">
        <f>+P9+P36</f>
        <v>102214</v>
      </c>
      <c r="Q63" s="145">
        <f>+O63+P63</f>
        <v>4153884</v>
      </c>
      <c r="R63" s="248">
        <f t="shared" ref="R63:S65" si="38">+R9+R36</f>
        <v>1985574</v>
      </c>
      <c r="S63" s="249">
        <f t="shared" si="38"/>
        <v>1902975</v>
      </c>
      <c r="T63" s="142">
        <f>+R63+S63</f>
        <v>3888549</v>
      </c>
      <c r="U63" s="102">
        <f>+U9+U36</f>
        <v>77773</v>
      </c>
      <c r="V63" s="147">
        <f>+T63+U63</f>
        <v>3966322</v>
      </c>
      <c r="W63" s="222">
        <f t="shared" ref="W63:W71" si="39">IF(Q63=0,0,((V63/Q63)-1)*100)</f>
        <v>-4.5153403417139248</v>
      </c>
    </row>
    <row r="64" spans="1:23" ht="12.75" x14ac:dyDescent="0.2">
      <c r="A64" s="95" t="str">
        <f t="shared" si="2"/>
        <v xml:space="preserve"> </v>
      </c>
      <c r="B64" s="226" t="s">
        <v>15</v>
      </c>
      <c r="C64" s="246">
        <f t="shared" si="34"/>
        <v>12944</v>
      </c>
      <c r="D64" s="247">
        <f t="shared" si="34"/>
        <v>12947</v>
      </c>
      <c r="E64" s="100">
        <f>+C64+D64</f>
        <v>25891</v>
      </c>
      <c r="F64" s="246">
        <f t="shared" si="35"/>
        <v>12325</v>
      </c>
      <c r="G64" s="247">
        <f t="shared" si="35"/>
        <v>12321</v>
      </c>
      <c r="H64" s="100">
        <f>+F64+G64</f>
        <v>24646</v>
      </c>
      <c r="I64" s="222">
        <f t="shared" si="36"/>
        <v>-4.8086207562473398</v>
      </c>
      <c r="K64" s="101"/>
      <c r="L64" s="226" t="s">
        <v>15</v>
      </c>
      <c r="M64" s="248">
        <f t="shared" si="37"/>
        <v>2172651</v>
      </c>
      <c r="N64" s="249">
        <f t="shared" si="37"/>
        <v>2087239</v>
      </c>
      <c r="O64" s="142">
        <f t="shared" ref="O64:O65" si="40">+M64+N64</f>
        <v>4259890</v>
      </c>
      <c r="P64" s="102">
        <f>+P10+P37</f>
        <v>87065</v>
      </c>
      <c r="Q64" s="145">
        <f t="shared" ref="Q64:Q65" si="41">+O64+P64</f>
        <v>4346955</v>
      </c>
      <c r="R64" s="248">
        <f t="shared" si="38"/>
        <v>2103203</v>
      </c>
      <c r="S64" s="249">
        <f t="shared" si="38"/>
        <v>2048544</v>
      </c>
      <c r="T64" s="142">
        <f t="shared" ref="T64:T65" si="42">+R64+S64</f>
        <v>4151747</v>
      </c>
      <c r="U64" s="102">
        <f>+U10+U37</f>
        <v>67402</v>
      </c>
      <c r="V64" s="147">
        <f t="shared" ref="V64:V65" si="43">+T64+U64</f>
        <v>4219149</v>
      </c>
      <c r="W64" s="222">
        <f t="shared" si="39"/>
        <v>-2.9401270544553548</v>
      </c>
    </row>
    <row r="65" spans="1:25" ht="13.5" thickBot="1" x14ac:dyDescent="0.25">
      <c r="A65" s="95" t="str">
        <f t="shared" si="2"/>
        <v xml:space="preserve"> </v>
      </c>
      <c r="B65" s="232" t="s">
        <v>16</v>
      </c>
      <c r="C65" s="250">
        <f t="shared" si="34"/>
        <v>13815</v>
      </c>
      <c r="D65" s="251">
        <f t="shared" si="34"/>
        <v>13799</v>
      </c>
      <c r="E65" s="100">
        <f>+C65+D65</f>
        <v>27614</v>
      </c>
      <c r="F65" s="250">
        <f t="shared" si="35"/>
        <v>13314</v>
      </c>
      <c r="G65" s="251">
        <f t="shared" si="35"/>
        <v>13300</v>
      </c>
      <c r="H65" s="100">
        <f>+F65+G65</f>
        <v>26614</v>
      </c>
      <c r="I65" s="222">
        <f t="shared" si="36"/>
        <v>-3.6213514883754572</v>
      </c>
      <c r="K65" s="101"/>
      <c r="L65" s="232" t="s">
        <v>16</v>
      </c>
      <c r="M65" s="248">
        <f t="shared" si="37"/>
        <v>2249570</v>
      </c>
      <c r="N65" s="249">
        <f t="shared" si="37"/>
        <v>2143346</v>
      </c>
      <c r="O65" s="142">
        <f t="shared" si="40"/>
        <v>4392916</v>
      </c>
      <c r="P65" s="102">
        <f>+P11+P38</f>
        <v>82778</v>
      </c>
      <c r="Q65" s="145">
        <f t="shared" si="41"/>
        <v>4475694</v>
      </c>
      <c r="R65" s="248">
        <f t="shared" si="38"/>
        <v>2375183</v>
      </c>
      <c r="S65" s="249">
        <f t="shared" si="38"/>
        <v>2270733</v>
      </c>
      <c r="T65" s="142">
        <f t="shared" si="42"/>
        <v>4645916</v>
      </c>
      <c r="U65" s="102">
        <f>+U11+U38</f>
        <v>71241</v>
      </c>
      <c r="V65" s="147">
        <f t="shared" si="43"/>
        <v>4717157</v>
      </c>
      <c r="W65" s="222">
        <f t="shared" si="39"/>
        <v>5.3949845543506791</v>
      </c>
    </row>
    <row r="66" spans="1:25" ht="14.25" thickTop="1" thickBot="1" x14ac:dyDescent="0.25">
      <c r="A66" s="95" t="str">
        <f t="shared" si="2"/>
        <v xml:space="preserve"> </v>
      </c>
      <c r="B66" s="210" t="s">
        <v>17</v>
      </c>
      <c r="C66" s="103">
        <f>C65+C63+C64</f>
        <v>39452</v>
      </c>
      <c r="D66" s="104">
        <f>D65+D63+D64</f>
        <v>39423</v>
      </c>
      <c r="E66" s="105">
        <f>+E63+E64+E65</f>
        <v>78875</v>
      </c>
      <c r="F66" s="103">
        <f>F65+F63+F64</f>
        <v>37761</v>
      </c>
      <c r="G66" s="104">
        <f>G65+G63+G64</f>
        <v>37750</v>
      </c>
      <c r="H66" s="105">
        <f>+H63+H64+H65</f>
        <v>75511</v>
      </c>
      <c r="I66" s="106">
        <f>IF(E66=0,0,((H66/E66)-1)*100)</f>
        <v>-4.2649762282091945</v>
      </c>
      <c r="L66" s="203" t="s">
        <v>17</v>
      </c>
      <c r="M66" s="148">
        <f t="shared" ref="M66:V66" si="44">+M63+M64+M65</f>
        <v>6483847</v>
      </c>
      <c r="N66" s="149">
        <f t="shared" si="44"/>
        <v>6220629</v>
      </c>
      <c r="O66" s="148">
        <f t="shared" si="44"/>
        <v>12704476</v>
      </c>
      <c r="P66" s="148">
        <f t="shared" si="44"/>
        <v>272057</v>
      </c>
      <c r="Q66" s="148">
        <f t="shared" si="44"/>
        <v>12976533</v>
      </c>
      <c r="R66" s="148">
        <f t="shared" si="44"/>
        <v>6463960</v>
      </c>
      <c r="S66" s="149">
        <f t="shared" si="44"/>
        <v>6222252</v>
      </c>
      <c r="T66" s="148">
        <f t="shared" si="44"/>
        <v>12686212</v>
      </c>
      <c r="U66" s="148">
        <f t="shared" si="44"/>
        <v>216416</v>
      </c>
      <c r="V66" s="150">
        <f t="shared" si="44"/>
        <v>12902628</v>
      </c>
      <c r="W66" s="151">
        <f>IF(Q66=0,0,((V66/Q66)-1)*100)</f>
        <v>-0.5695280858145968</v>
      </c>
    </row>
    <row r="67" spans="1:25" ht="13.5" thickTop="1" x14ac:dyDescent="0.2">
      <c r="A67" s="95" t="str">
        <f t="shared" si="2"/>
        <v xml:space="preserve"> </v>
      </c>
      <c r="B67" s="226" t="s">
        <v>18</v>
      </c>
      <c r="C67" s="246">
        <f t="shared" ref="C67:D69" si="45">+C13+C40</f>
        <v>13692</v>
      </c>
      <c r="D67" s="247">
        <f t="shared" si="45"/>
        <v>13701</v>
      </c>
      <c r="E67" s="100">
        <f>+C67+D67</f>
        <v>27393</v>
      </c>
      <c r="F67" s="246">
        <f t="shared" ref="F67:G69" si="46">+F13+F40</f>
        <v>13546</v>
      </c>
      <c r="G67" s="247">
        <f t="shared" si="46"/>
        <v>13560</v>
      </c>
      <c r="H67" s="100">
        <f>+F67+G67</f>
        <v>27106</v>
      </c>
      <c r="I67" s="222">
        <f t="shared" si="36"/>
        <v>-1.0477129193589563</v>
      </c>
      <c r="L67" s="226" t="s">
        <v>18</v>
      </c>
      <c r="M67" s="248">
        <f t="shared" ref="M67:N69" si="47">+M13+M40</f>
        <v>2164455</v>
      </c>
      <c r="N67" s="249">
        <f t="shared" si="47"/>
        <v>2143299</v>
      </c>
      <c r="O67" s="142">
        <f t="shared" ref="O67:O68" si="48">+M67+N67</f>
        <v>4307754</v>
      </c>
      <c r="P67" s="102">
        <f>+P13+P40</f>
        <v>84646</v>
      </c>
      <c r="Q67" s="145">
        <f t="shared" ref="Q67:Q68" si="49">+O67+P67</f>
        <v>4392400</v>
      </c>
      <c r="R67" s="248">
        <f t="shared" ref="R67:S69" si="50">+R13+R40</f>
        <v>2365684</v>
      </c>
      <c r="S67" s="249">
        <f t="shared" si="50"/>
        <v>2332153</v>
      </c>
      <c r="T67" s="142">
        <f t="shared" ref="T67:T68" si="51">+R67+S67</f>
        <v>4697837</v>
      </c>
      <c r="U67" s="102">
        <f>+U13+U40</f>
        <v>66503</v>
      </c>
      <c r="V67" s="147">
        <f t="shared" ref="V67:V68" si="52">+T67+U67</f>
        <v>4764340</v>
      </c>
      <c r="W67" s="222">
        <f t="shared" si="39"/>
        <v>8.4678080320553573</v>
      </c>
    </row>
    <row r="68" spans="1:25" ht="12.75" x14ac:dyDescent="0.2">
      <c r="A68" s="95" t="str">
        <f t="shared" si="2"/>
        <v xml:space="preserve"> </v>
      </c>
      <c r="B68" s="226" t="s">
        <v>19</v>
      </c>
      <c r="C68" s="248">
        <f t="shared" si="45"/>
        <v>11961</v>
      </c>
      <c r="D68" s="252">
        <f t="shared" si="45"/>
        <v>11963</v>
      </c>
      <c r="E68" s="100">
        <f>+C68+D68</f>
        <v>23924</v>
      </c>
      <c r="F68" s="248">
        <f t="shared" si="46"/>
        <v>12535</v>
      </c>
      <c r="G68" s="252">
        <f t="shared" si="46"/>
        <v>12530</v>
      </c>
      <c r="H68" s="107">
        <f>+F68+G68</f>
        <v>25065</v>
      </c>
      <c r="I68" s="222">
        <f>IF(E68=0,0,((H68/E68)-1)*100)</f>
        <v>4.7692693529510111</v>
      </c>
      <c r="L68" s="226" t="s">
        <v>19</v>
      </c>
      <c r="M68" s="248">
        <f t="shared" si="47"/>
        <v>1867842</v>
      </c>
      <c r="N68" s="249">
        <f t="shared" si="47"/>
        <v>1933033</v>
      </c>
      <c r="O68" s="142">
        <f t="shared" si="48"/>
        <v>3800875</v>
      </c>
      <c r="P68" s="102">
        <f>+P14+P41</f>
        <v>77502</v>
      </c>
      <c r="Q68" s="145">
        <f t="shared" si="49"/>
        <v>3878377</v>
      </c>
      <c r="R68" s="248">
        <f t="shared" si="50"/>
        <v>2237717</v>
      </c>
      <c r="S68" s="249">
        <f t="shared" si="50"/>
        <v>2262048</v>
      </c>
      <c r="T68" s="142">
        <f t="shared" si="51"/>
        <v>4499765</v>
      </c>
      <c r="U68" s="102">
        <f>+U14+U41</f>
        <v>66090</v>
      </c>
      <c r="V68" s="147">
        <f t="shared" si="52"/>
        <v>4565855</v>
      </c>
      <c r="W68" s="222">
        <f t="shared" si="39"/>
        <v>17.725919888654463</v>
      </c>
    </row>
    <row r="69" spans="1:25" ht="13.5" thickBot="1" x14ac:dyDescent="0.25">
      <c r="A69" s="95" t="str">
        <f>IF(ISERROR(F69/G69)," ",IF(F69/G69&gt;0.5,IF(F69/G69&lt;1.5," ","NOT OK"),"NOT OK"))</f>
        <v xml:space="preserve"> </v>
      </c>
      <c r="B69" s="226" t="s">
        <v>20</v>
      </c>
      <c r="C69" s="248">
        <f t="shared" si="45"/>
        <v>12544</v>
      </c>
      <c r="D69" s="252">
        <f t="shared" si="45"/>
        <v>12553</v>
      </c>
      <c r="E69" s="100">
        <f>+C69+D69</f>
        <v>25097</v>
      </c>
      <c r="F69" s="248">
        <f t="shared" si="46"/>
        <v>13563</v>
      </c>
      <c r="G69" s="252">
        <f t="shared" si="46"/>
        <v>13566</v>
      </c>
      <c r="H69" s="107">
        <f>+F69+G69</f>
        <v>27129</v>
      </c>
      <c r="I69" s="222">
        <f>IF(E69=0,0,((H69/E69)-1)*100)</f>
        <v>8.0965852492329802</v>
      </c>
      <c r="L69" s="226" t="s">
        <v>20</v>
      </c>
      <c r="M69" s="248">
        <f t="shared" si="47"/>
        <v>1922985</v>
      </c>
      <c r="N69" s="249">
        <f t="shared" si="47"/>
        <v>2038613</v>
      </c>
      <c r="O69" s="142">
        <f>+M69+N69</f>
        <v>3961598</v>
      </c>
      <c r="P69" s="102">
        <f>+P15+P42</f>
        <v>85688</v>
      </c>
      <c r="Q69" s="145">
        <f>+O69+P69</f>
        <v>4047286</v>
      </c>
      <c r="R69" s="248">
        <f t="shared" si="50"/>
        <v>2311084</v>
      </c>
      <c r="S69" s="249">
        <f t="shared" si="50"/>
        <v>2419167</v>
      </c>
      <c r="T69" s="142">
        <f>+R69+S69</f>
        <v>4730251</v>
      </c>
      <c r="U69" s="102">
        <f>+U15+U42</f>
        <v>78868</v>
      </c>
      <c r="V69" s="147">
        <f>+T69+U69</f>
        <v>4809119</v>
      </c>
      <c r="W69" s="222">
        <f>IF(Q69=0,0,((V69/Q69)-1)*100)</f>
        <v>18.823305296438164</v>
      </c>
    </row>
    <row r="70" spans="1:25" ht="14.25" thickTop="1" thickBot="1" x14ac:dyDescent="0.25">
      <c r="A70" s="95" t="str">
        <f t="shared" ref="A70" si="53">IF(ISERROR(F70/G70)," ",IF(F70/G70&gt;0.5,IF(F70/G70&lt;1.5," ","NOT OK"),"NOT OK"))</f>
        <v xml:space="preserve"> </v>
      </c>
      <c r="B70" s="210" t="s">
        <v>89</v>
      </c>
      <c r="C70" s="103">
        <f t="shared" ref="C70:H70" si="54">+C67+C68+C69</f>
        <v>38197</v>
      </c>
      <c r="D70" s="104">
        <f t="shared" si="54"/>
        <v>38217</v>
      </c>
      <c r="E70" s="105">
        <f t="shared" si="54"/>
        <v>76414</v>
      </c>
      <c r="F70" s="103">
        <f t="shared" si="54"/>
        <v>39644</v>
      </c>
      <c r="G70" s="104">
        <f t="shared" si="54"/>
        <v>39656</v>
      </c>
      <c r="H70" s="105">
        <f t="shared" si="54"/>
        <v>79300</v>
      </c>
      <c r="I70" s="106">
        <f>IF(E70=0,0,((H70/E70)-1)*100)</f>
        <v>3.7767948281728581</v>
      </c>
      <c r="L70" s="203" t="s">
        <v>89</v>
      </c>
      <c r="M70" s="148">
        <f t="shared" ref="M70:V70" si="55">+M67+M68+M69</f>
        <v>5955282</v>
      </c>
      <c r="N70" s="149">
        <f t="shared" si="55"/>
        <v>6114945</v>
      </c>
      <c r="O70" s="148">
        <f t="shared" si="55"/>
        <v>12070227</v>
      </c>
      <c r="P70" s="148">
        <f t="shared" si="55"/>
        <v>247836</v>
      </c>
      <c r="Q70" s="148">
        <f t="shared" si="55"/>
        <v>12318063</v>
      </c>
      <c r="R70" s="148">
        <f t="shared" si="55"/>
        <v>6914485</v>
      </c>
      <c r="S70" s="149">
        <f t="shared" si="55"/>
        <v>7013368</v>
      </c>
      <c r="T70" s="148">
        <f t="shared" si="55"/>
        <v>13927853</v>
      </c>
      <c r="U70" s="148">
        <f t="shared" si="55"/>
        <v>211461</v>
      </c>
      <c r="V70" s="150">
        <f t="shared" si="55"/>
        <v>14139314</v>
      </c>
      <c r="W70" s="151">
        <f>IF(Q70=0,0,((V70/Q70)-1)*100)</f>
        <v>14.78520608313174</v>
      </c>
    </row>
    <row r="71" spans="1:25" ht="13.5" thickTop="1" x14ac:dyDescent="0.2">
      <c r="A71" s="95" t="str">
        <f t="shared" si="2"/>
        <v xml:space="preserve"> </v>
      </c>
      <c r="B71" s="226" t="s">
        <v>21</v>
      </c>
      <c r="C71" s="253">
        <f>+C17+C44</f>
        <v>12291</v>
      </c>
      <c r="D71" s="254">
        <f>+D17+D44</f>
        <v>12284</v>
      </c>
      <c r="E71" s="100">
        <f>+C71+D71</f>
        <v>24575</v>
      </c>
      <c r="F71" s="253">
        <f>+F17+F44</f>
        <v>13101</v>
      </c>
      <c r="G71" s="254">
        <f>+G17+G44</f>
        <v>13097</v>
      </c>
      <c r="H71" s="107">
        <f>+F71+G71</f>
        <v>26198</v>
      </c>
      <c r="I71" s="222">
        <f t="shared" si="36"/>
        <v>6.6042726347914638</v>
      </c>
      <c r="L71" s="226" t="s">
        <v>21</v>
      </c>
      <c r="M71" s="248">
        <f>+M17+M44</f>
        <v>1927992</v>
      </c>
      <c r="N71" s="249">
        <f>+N17+N44</f>
        <v>1931267</v>
      </c>
      <c r="O71" s="142">
        <f t="shared" ref="O71:O75" si="56">+M71+N71</f>
        <v>3859259</v>
      </c>
      <c r="P71" s="102">
        <f>+P17+P44</f>
        <v>70155</v>
      </c>
      <c r="Q71" s="145">
        <f t="shared" ref="Q71:Q75" si="57">+O71+P71</f>
        <v>3929414</v>
      </c>
      <c r="R71" s="248">
        <f>+R17+R44</f>
        <v>2228297</v>
      </c>
      <c r="S71" s="249">
        <f>+S17+S44</f>
        <v>2260915</v>
      </c>
      <c r="T71" s="142">
        <f t="shared" ref="T71" si="58">+R71+S71</f>
        <v>4489212</v>
      </c>
      <c r="U71" s="102">
        <f>+U17+U44</f>
        <v>72349</v>
      </c>
      <c r="V71" s="147">
        <f t="shared" ref="V71" si="59">+T71+U71</f>
        <v>4561561</v>
      </c>
      <c r="W71" s="222">
        <f t="shared" si="39"/>
        <v>16.087564201685044</v>
      </c>
    </row>
    <row r="72" spans="1:25" ht="13.5" thickBot="1" x14ac:dyDescent="0.25">
      <c r="A72" s="95" t="str">
        <f>IF(ISERROR(F72/G72)," ",IF(F72/G72&gt;0.5,IF(F72/G72&lt;1.5," ","NOT OK"),"NOT OK"))</f>
        <v xml:space="preserve"> </v>
      </c>
      <c r="B72" s="226" t="s">
        <v>90</v>
      </c>
      <c r="C72" s="253">
        <f>+C18+C45</f>
        <v>11836</v>
      </c>
      <c r="D72" s="254">
        <f>+D18+D45</f>
        <v>11844</v>
      </c>
      <c r="E72" s="100">
        <f>+C72+D72</f>
        <v>23680</v>
      </c>
      <c r="F72" s="253">
        <f>+F18+F45</f>
        <v>13113</v>
      </c>
      <c r="G72" s="254">
        <f>+G18+G45</f>
        <v>13120</v>
      </c>
      <c r="H72" s="107">
        <f>+F72+G72</f>
        <v>26233</v>
      </c>
      <c r="I72" s="222">
        <f>IF(E72=0,0,((H72/E72)-1)*100)</f>
        <v>10.781250000000009</v>
      </c>
      <c r="L72" s="226" t="s">
        <v>90</v>
      </c>
      <c r="M72" s="248">
        <f>+M18+M45</f>
        <v>1625458</v>
      </c>
      <c r="N72" s="249">
        <f>+N18+N45</f>
        <v>1685059</v>
      </c>
      <c r="O72" s="142">
        <f>+M72+N72</f>
        <v>3310517</v>
      </c>
      <c r="P72" s="102">
        <f>+P18+P45</f>
        <v>78688</v>
      </c>
      <c r="Q72" s="145">
        <f>+O72+P72</f>
        <v>3389205</v>
      </c>
      <c r="R72" s="248">
        <f>+R18+R45</f>
        <v>2011564</v>
      </c>
      <c r="S72" s="249">
        <f>+S18+S45</f>
        <v>2072116</v>
      </c>
      <c r="T72" s="142">
        <f>+R72+S72</f>
        <v>4083680</v>
      </c>
      <c r="U72" s="102">
        <f>+U18+U45</f>
        <v>78977</v>
      </c>
      <c r="V72" s="147">
        <f>+T72+U72</f>
        <v>4162657</v>
      </c>
      <c r="W72" s="222">
        <f>IF(Q72=0,0,((V72/Q72)-1)*100)</f>
        <v>22.821045053338462</v>
      </c>
    </row>
    <row r="73" spans="1:25" ht="14.25" thickTop="1" thickBot="1" x14ac:dyDescent="0.25">
      <c r="A73" s="95" t="str">
        <f>IF(ISERROR(F73/G73)," ",IF(F73/G73&gt;0.5,IF(F73/G73&lt;1.5," ","NOT OK"),"NOT OK"))</f>
        <v xml:space="preserve"> </v>
      </c>
      <c r="B73" s="210" t="s">
        <v>94</v>
      </c>
      <c r="C73" s="103">
        <f t="shared" ref="C73:H73" si="60">+C70+C71+C72</f>
        <v>62324</v>
      </c>
      <c r="D73" s="104">
        <f t="shared" si="60"/>
        <v>62345</v>
      </c>
      <c r="E73" s="105">
        <f t="shared" si="60"/>
        <v>124669</v>
      </c>
      <c r="F73" s="103">
        <f t="shared" si="60"/>
        <v>65858</v>
      </c>
      <c r="G73" s="104">
        <f t="shared" si="60"/>
        <v>65873</v>
      </c>
      <c r="H73" s="105">
        <f t="shared" si="60"/>
        <v>131731</v>
      </c>
      <c r="I73" s="106">
        <f>IF(E73=0,0,((H73/E73)-1)*100)</f>
        <v>5.6645998604304193</v>
      </c>
      <c r="L73" s="203" t="s">
        <v>94</v>
      </c>
      <c r="M73" s="148">
        <f t="shared" ref="M73:V73" si="61">+M70+M71+M72</f>
        <v>9508732</v>
      </c>
      <c r="N73" s="149">
        <f t="shared" si="61"/>
        <v>9731271</v>
      </c>
      <c r="O73" s="148">
        <f t="shared" si="61"/>
        <v>19240003</v>
      </c>
      <c r="P73" s="148">
        <f t="shared" si="61"/>
        <v>396679</v>
      </c>
      <c r="Q73" s="148">
        <f t="shared" si="61"/>
        <v>19636682</v>
      </c>
      <c r="R73" s="148">
        <f t="shared" si="61"/>
        <v>11154346</v>
      </c>
      <c r="S73" s="149">
        <f t="shared" si="61"/>
        <v>11346399</v>
      </c>
      <c r="T73" s="148">
        <f t="shared" si="61"/>
        <v>22500745</v>
      </c>
      <c r="U73" s="148">
        <f t="shared" si="61"/>
        <v>362787</v>
      </c>
      <c r="V73" s="150">
        <f t="shared" si="61"/>
        <v>22863532</v>
      </c>
      <c r="W73" s="151">
        <f>IF(Q73=0,0,((V73/Q73)-1)*100)</f>
        <v>16.432765983581142</v>
      </c>
    </row>
    <row r="74" spans="1:25" ht="14.25" thickTop="1" thickBot="1" x14ac:dyDescent="0.25">
      <c r="A74" s="95" t="str">
        <f>IF(ISERROR(F74/G74)," ",IF(F74/G74&gt;0.5,IF(F74/G74&lt;1.5," ","NOT OK"),"NOT OK"))</f>
        <v xml:space="preserve"> </v>
      </c>
      <c r="B74" s="210" t="s">
        <v>95</v>
      </c>
      <c r="C74" s="103">
        <f t="shared" ref="C74:H74" si="62">+C66+C70+C71+C72</f>
        <v>101776</v>
      </c>
      <c r="D74" s="104">
        <f t="shared" si="62"/>
        <v>101768</v>
      </c>
      <c r="E74" s="105">
        <f t="shared" si="62"/>
        <v>203544</v>
      </c>
      <c r="F74" s="103">
        <f t="shared" si="62"/>
        <v>103619</v>
      </c>
      <c r="G74" s="104">
        <f t="shared" si="62"/>
        <v>103623</v>
      </c>
      <c r="H74" s="105">
        <f t="shared" si="62"/>
        <v>207242</v>
      </c>
      <c r="I74" s="106">
        <f>IF(E74=0,0,((H74/E74)-1)*100)</f>
        <v>1.8168061942380964</v>
      </c>
      <c r="L74" s="203" t="s">
        <v>95</v>
      </c>
      <c r="M74" s="148">
        <f t="shared" ref="M74:V74" si="63">+M66+M70+M71+M72</f>
        <v>15992579</v>
      </c>
      <c r="N74" s="149">
        <f t="shared" si="63"/>
        <v>15951900</v>
      </c>
      <c r="O74" s="148">
        <f t="shared" si="63"/>
        <v>31944479</v>
      </c>
      <c r="P74" s="148">
        <f t="shared" si="63"/>
        <v>668736</v>
      </c>
      <c r="Q74" s="148">
        <f t="shared" si="63"/>
        <v>32613215</v>
      </c>
      <c r="R74" s="148">
        <f t="shared" si="63"/>
        <v>17618306</v>
      </c>
      <c r="S74" s="149">
        <f t="shared" si="63"/>
        <v>17568651</v>
      </c>
      <c r="T74" s="148">
        <f t="shared" si="63"/>
        <v>35186957</v>
      </c>
      <c r="U74" s="148">
        <f t="shared" si="63"/>
        <v>579203</v>
      </c>
      <c r="V74" s="150">
        <f t="shared" si="63"/>
        <v>35766160</v>
      </c>
      <c r="W74" s="151">
        <f>IF(Q74=0,0,((V74/Q74)-1)*100)</f>
        <v>9.6676914557488391</v>
      </c>
    </row>
    <row r="75" spans="1:25" ht="14.25" thickTop="1" thickBot="1" x14ac:dyDescent="0.25">
      <c r="A75" s="95" t="str">
        <f t="shared" ref="A75:A81" si="64">IF(ISERROR(F75/G75)," ",IF(F75/G75&gt;0.5,IF(F75/G75&lt;1.5," ","NOT OK"),"NOT OK"))</f>
        <v xml:space="preserve"> </v>
      </c>
      <c r="B75" s="226" t="s">
        <v>22</v>
      </c>
      <c r="C75" s="253">
        <f>+C21+C48</f>
        <v>10651</v>
      </c>
      <c r="D75" s="254">
        <f>+D21+D48</f>
        <v>10645</v>
      </c>
      <c r="E75" s="100">
        <f>+C75+D75</f>
        <v>21296</v>
      </c>
      <c r="F75" s="253"/>
      <c r="G75" s="254"/>
      <c r="H75" s="107"/>
      <c r="I75" s="222"/>
      <c r="L75" s="226" t="s">
        <v>22</v>
      </c>
      <c r="M75" s="248">
        <f>+M21+M48</f>
        <v>1435655</v>
      </c>
      <c r="N75" s="249">
        <f>+N21+N48</f>
        <v>1416188</v>
      </c>
      <c r="O75" s="143">
        <f t="shared" si="56"/>
        <v>2851843</v>
      </c>
      <c r="P75" s="255">
        <f>+P21+P48</f>
        <v>89283</v>
      </c>
      <c r="Q75" s="145">
        <f t="shared" si="57"/>
        <v>2941126</v>
      </c>
      <c r="R75" s="248"/>
      <c r="S75" s="249"/>
      <c r="T75" s="143"/>
      <c r="U75" s="255"/>
      <c r="V75" s="147"/>
      <c r="W75" s="222"/>
      <c r="Y75" s="3"/>
    </row>
    <row r="76" spans="1:25" ht="16.5" thickTop="1" thickBot="1" x14ac:dyDescent="0.25">
      <c r="A76" s="115" t="str">
        <f t="shared" si="64"/>
        <v xml:space="preserve"> </v>
      </c>
      <c r="B76" s="211" t="s">
        <v>23</v>
      </c>
      <c r="C76" s="110">
        <f t="shared" ref="C76:E76" si="65">+C71+C72+C75</f>
        <v>34778</v>
      </c>
      <c r="D76" s="111">
        <f t="shared" si="65"/>
        <v>34773</v>
      </c>
      <c r="E76" s="112">
        <f t="shared" si="65"/>
        <v>69551</v>
      </c>
      <c r="F76" s="113"/>
      <c r="G76" s="114"/>
      <c r="H76" s="114"/>
      <c r="I76" s="106"/>
      <c r="J76" s="115"/>
      <c r="K76" s="116"/>
      <c r="L76" s="204" t="s">
        <v>23</v>
      </c>
      <c r="M76" s="152">
        <f t="shared" ref="M76:Q76" si="66">+M71+M72+M75</f>
        <v>4989105</v>
      </c>
      <c r="N76" s="152">
        <f t="shared" si="66"/>
        <v>5032514</v>
      </c>
      <c r="O76" s="153">
        <f t="shared" si="66"/>
        <v>10021619</v>
      </c>
      <c r="P76" s="153">
        <f t="shared" si="66"/>
        <v>238126</v>
      </c>
      <c r="Q76" s="153">
        <f t="shared" si="66"/>
        <v>10259745</v>
      </c>
      <c r="R76" s="152"/>
      <c r="S76" s="152"/>
      <c r="T76" s="153"/>
      <c r="U76" s="153"/>
      <c r="V76" s="153"/>
      <c r="W76" s="154"/>
    </row>
    <row r="77" spans="1:25" ht="13.5" thickTop="1" x14ac:dyDescent="0.2">
      <c r="A77" s="95" t="str">
        <f t="shared" si="64"/>
        <v xml:space="preserve"> </v>
      </c>
      <c r="B77" s="226" t="s">
        <v>25</v>
      </c>
      <c r="C77" s="248">
        <f t="shared" ref="C77:D79" si="67">+C23+C50</f>
        <v>11305</v>
      </c>
      <c r="D77" s="252">
        <f t="shared" si="67"/>
        <v>11308</v>
      </c>
      <c r="E77" s="117">
        <f>+C77+D77</f>
        <v>22613</v>
      </c>
      <c r="F77" s="248"/>
      <c r="G77" s="252"/>
      <c r="H77" s="118"/>
      <c r="I77" s="222"/>
      <c r="L77" s="226" t="s">
        <v>25</v>
      </c>
      <c r="M77" s="248">
        <f t="shared" ref="M77:N79" si="68">+M23+M50</f>
        <v>1776711</v>
      </c>
      <c r="N77" s="249">
        <f t="shared" si="68"/>
        <v>1673666</v>
      </c>
      <c r="O77" s="143">
        <f t="shared" ref="O77:O79" si="69">+M77+N77</f>
        <v>3450377</v>
      </c>
      <c r="P77" s="256">
        <f>+P23+P50</f>
        <v>93606</v>
      </c>
      <c r="Q77" s="145">
        <f t="shared" ref="Q77:Q79" si="70">+O77+P77</f>
        <v>3543983</v>
      </c>
      <c r="R77" s="248"/>
      <c r="S77" s="249"/>
      <c r="T77" s="143"/>
      <c r="U77" s="256"/>
      <c r="V77" s="147"/>
      <c r="W77" s="222"/>
    </row>
    <row r="78" spans="1:25" ht="12.75" x14ac:dyDescent="0.2">
      <c r="A78" s="95" t="str">
        <f t="shared" si="64"/>
        <v xml:space="preserve"> </v>
      </c>
      <c r="B78" s="226" t="s">
        <v>26</v>
      </c>
      <c r="C78" s="248">
        <f t="shared" si="67"/>
        <v>11680</v>
      </c>
      <c r="D78" s="252">
        <f t="shared" si="67"/>
        <v>11680</v>
      </c>
      <c r="E78" s="119">
        <f>+C78+D78</f>
        <v>23360</v>
      </c>
      <c r="F78" s="248"/>
      <c r="G78" s="252"/>
      <c r="H78" s="119"/>
      <c r="I78" s="222"/>
      <c r="L78" s="226" t="s">
        <v>26</v>
      </c>
      <c r="M78" s="248">
        <f t="shared" si="68"/>
        <v>1932418</v>
      </c>
      <c r="N78" s="249">
        <f t="shared" si="68"/>
        <v>1987721</v>
      </c>
      <c r="O78" s="143">
        <f>+M78+N78</f>
        <v>3920139</v>
      </c>
      <c r="P78" s="102">
        <f>+P24+P51</f>
        <v>90795</v>
      </c>
      <c r="Q78" s="145">
        <f>+O78+P78</f>
        <v>4010934</v>
      </c>
      <c r="R78" s="248"/>
      <c r="S78" s="249"/>
      <c r="T78" s="143"/>
      <c r="U78" s="102"/>
      <c r="V78" s="147"/>
      <c r="W78" s="222"/>
    </row>
    <row r="79" spans="1:25" ht="13.5" thickBot="1" x14ac:dyDescent="0.25">
      <c r="A79" s="95" t="str">
        <f t="shared" si="64"/>
        <v xml:space="preserve"> </v>
      </c>
      <c r="B79" s="226" t="s">
        <v>27</v>
      </c>
      <c r="C79" s="248">
        <f t="shared" si="67"/>
        <v>11065</v>
      </c>
      <c r="D79" s="257">
        <f t="shared" si="67"/>
        <v>11054</v>
      </c>
      <c r="E79" s="120">
        <f>+C79+D79</f>
        <v>22119</v>
      </c>
      <c r="F79" s="248"/>
      <c r="G79" s="257"/>
      <c r="H79" s="120"/>
      <c r="I79" s="223"/>
      <c r="L79" s="226" t="s">
        <v>27</v>
      </c>
      <c r="M79" s="248">
        <f t="shared" si="68"/>
        <v>1642622</v>
      </c>
      <c r="N79" s="249">
        <f t="shared" si="68"/>
        <v>1657354</v>
      </c>
      <c r="O79" s="143">
        <f t="shared" si="69"/>
        <v>3299976</v>
      </c>
      <c r="P79" s="255">
        <f>+P25+P52</f>
        <v>88023</v>
      </c>
      <c r="Q79" s="145">
        <f t="shared" si="70"/>
        <v>3387999</v>
      </c>
      <c r="R79" s="248"/>
      <c r="S79" s="249"/>
      <c r="T79" s="143"/>
      <c r="U79" s="255"/>
      <c r="V79" s="147"/>
      <c r="W79" s="222"/>
    </row>
    <row r="80" spans="1:25" ht="14.25" thickTop="1" thickBot="1" x14ac:dyDescent="0.25">
      <c r="A80" s="95" t="str">
        <f t="shared" si="64"/>
        <v xml:space="preserve"> </v>
      </c>
      <c r="B80" s="210" t="s">
        <v>28</v>
      </c>
      <c r="C80" s="113">
        <f t="shared" ref="C80:E80" si="71">+C77+C78+C79</f>
        <v>34050</v>
      </c>
      <c r="D80" s="121">
        <f t="shared" si="71"/>
        <v>34042</v>
      </c>
      <c r="E80" s="113">
        <f t="shared" si="71"/>
        <v>68092</v>
      </c>
      <c r="F80" s="113"/>
      <c r="G80" s="121"/>
      <c r="H80" s="113"/>
      <c r="I80" s="106"/>
      <c r="L80" s="203" t="s">
        <v>28</v>
      </c>
      <c r="M80" s="148">
        <f t="shared" ref="M80:Q80" si="72">+M77+M78+M79</f>
        <v>5351751</v>
      </c>
      <c r="N80" s="149">
        <f t="shared" si="72"/>
        <v>5318741</v>
      </c>
      <c r="O80" s="148">
        <f t="shared" si="72"/>
        <v>10670492</v>
      </c>
      <c r="P80" s="148">
        <f t="shared" si="72"/>
        <v>272424</v>
      </c>
      <c r="Q80" s="148">
        <f t="shared" si="72"/>
        <v>10942916</v>
      </c>
      <c r="R80" s="148"/>
      <c r="S80" s="149"/>
      <c r="T80" s="148"/>
      <c r="U80" s="148"/>
      <c r="V80" s="148"/>
      <c r="W80" s="151"/>
    </row>
    <row r="81" spans="1:27" ht="14.25" thickTop="1" thickBot="1" x14ac:dyDescent="0.25">
      <c r="A81" s="95" t="str">
        <f t="shared" si="64"/>
        <v xml:space="preserve"> </v>
      </c>
      <c r="B81" s="210" t="s">
        <v>92</v>
      </c>
      <c r="C81" s="103">
        <f t="shared" ref="C81:E81" si="73">+C66+C70+C76+C80</f>
        <v>146477</v>
      </c>
      <c r="D81" s="104">
        <f t="shared" si="73"/>
        <v>146455</v>
      </c>
      <c r="E81" s="105">
        <f t="shared" si="73"/>
        <v>292932</v>
      </c>
      <c r="F81" s="103"/>
      <c r="G81" s="104"/>
      <c r="H81" s="105"/>
      <c r="I81" s="106"/>
      <c r="L81" s="203" t="s">
        <v>92</v>
      </c>
      <c r="M81" s="148">
        <f t="shared" ref="M81:Q81" si="74">+M66+M70+M76+M80</f>
        <v>22779985</v>
      </c>
      <c r="N81" s="149">
        <f t="shared" si="74"/>
        <v>22686829</v>
      </c>
      <c r="O81" s="148">
        <f t="shared" si="74"/>
        <v>45466814</v>
      </c>
      <c r="P81" s="148">
        <f t="shared" si="74"/>
        <v>1030443</v>
      </c>
      <c r="Q81" s="148">
        <f t="shared" si="74"/>
        <v>46497257</v>
      </c>
      <c r="R81" s="148"/>
      <c r="S81" s="149"/>
      <c r="T81" s="148"/>
      <c r="U81" s="148"/>
      <c r="V81" s="150"/>
      <c r="W81" s="151"/>
    </row>
    <row r="82" spans="1:27" ht="14.25" thickTop="1" thickBot="1" x14ac:dyDescent="0.25">
      <c r="B82" s="205" t="s">
        <v>61</v>
      </c>
      <c r="C82" s="95"/>
      <c r="D82" s="95"/>
      <c r="E82" s="95"/>
      <c r="F82" s="95"/>
      <c r="G82" s="95"/>
      <c r="H82" s="95"/>
      <c r="I82" s="96"/>
      <c r="L82" s="205" t="s">
        <v>61</v>
      </c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</row>
    <row r="83" spans="1:27" ht="13.5" thickTop="1" x14ac:dyDescent="0.2">
      <c r="B83" s="202"/>
      <c r="C83" s="95"/>
      <c r="D83" s="95"/>
      <c r="E83" s="95"/>
      <c r="F83" s="95"/>
      <c r="G83" s="95"/>
      <c r="H83" s="95"/>
      <c r="I83" s="96"/>
      <c r="L83" s="302" t="s">
        <v>39</v>
      </c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4"/>
    </row>
    <row r="84" spans="1:27" ht="13.5" thickBot="1" x14ac:dyDescent="0.25">
      <c r="B84" s="202"/>
      <c r="C84" s="95"/>
      <c r="D84" s="95"/>
      <c r="E84" s="95"/>
      <c r="F84" s="95"/>
      <c r="G84" s="95"/>
      <c r="H84" s="101"/>
      <c r="I84" s="96"/>
      <c r="L84" s="305" t="s">
        <v>40</v>
      </c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7"/>
    </row>
    <row r="85" spans="1:27" ht="14.25" thickTop="1" thickBot="1" x14ac:dyDescent="0.25">
      <c r="B85" s="202"/>
      <c r="C85" s="95"/>
      <c r="D85" s="95"/>
      <c r="E85" s="95"/>
      <c r="F85" s="95"/>
      <c r="G85" s="95"/>
      <c r="H85" s="95"/>
      <c r="I85" s="96"/>
      <c r="L85" s="20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122" t="s">
        <v>41</v>
      </c>
    </row>
    <row r="86" spans="1:27" ht="14.25" thickTop="1" thickBot="1" x14ac:dyDescent="0.25">
      <c r="B86" s="202"/>
      <c r="C86" s="95"/>
      <c r="D86" s="95"/>
      <c r="E86" s="95"/>
      <c r="F86" s="95"/>
      <c r="G86" s="95"/>
      <c r="H86" s="95"/>
      <c r="I86" s="96"/>
      <c r="L86" s="224"/>
      <c r="M86" s="314" t="s">
        <v>91</v>
      </c>
      <c r="N86" s="315"/>
      <c r="O86" s="315"/>
      <c r="P86" s="315"/>
      <c r="Q86" s="316"/>
      <c r="R86" s="314" t="s">
        <v>93</v>
      </c>
      <c r="S86" s="315"/>
      <c r="T86" s="315"/>
      <c r="U86" s="315"/>
      <c r="V86" s="316"/>
      <c r="W86" s="225" t="s">
        <v>4</v>
      </c>
    </row>
    <row r="87" spans="1:27" ht="13.5" thickTop="1" x14ac:dyDescent="0.2">
      <c r="B87" s="202"/>
      <c r="C87" s="95"/>
      <c r="D87" s="95"/>
      <c r="E87" s="95"/>
      <c r="F87" s="95"/>
      <c r="G87" s="95"/>
      <c r="H87" s="95"/>
      <c r="I87" s="96"/>
      <c r="L87" s="226" t="s">
        <v>5</v>
      </c>
      <c r="M87" s="227"/>
      <c r="N87" s="230"/>
      <c r="O87" s="173"/>
      <c r="P87" s="231"/>
      <c r="Q87" s="174"/>
      <c r="R87" s="227"/>
      <c r="S87" s="230"/>
      <c r="T87" s="173"/>
      <c r="U87" s="231"/>
      <c r="V87" s="174"/>
      <c r="W87" s="229" t="s">
        <v>6</v>
      </c>
    </row>
    <row r="88" spans="1:27" ht="13.5" thickBot="1" x14ac:dyDescent="0.25">
      <c r="B88" s="202"/>
      <c r="C88" s="95"/>
      <c r="D88" s="95"/>
      <c r="E88" s="95"/>
      <c r="F88" s="95"/>
      <c r="G88" s="95"/>
      <c r="H88" s="95"/>
      <c r="I88" s="96"/>
      <c r="L88" s="232"/>
      <c r="M88" s="236" t="s">
        <v>42</v>
      </c>
      <c r="N88" s="237" t="s">
        <v>43</v>
      </c>
      <c r="O88" s="175" t="s">
        <v>44</v>
      </c>
      <c r="P88" s="238" t="s">
        <v>13</v>
      </c>
      <c r="Q88" s="278" t="s">
        <v>9</v>
      </c>
      <c r="R88" s="236" t="s">
        <v>42</v>
      </c>
      <c r="S88" s="237" t="s">
        <v>43</v>
      </c>
      <c r="T88" s="175" t="s">
        <v>44</v>
      </c>
      <c r="U88" s="238" t="s">
        <v>13</v>
      </c>
      <c r="V88" s="278" t="s">
        <v>9</v>
      </c>
      <c r="W88" s="235"/>
    </row>
    <row r="89" spans="1:27" ht="4.5" customHeight="1" thickTop="1" x14ac:dyDescent="0.2">
      <c r="B89" s="202"/>
      <c r="C89" s="95"/>
      <c r="D89" s="95"/>
      <c r="E89" s="95"/>
      <c r="F89" s="95"/>
      <c r="G89" s="95"/>
      <c r="H89" s="95"/>
      <c r="I89" s="96"/>
      <c r="L89" s="226"/>
      <c r="M89" s="242"/>
      <c r="N89" s="243"/>
      <c r="O89" s="159"/>
      <c r="P89" s="244"/>
      <c r="Q89" s="162"/>
      <c r="R89" s="242"/>
      <c r="S89" s="243"/>
      <c r="T89" s="159"/>
      <c r="U89" s="244"/>
      <c r="V89" s="164"/>
      <c r="W89" s="245"/>
    </row>
    <row r="90" spans="1:27" s="4" customFormat="1" ht="12.75" customHeight="1" x14ac:dyDescent="0.2">
      <c r="A90" s="123"/>
      <c r="B90" s="212"/>
      <c r="C90" s="123"/>
      <c r="D90" s="123"/>
      <c r="E90" s="123"/>
      <c r="F90" s="123"/>
      <c r="G90" s="123"/>
      <c r="H90" s="123"/>
      <c r="I90" s="124"/>
      <c r="J90" s="123"/>
      <c r="K90" s="95"/>
      <c r="L90" s="226" t="s">
        <v>14</v>
      </c>
      <c r="M90" s="248">
        <v>47880</v>
      </c>
      <c r="N90" s="249">
        <v>57332</v>
      </c>
      <c r="O90" s="160">
        <f>M90+N90</f>
        <v>105212</v>
      </c>
      <c r="P90" s="102">
        <v>4370</v>
      </c>
      <c r="Q90" s="163">
        <f>O90+P90</f>
        <v>109582</v>
      </c>
      <c r="R90" s="248">
        <v>42651</v>
      </c>
      <c r="S90" s="249">
        <v>60218</v>
      </c>
      <c r="T90" s="160">
        <f>R90+S90</f>
        <v>102869</v>
      </c>
      <c r="U90" s="102">
        <v>4377</v>
      </c>
      <c r="V90" s="165">
        <f>T90+U90</f>
        <v>107246</v>
      </c>
      <c r="W90" s="222">
        <f t="shared" ref="W90:W98" si="75">IF(Q90=0,0,((V90/Q90)-1)*100)</f>
        <v>-2.1317369640999395</v>
      </c>
      <c r="X90" s="6"/>
      <c r="Y90" s="5"/>
      <c r="Z90" s="5"/>
      <c r="AA90" s="11"/>
    </row>
    <row r="91" spans="1:27" s="4" customFormat="1" ht="12.75" customHeight="1" x14ac:dyDescent="0.2">
      <c r="A91" s="123"/>
      <c r="B91" s="212"/>
      <c r="C91" s="123"/>
      <c r="D91" s="123"/>
      <c r="E91" s="123"/>
      <c r="F91" s="123"/>
      <c r="G91" s="123"/>
      <c r="H91" s="123"/>
      <c r="I91" s="124"/>
      <c r="J91" s="123"/>
      <c r="K91" s="95"/>
      <c r="L91" s="226" t="s">
        <v>15</v>
      </c>
      <c r="M91" s="248">
        <v>48580</v>
      </c>
      <c r="N91" s="249">
        <v>59275</v>
      </c>
      <c r="O91" s="160">
        <f>M91+N91</f>
        <v>107855</v>
      </c>
      <c r="P91" s="102">
        <v>4468</v>
      </c>
      <c r="Q91" s="163">
        <f>O91+P91</f>
        <v>112323</v>
      </c>
      <c r="R91" s="248">
        <v>47111</v>
      </c>
      <c r="S91" s="249">
        <v>63515</v>
      </c>
      <c r="T91" s="160">
        <f>R91+S91</f>
        <v>110626</v>
      </c>
      <c r="U91" s="102">
        <v>4323</v>
      </c>
      <c r="V91" s="165">
        <f>T91+U91</f>
        <v>114949</v>
      </c>
      <c r="W91" s="222">
        <f t="shared" si="75"/>
        <v>2.337900519038838</v>
      </c>
      <c r="X91" s="9"/>
      <c r="AA91" s="11"/>
    </row>
    <row r="92" spans="1:27" s="4" customFormat="1" ht="12.75" customHeight="1" thickBot="1" x14ac:dyDescent="0.25">
      <c r="A92" s="123"/>
      <c r="B92" s="212"/>
      <c r="C92" s="123"/>
      <c r="D92" s="123"/>
      <c r="E92" s="123"/>
      <c r="F92" s="123"/>
      <c r="G92" s="123"/>
      <c r="H92" s="123"/>
      <c r="I92" s="124"/>
      <c r="J92" s="123"/>
      <c r="K92" s="95"/>
      <c r="L92" s="232" t="s">
        <v>16</v>
      </c>
      <c r="M92" s="248">
        <v>44799</v>
      </c>
      <c r="N92" s="249">
        <v>55757</v>
      </c>
      <c r="O92" s="160">
        <f>M92+N92</f>
        <v>100556</v>
      </c>
      <c r="P92" s="102">
        <v>4359</v>
      </c>
      <c r="Q92" s="163">
        <f>O92+P92</f>
        <v>104915</v>
      </c>
      <c r="R92" s="248">
        <v>41669</v>
      </c>
      <c r="S92" s="249">
        <v>61592</v>
      </c>
      <c r="T92" s="160">
        <f>R92+S92</f>
        <v>103261</v>
      </c>
      <c r="U92" s="102">
        <v>4115</v>
      </c>
      <c r="V92" s="165">
        <f>T92+U92</f>
        <v>107376</v>
      </c>
      <c r="W92" s="222">
        <f t="shared" si="75"/>
        <v>2.3457084306343301</v>
      </c>
      <c r="X92" s="9"/>
      <c r="AA92" s="11"/>
    </row>
    <row r="93" spans="1:27" s="4" customFormat="1" ht="12.75" customHeight="1" thickTop="1" thickBot="1" x14ac:dyDescent="0.25">
      <c r="A93" s="123"/>
      <c r="B93" s="212"/>
      <c r="C93" s="123"/>
      <c r="D93" s="123"/>
      <c r="E93" s="123"/>
      <c r="F93" s="123"/>
      <c r="G93" s="123"/>
      <c r="H93" s="123"/>
      <c r="I93" s="124"/>
      <c r="J93" s="123"/>
      <c r="K93" s="95"/>
      <c r="L93" s="206" t="s">
        <v>17</v>
      </c>
      <c r="M93" s="166">
        <f t="shared" ref="M93:V93" si="76">+M90+M91+M92</f>
        <v>141259</v>
      </c>
      <c r="N93" s="167">
        <f t="shared" si="76"/>
        <v>172364</v>
      </c>
      <c r="O93" s="166">
        <f t="shared" si="76"/>
        <v>313623</v>
      </c>
      <c r="P93" s="166">
        <f t="shared" si="76"/>
        <v>13197</v>
      </c>
      <c r="Q93" s="166">
        <f t="shared" si="76"/>
        <v>326820</v>
      </c>
      <c r="R93" s="166">
        <f t="shared" si="76"/>
        <v>131431</v>
      </c>
      <c r="S93" s="167">
        <f t="shared" si="76"/>
        <v>185325</v>
      </c>
      <c r="T93" s="166">
        <f t="shared" si="76"/>
        <v>316756</v>
      </c>
      <c r="U93" s="166">
        <f t="shared" si="76"/>
        <v>12815</v>
      </c>
      <c r="V93" s="168">
        <f t="shared" si="76"/>
        <v>329571</v>
      </c>
      <c r="W93" s="169">
        <f>IF(Q93=0,0,((V93/Q93)-1)*100)</f>
        <v>0.8417477510556326</v>
      </c>
      <c r="X93" s="6"/>
      <c r="Y93" s="3"/>
      <c r="Z93" s="3"/>
      <c r="AA93" s="10"/>
    </row>
    <row r="94" spans="1:27" ht="13.5" thickTop="1" x14ac:dyDescent="0.2">
      <c r="A94" s="123"/>
      <c r="B94" s="212"/>
      <c r="C94" s="123"/>
      <c r="D94" s="123"/>
      <c r="E94" s="123"/>
      <c r="F94" s="123"/>
      <c r="G94" s="123"/>
      <c r="H94" s="123"/>
      <c r="I94" s="124"/>
      <c r="J94" s="123"/>
      <c r="L94" s="226" t="s">
        <v>18</v>
      </c>
      <c r="M94" s="248">
        <v>43149</v>
      </c>
      <c r="N94" s="249">
        <v>52955</v>
      </c>
      <c r="O94" s="160">
        <f>M94+N94</f>
        <v>96104</v>
      </c>
      <c r="P94" s="102">
        <v>3712</v>
      </c>
      <c r="Q94" s="163">
        <f>O94+P94</f>
        <v>99816</v>
      </c>
      <c r="R94" s="248">
        <v>40052</v>
      </c>
      <c r="S94" s="249">
        <v>53366</v>
      </c>
      <c r="T94" s="160">
        <f>R94+S94</f>
        <v>93418</v>
      </c>
      <c r="U94" s="102">
        <v>3769</v>
      </c>
      <c r="V94" s="165">
        <f>T94+U94</f>
        <v>97187</v>
      </c>
      <c r="W94" s="222">
        <f t="shared" si="75"/>
        <v>-2.6338462771499538</v>
      </c>
      <c r="Y94" s="3"/>
      <c r="Z94" s="3"/>
    </row>
    <row r="95" spans="1:27" ht="12.75" x14ac:dyDescent="0.2">
      <c r="A95" s="123"/>
      <c r="B95" s="212"/>
      <c r="C95" s="123"/>
      <c r="D95" s="123"/>
      <c r="E95" s="123"/>
      <c r="F95" s="123"/>
      <c r="G95" s="123"/>
      <c r="H95" s="123"/>
      <c r="I95" s="124"/>
      <c r="J95" s="123"/>
      <c r="L95" s="226" t="s">
        <v>19</v>
      </c>
      <c r="M95" s="248">
        <v>37111</v>
      </c>
      <c r="N95" s="249">
        <v>49257</v>
      </c>
      <c r="O95" s="160">
        <f>M95+N95</f>
        <v>86368</v>
      </c>
      <c r="P95" s="102">
        <v>3478</v>
      </c>
      <c r="Q95" s="163">
        <f>O95+P95</f>
        <v>89846</v>
      </c>
      <c r="R95" s="248">
        <v>39688</v>
      </c>
      <c r="S95" s="249">
        <v>56496</v>
      </c>
      <c r="T95" s="160">
        <f>R95+S95</f>
        <v>96184</v>
      </c>
      <c r="U95" s="102">
        <v>3645</v>
      </c>
      <c r="V95" s="165">
        <f>T95+U95</f>
        <v>99829</v>
      </c>
      <c r="W95" s="222">
        <f>IF(Q95=0,0,((V95/Q95)-1)*100)</f>
        <v>11.111234779511614</v>
      </c>
      <c r="Y95" s="3"/>
      <c r="Z95" s="3"/>
    </row>
    <row r="96" spans="1:27" ht="13.5" thickBot="1" x14ac:dyDescent="0.25">
      <c r="A96" s="123"/>
      <c r="B96" s="212"/>
      <c r="C96" s="123"/>
      <c r="D96" s="123"/>
      <c r="E96" s="123"/>
      <c r="F96" s="123"/>
      <c r="G96" s="123"/>
      <c r="H96" s="123"/>
      <c r="I96" s="124"/>
      <c r="J96" s="123"/>
      <c r="L96" s="226" t="s">
        <v>20</v>
      </c>
      <c r="M96" s="248">
        <v>48714</v>
      </c>
      <c r="N96" s="249">
        <v>60613</v>
      </c>
      <c r="O96" s="160">
        <f>M96+N96</f>
        <v>109327</v>
      </c>
      <c r="P96" s="102">
        <v>4610</v>
      </c>
      <c r="Q96" s="163">
        <f>O96+P96</f>
        <v>113937</v>
      </c>
      <c r="R96" s="248">
        <v>46786</v>
      </c>
      <c r="S96" s="249">
        <v>62791</v>
      </c>
      <c r="T96" s="160">
        <f>R96+S96</f>
        <v>109577</v>
      </c>
      <c r="U96" s="102">
        <v>4036</v>
      </c>
      <c r="V96" s="165">
        <f>T96+U96</f>
        <v>113613</v>
      </c>
      <c r="W96" s="222">
        <f>IF(Q96=0,0,((V96/Q96)-1)*100)</f>
        <v>-0.28436767687406439</v>
      </c>
    </row>
    <row r="97" spans="1:27" s="4" customFormat="1" ht="12.75" customHeight="1" thickTop="1" thickBot="1" x14ac:dyDescent="0.25">
      <c r="A97" s="123"/>
      <c r="B97" s="212"/>
      <c r="C97" s="123"/>
      <c r="D97" s="123"/>
      <c r="E97" s="123"/>
      <c r="F97" s="123"/>
      <c r="G97" s="123"/>
      <c r="H97" s="123"/>
      <c r="I97" s="124"/>
      <c r="J97" s="123"/>
      <c r="K97" s="95"/>
      <c r="L97" s="206" t="s">
        <v>89</v>
      </c>
      <c r="M97" s="166">
        <f t="shared" ref="M97:V97" si="77">+M94+M95+M96</f>
        <v>128974</v>
      </c>
      <c r="N97" s="167">
        <f t="shared" si="77"/>
        <v>162825</v>
      </c>
      <c r="O97" s="166">
        <f t="shared" si="77"/>
        <v>291799</v>
      </c>
      <c r="P97" s="166">
        <f t="shared" si="77"/>
        <v>11800</v>
      </c>
      <c r="Q97" s="166">
        <f t="shared" si="77"/>
        <v>303599</v>
      </c>
      <c r="R97" s="166">
        <f t="shared" si="77"/>
        <v>126526</v>
      </c>
      <c r="S97" s="167">
        <f t="shared" si="77"/>
        <v>172653</v>
      </c>
      <c r="T97" s="166">
        <f t="shared" si="77"/>
        <v>299179</v>
      </c>
      <c r="U97" s="166">
        <f t="shared" si="77"/>
        <v>11450</v>
      </c>
      <c r="V97" s="168">
        <f t="shared" si="77"/>
        <v>310629</v>
      </c>
      <c r="W97" s="169">
        <f>IF(Q97=0,0,((V97/Q97)-1)*100)</f>
        <v>2.3155543990592831</v>
      </c>
      <c r="X97" s="6"/>
      <c r="Y97" s="3"/>
      <c r="Z97" s="3"/>
      <c r="AA97" s="10"/>
    </row>
    <row r="98" spans="1:27" ht="13.5" thickTop="1" x14ac:dyDescent="0.2">
      <c r="A98" s="123"/>
      <c r="B98" s="212"/>
      <c r="C98" s="123"/>
      <c r="D98" s="123"/>
      <c r="E98" s="123"/>
      <c r="F98" s="123"/>
      <c r="G98" s="123"/>
      <c r="H98" s="123"/>
      <c r="I98" s="124"/>
      <c r="J98" s="123"/>
      <c r="L98" s="226" t="s">
        <v>21</v>
      </c>
      <c r="M98" s="248">
        <v>43173</v>
      </c>
      <c r="N98" s="249">
        <v>53596</v>
      </c>
      <c r="O98" s="160">
        <f>M98+N98</f>
        <v>96769</v>
      </c>
      <c r="P98" s="102">
        <v>4003</v>
      </c>
      <c r="Q98" s="163">
        <f>O98+P98</f>
        <v>100772</v>
      </c>
      <c r="R98" s="248">
        <v>40659</v>
      </c>
      <c r="S98" s="249">
        <v>53476</v>
      </c>
      <c r="T98" s="160">
        <f>R98+S98</f>
        <v>94135</v>
      </c>
      <c r="U98" s="102">
        <v>3792</v>
      </c>
      <c r="V98" s="165">
        <f>T98+U98</f>
        <v>97927</v>
      </c>
      <c r="W98" s="222">
        <f t="shared" si="75"/>
        <v>-2.8232048584924341</v>
      </c>
      <c r="Y98" s="5"/>
      <c r="Z98" s="5"/>
      <c r="AA98" s="11"/>
    </row>
    <row r="99" spans="1:27" ht="13.5" thickBot="1" x14ac:dyDescent="0.25">
      <c r="A99" s="123"/>
      <c r="B99" s="212"/>
      <c r="C99" s="123"/>
      <c r="D99" s="123"/>
      <c r="E99" s="123"/>
      <c r="F99" s="123"/>
      <c r="G99" s="123"/>
      <c r="H99" s="123"/>
      <c r="I99" s="124"/>
      <c r="J99" s="123"/>
      <c r="L99" s="226" t="s">
        <v>90</v>
      </c>
      <c r="M99" s="248">
        <v>42746</v>
      </c>
      <c r="N99" s="249">
        <v>58927</v>
      </c>
      <c r="O99" s="160">
        <f>+M99+N99</f>
        <v>101673</v>
      </c>
      <c r="P99" s="102">
        <v>3952</v>
      </c>
      <c r="Q99" s="163">
        <f>O99+P99</f>
        <v>105625</v>
      </c>
      <c r="R99" s="248">
        <v>40319</v>
      </c>
      <c r="S99" s="249">
        <v>58658</v>
      </c>
      <c r="T99" s="160">
        <f>+R99+S99</f>
        <v>98977</v>
      </c>
      <c r="U99" s="102">
        <v>4028</v>
      </c>
      <c r="V99" s="165">
        <f>T99+U99</f>
        <v>103005</v>
      </c>
      <c r="W99" s="222">
        <f>IF(Q99=0,0,((V99/Q99)-1)*100)</f>
        <v>-2.4804733727810668</v>
      </c>
      <c r="Y99" s="5"/>
      <c r="Z99" s="5"/>
      <c r="AA99" s="11"/>
    </row>
    <row r="100" spans="1:27" s="4" customFormat="1" ht="12.75" customHeight="1" thickTop="1" thickBot="1" x14ac:dyDescent="0.25">
      <c r="A100" s="123"/>
      <c r="B100" s="212"/>
      <c r="C100" s="123"/>
      <c r="D100" s="123"/>
      <c r="E100" s="123"/>
      <c r="F100" s="123"/>
      <c r="G100" s="123"/>
      <c r="H100" s="123"/>
      <c r="I100" s="124"/>
      <c r="J100" s="123"/>
      <c r="K100" s="95"/>
      <c r="L100" s="206" t="s">
        <v>94</v>
      </c>
      <c r="M100" s="166">
        <f t="shared" ref="M100:V100" si="78">+M97+M98+M99</f>
        <v>214893</v>
      </c>
      <c r="N100" s="167">
        <f t="shared" si="78"/>
        <v>275348</v>
      </c>
      <c r="O100" s="166">
        <f t="shared" si="78"/>
        <v>490241</v>
      </c>
      <c r="P100" s="166">
        <f t="shared" si="78"/>
        <v>19755</v>
      </c>
      <c r="Q100" s="166">
        <f t="shared" si="78"/>
        <v>509996</v>
      </c>
      <c r="R100" s="166">
        <f t="shared" si="78"/>
        <v>207504</v>
      </c>
      <c r="S100" s="167">
        <f t="shared" si="78"/>
        <v>284787</v>
      </c>
      <c r="T100" s="166">
        <f t="shared" si="78"/>
        <v>492291</v>
      </c>
      <c r="U100" s="166">
        <f t="shared" si="78"/>
        <v>19270</v>
      </c>
      <c r="V100" s="168">
        <f t="shared" si="78"/>
        <v>511561</v>
      </c>
      <c r="W100" s="169">
        <f>IF(Q100=0,0,((V100/Q100)-1)*100)</f>
        <v>0.30686515188353969</v>
      </c>
      <c r="X100" s="6"/>
      <c r="Y100" s="3"/>
      <c r="Z100" s="3"/>
      <c r="AA100" s="10"/>
    </row>
    <row r="101" spans="1:27" s="4" customFormat="1" ht="12.75" customHeight="1" thickTop="1" thickBot="1" x14ac:dyDescent="0.25">
      <c r="A101" s="123"/>
      <c r="B101" s="212"/>
      <c r="C101" s="123"/>
      <c r="D101" s="123"/>
      <c r="E101" s="123"/>
      <c r="F101" s="123"/>
      <c r="G101" s="123"/>
      <c r="H101" s="123"/>
      <c r="I101" s="124"/>
      <c r="J101" s="123"/>
      <c r="K101" s="95"/>
      <c r="L101" s="206" t="s">
        <v>95</v>
      </c>
      <c r="M101" s="166">
        <f t="shared" ref="M101:V101" si="79">+M93+M97+M98+M99</f>
        <v>356152</v>
      </c>
      <c r="N101" s="167">
        <f t="shared" si="79"/>
        <v>447712</v>
      </c>
      <c r="O101" s="166">
        <f t="shared" si="79"/>
        <v>803864</v>
      </c>
      <c r="P101" s="166">
        <f t="shared" si="79"/>
        <v>32952</v>
      </c>
      <c r="Q101" s="166">
        <f t="shared" si="79"/>
        <v>836816</v>
      </c>
      <c r="R101" s="166">
        <f t="shared" si="79"/>
        <v>338935</v>
      </c>
      <c r="S101" s="167">
        <f t="shared" si="79"/>
        <v>470112</v>
      </c>
      <c r="T101" s="166">
        <f t="shared" si="79"/>
        <v>809047</v>
      </c>
      <c r="U101" s="166">
        <f t="shared" si="79"/>
        <v>32085</v>
      </c>
      <c r="V101" s="168">
        <f t="shared" si="79"/>
        <v>841132</v>
      </c>
      <c r="W101" s="169">
        <f t="shared" ref="W101" si="80">IF(Q101=0,0,((V101/Q101)-1)*100)</f>
        <v>0.51576451693085001</v>
      </c>
      <c r="X101" s="6"/>
      <c r="Y101" s="3"/>
      <c r="Z101" s="3"/>
      <c r="AA101" s="10"/>
    </row>
    <row r="102" spans="1:27" ht="14.25" thickTop="1" thickBot="1" x14ac:dyDescent="0.25">
      <c r="A102" s="123"/>
      <c r="B102" s="212"/>
      <c r="C102" s="123"/>
      <c r="D102" s="123"/>
      <c r="E102" s="123"/>
      <c r="F102" s="123"/>
      <c r="G102" s="123"/>
      <c r="H102" s="123"/>
      <c r="I102" s="124"/>
      <c r="J102" s="123"/>
      <c r="L102" s="226" t="s">
        <v>22</v>
      </c>
      <c r="M102" s="248">
        <v>43864</v>
      </c>
      <c r="N102" s="249">
        <v>54751</v>
      </c>
      <c r="O102" s="161">
        <f>+M102+N102</f>
        <v>98615</v>
      </c>
      <c r="P102" s="255">
        <v>3662</v>
      </c>
      <c r="Q102" s="163">
        <f>O102+P102</f>
        <v>102277</v>
      </c>
      <c r="R102" s="248"/>
      <c r="S102" s="249"/>
      <c r="T102" s="161"/>
      <c r="U102" s="255"/>
      <c r="V102" s="165"/>
      <c r="W102" s="222"/>
      <c r="Y102" s="5"/>
      <c r="Z102" s="5"/>
      <c r="AA102" s="11"/>
    </row>
    <row r="103" spans="1:27" ht="14.25" thickTop="1" thickBot="1" x14ac:dyDescent="0.25">
      <c r="A103" s="123"/>
      <c r="B103" s="212"/>
      <c r="C103" s="123"/>
      <c r="D103" s="123"/>
      <c r="E103" s="123"/>
      <c r="F103" s="123"/>
      <c r="G103" s="123"/>
      <c r="H103" s="123"/>
      <c r="I103" s="124"/>
      <c r="J103" s="123"/>
      <c r="L103" s="207" t="s">
        <v>23</v>
      </c>
      <c r="M103" s="170">
        <f t="shared" ref="M103:Q103" si="81">+M98+M99+M102</f>
        <v>129783</v>
      </c>
      <c r="N103" s="170">
        <f t="shared" si="81"/>
        <v>167274</v>
      </c>
      <c r="O103" s="171">
        <f t="shared" si="81"/>
        <v>297057</v>
      </c>
      <c r="P103" s="171">
        <f t="shared" si="81"/>
        <v>11617</v>
      </c>
      <c r="Q103" s="171">
        <f t="shared" si="81"/>
        <v>308674</v>
      </c>
      <c r="R103" s="170"/>
      <c r="S103" s="170"/>
      <c r="T103" s="171"/>
      <c r="U103" s="171"/>
      <c r="V103" s="171"/>
      <c r="W103" s="172"/>
    </row>
    <row r="104" spans="1:27" ht="13.5" thickTop="1" x14ac:dyDescent="0.2">
      <c r="A104" s="123"/>
      <c r="B104" s="212"/>
      <c r="C104" s="123"/>
      <c r="D104" s="123"/>
      <c r="E104" s="123"/>
      <c r="F104" s="123"/>
      <c r="G104" s="123"/>
      <c r="H104" s="123"/>
      <c r="I104" s="124"/>
      <c r="J104" s="123"/>
      <c r="L104" s="226" t="s">
        <v>25</v>
      </c>
      <c r="M104" s="248">
        <v>44947</v>
      </c>
      <c r="N104" s="249">
        <v>54450</v>
      </c>
      <c r="O104" s="161">
        <f>+M104+N104</f>
        <v>99397</v>
      </c>
      <c r="P104" s="256">
        <v>3965</v>
      </c>
      <c r="Q104" s="163">
        <f>O104+P104</f>
        <v>103362</v>
      </c>
      <c r="R104" s="248"/>
      <c r="S104" s="249"/>
      <c r="T104" s="161"/>
      <c r="U104" s="256"/>
      <c r="V104" s="165"/>
      <c r="W104" s="222"/>
    </row>
    <row r="105" spans="1:27" ht="12.75" x14ac:dyDescent="0.2">
      <c r="A105" s="123"/>
      <c r="B105" s="212"/>
      <c r="C105" s="123"/>
      <c r="D105" s="123"/>
      <c r="E105" s="123"/>
      <c r="F105" s="123"/>
      <c r="G105" s="123"/>
      <c r="H105" s="123"/>
      <c r="I105" s="124"/>
      <c r="J105" s="123"/>
      <c r="L105" s="226" t="s">
        <v>26</v>
      </c>
      <c r="M105" s="248">
        <v>40881</v>
      </c>
      <c r="N105" s="249">
        <v>52067</v>
      </c>
      <c r="O105" s="161">
        <f>+M105+N105</f>
        <v>92948</v>
      </c>
      <c r="P105" s="102">
        <v>4130</v>
      </c>
      <c r="Q105" s="163">
        <f>O105+P105</f>
        <v>97078</v>
      </c>
      <c r="R105" s="248"/>
      <c r="S105" s="249"/>
      <c r="T105" s="161"/>
      <c r="U105" s="102"/>
      <c r="V105" s="165"/>
      <c r="W105" s="222"/>
    </row>
    <row r="106" spans="1:27" ht="13.5" thickBot="1" x14ac:dyDescent="0.25">
      <c r="A106" s="98"/>
      <c r="B106" s="212"/>
      <c r="C106" s="123"/>
      <c r="D106" s="123"/>
      <c r="E106" s="123"/>
      <c r="F106" s="123"/>
      <c r="G106" s="123"/>
      <c r="H106" s="123"/>
      <c r="I106" s="124"/>
      <c r="J106" s="98"/>
      <c r="L106" s="226" t="s">
        <v>27</v>
      </c>
      <c r="M106" s="248">
        <v>37778</v>
      </c>
      <c r="N106" s="249">
        <v>57565</v>
      </c>
      <c r="O106" s="161">
        <f>+M106+N106</f>
        <v>95343</v>
      </c>
      <c r="P106" s="102">
        <v>3813</v>
      </c>
      <c r="Q106" s="163">
        <f>O106+P106</f>
        <v>99156</v>
      </c>
      <c r="R106" s="248"/>
      <c r="S106" s="249"/>
      <c r="T106" s="161"/>
      <c r="U106" s="102"/>
      <c r="V106" s="165"/>
      <c r="W106" s="222"/>
    </row>
    <row r="107" spans="1:27" s="4" customFormat="1" ht="12.75" customHeight="1" thickTop="1" thickBot="1" x14ac:dyDescent="0.25">
      <c r="A107" s="123"/>
      <c r="B107" s="212"/>
      <c r="C107" s="123"/>
      <c r="D107" s="123"/>
      <c r="E107" s="123"/>
      <c r="F107" s="123"/>
      <c r="G107" s="123"/>
      <c r="H107" s="123"/>
      <c r="I107" s="124"/>
      <c r="J107" s="123"/>
      <c r="K107" s="95"/>
      <c r="L107" s="206" t="s">
        <v>28</v>
      </c>
      <c r="M107" s="166">
        <f t="shared" ref="M107:Q107" si="82">+M104+M105+M106</f>
        <v>123606</v>
      </c>
      <c r="N107" s="167">
        <f t="shared" si="82"/>
        <v>164082</v>
      </c>
      <c r="O107" s="166">
        <f t="shared" si="82"/>
        <v>287688</v>
      </c>
      <c r="P107" s="166">
        <f t="shared" si="82"/>
        <v>11908</v>
      </c>
      <c r="Q107" s="166">
        <f t="shared" si="82"/>
        <v>299596</v>
      </c>
      <c r="R107" s="166"/>
      <c r="S107" s="167"/>
      <c r="T107" s="166"/>
      <c r="U107" s="166"/>
      <c r="V107" s="166"/>
      <c r="W107" s="169"/>
      <c r="X107" s="9"/>
      <c r="AA107" s="11"/>
    </row>
    <row r="108" spans="1:27" s="4" customFormat="1" ht="12.75" customHeight="1" thickTop="1" thickBot="1" x14ac:dyDescent="0.25">
      <c r="A108" s="123"/>
      <c r="B108" s="212"/>
      <c r="C108" s="123"/>
      <c r="D108" s="123"/>
      <c r="E108" s="123"/>
      <c r="F108" s="123"/>
      <c r="G108" s="123"/>
      <c r="H108" s="123"/>
      <c r="I108" s="124"/>
      <c r="J108" s="123"/>
      <c r="K108" s="95"/>
      <c r="L108" s="206" t="s">
        <v>92</v>
      </c>
      <c r="M108" s="166">
        <f t="shared" ref="M108:Q108" si="83">+M93+M97+M103+M107</f>
        <v>523622</v>
      </c>
      <c r="N108" s="167">
        <f t="shared" si="83"/>
        <v>666545</v>
      </c>
      <c r="O108" s="166">
        <f t="shared" si="83"/>
        <v>1190167</v>
      </c>
      <c r="P108" s="166">
        <f t="shared" si="83"/>
        <v>48522</v>
      </c>
      <c r="Q108" s="166">
        <f t="shared" si="83"/>
        <v>1238689</v>
      </c>
      <c r="R108" s="166"/>
      <c r="S108" s="167"/>
      <c r="T108" s="166"/>
      <c r="U108" s="166"/>
      <c r="V108" s="168"/>
      <c r="W108" s="169"/>
      <c r="X108" s="6"/>
      <c r="Y108" s="3"/>
      <c r="Z108" s="3"/>
      <c r="AA108" s="10"/>
    </row>
    <row r="109" spans="1:27" ht="15.75" customHeight="1" thickTop="1" thickBot="1" x14ac:dyDescent="0.25">
      <c r="A109" s="123"/>
      <c r="B109" s="212"/>
      <c r="C109" s="123"/>
      <c r="D109" s="123"/>
      <c r="E109" s="123"/>
      <c r="F109" s="123"/>
      <c r="G109" s="123"/>
      <c r="H109" s="123"/>
      <c r="I109" s="124"/>
      <c r="J109" s="123"/>
      <c r="L109" s="205" t="s">
        <v>61</v>
      </c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6"/>
    </row>
    <row r="110" spans="1:27" ht="13.5" thickTop="1" x14ac:dyDescent="0.2">
      <c r="B110" s="212"/>
      <c r="C110" s="123"/>
      <c r="D110" s="123"/>
      <c r="E110" s="123"/>
      <c r="F110" s="123"/>
      <c r="G110" s="123"/>
      <c r="H110" s="123"/>
      <c r="I110" s="124"/>
      <c r="L110" s="302" t="s">
        <v>45</v>
      </c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4"/>
    </row>
    <row r="111" spans="1:27" ht="13.5" thickBot="1" x14ac:dyDescent="0.25">
      <c r="B111" s="212"/>
      <c r="C111" s="123"/>
      <c r="D111" s="123"/>
      <c r="E111" s="123"/>
      <c r="F111" s="123"/>
      <c r="G111" s="123"/>
      <c r="H111" s="123"/>
      <c r="I111" s="124"/>
      <c r="L111" s="305" t="s">
        <v>46</v>
      </c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7"/>
    </row>
    <row r="112" spans="1:27" ht="14.25" thickTop="1" thickBot="1" x14ac:dyDescent="0.25">
      <c r="B112" s="212"/>
      <c r="C112" s="123"/>
      <c r="D112" s="123"/>
      <c r="E112" s="123"/>
      <c r="F112" s="123"/>
      <c r="G112" s="123"/>
      <c r="H112" s="123"/>
      <c r="I112" s="124"/>
      <c r="L112" s="202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122" t="s">
        <v>41</v>
      </c>
    </row>
    <row r="113" spans="2:27" ht="14.25" thickTop="1" thickBot="1" x14ac:dyDescent="0.25">
      <c r="B113" s="212"/>
      <c r="C113" s="123"/>
      <c r="D113" s="123"/>
      <c r="E113" s="123"/>
      <c r="F113" s="123"/>
      <c r="G113" s="123"/>
      <c r="H113" s="123"/>
      <c r="I113" s="124"/>
      <c r="L113" s="224"/>
      <c r="M113" s="314" t="s">
        <v>91</v>
      </c>
      <c r="N113" s="315"/>
      <c r="O113" s="315"/>
      <c r="P113" s="315"/>
      <c r="Q113" s="316"/>
      <c r="R113" s="314" t="s">
        <v>93</v>
      </c>
      <c r="S113" s="315"/>
      <c r="T113" s="315"/>
      <c r="U113" s="315"/>
      <c r="V113" s="316"/>
      <c r="W113" s="225" t="s">
        <v>4</v>
      </c>
    </row>
    <row r="114" spans="2:27" ht="13.5" thickTop="1" x14ac:dyDescent="0.2">
      <c r="B114" s="212"/>
      <c r="C114" s="123"/>
      <c r="D114" s="123"/>
      <c r="E114" s="123"/>
      <c r="F114" s="123"/>
      <c r="G114" s="123"/>
      <c r="H114" s="123"/>
      <c r="I114" s="124"/>
      <c r="L114" s="226" t="s">
        <v>5</v>
      </c>
      <c r="M114" s="227"/>
      <c r="N114" s="230"/>
      <c r="O114" s="173"/>
      <c r="P114" s="231"/>
      <c r="Q114" s="174"/>
      <c r="R114" s="227"/>
      <c r="S114" s="230"/>
      <c r="T114" s="173"/>
      <c r="U114" s="231"/>
      <c r="V114" s="174"/>
      <c r="W114" s="229" t="s">
        <v>6</v>
      </c>
    </row>
    <row r="115" spans="2:27" ht="13.5" thickBot="1" x14ac:dyDescent="0.25">
      <c r="B115" s="212"/>
      <c r="C115" s="123"/>
      <c r="D115" s="123"/>
      <c r="E115" s="123"/>
      <c r="F115" s="123"/>
      <c r="G115" s="123"/>
      <c r="H115" s="123"/>
      <c r="I115" s="124"/>
      <c r="L115" s="232"/>
      <c r="M115" s="236" t="s">
        <v>42</v>
      </c>
      <c r="N115" s="237" t="s">
        <v>43</v>
      </c>
      <c r="O115" s="175" t="s">
        <v>44</v>
      </c>
      <c r="P115" s="238" t="s">
        <v>13</v>
      </c>
      <c r="Q115" s="278" t="s">
        <v>9</v>
      </c>
      <c r="R115" s="236" t="s">
        <v>42</v>
      </c>
      <c r="S115" s="237" t="s">
        <v>43</v>
      </c>
      <c r="T115" s="175" t="s">
        <v>44</v>
      </c>
      <c r="U115" s="238" t="s">
        <v>13</v>
      </c>
      <c r="V115" s="278" t="s">
        <v>9</v>
      </c>
      <c r="W115" s="235"/>
    </row>
    <row r="116" spans="2:27" ht="4.5" customHeight="1" thickTop="1" x14ac:dyDescent="0.2">
      <c r="B116" s="212"/>
      <c r="C116" s="123"/>
      <c r="D116" s="123"/>
      <c r="E116" s="123"/>
      <c r="F116" s="123"/>
      <c r="G116" s="123"/>
      <c r="H116" s="123"/>
      <c r="I116" s="124"/>
      <c r="L116" s="226"/>
      <c r="M116" s="242"/>
      <c r="N116" s="243"/>
      <c r="O116" s="159"/>
      <c r="P116" s="244"/>
      <c r="Q116" s="162"/>
      <c r="R116" s="242"/>
      <c r="S116" s="243"/>
      <c r="T116" s="159"/>
      <c r="U116" s="244"/>
      <c r="V116" s="164"/>
      <c r="W116" s="245"/>
    </row>
    <row r="117" spans="2:27" ht="12.75" x14ac:dyDescent="0.2">
      <c r="B117" s="212"/>
      <c r="C117" s="123"/>
      <c r="D117" s="123"/>
      <c r="E117" s="123"/>
      <c r="F117" s="123"/>
      <c r="G117" s="123"/>
      <c r="H117" s="123"/>
      <c r="I117" s="124"/>
      <c r="L117" s="226" t="s">
        <v>14</v>
      </c>
      <c r="M117" s="248">
        <v>1725</v>
      </c>
      <c r="N117" s="249">
        <v>2152</v>
      </c>
      <c r="O117" s="160">
        <f>M117+N117</f>
        <v>3877</v>
      </c>
      <c r="P117" s="102">
        <v>0</v>
      </c>
      <c r="Q117" s="163">
        <f>O117+P117</f>
        <v>3877</v>
      </c>
      <c r="R117" s="248">
        <v>1990</v>
      </c>
      <c r="S117" s="249">
        <v>1789</v>
      </c>
      <c r="T117" s="160">
        <f>R117+S117</f>
        <v>3779</v>
      </c>
      <c r="U117" s="102">
        <v>0</v>
      </c>
      <c r="V117" s="165">
        <f>T117+U117</f>
        <v>3779</v>
      </c>
      <c r="W117" s="222">
        <f t="shared" ref="W117:W125" si="84">IF(Q117=0,0,((V117/Q117)-1)*100)</f>
        <v>-2.527727624451892</v>
      </c>
    </row>
    <row r="118" spans="2:27" ht="12.75" x14ac:dyDescent="0.2">
      <c r="B118" s="212"/>
      <c r="C118" s="123"/>
      <c r="D118" s="123"/>
      <c r="E118" s="123"/>
      <c r="F118" s="123"/>
      <c r="G118" s="123"/>
      <c r="H118" s="123"/>
      <c r="I118" s="124"/>
      <c r="L118" s="226" t="s">
        <v>15</v>
      </c>
      <c r="M118" s="248">
        <v>1852</v>
      </c>
      <c r="N118" s="249">
        <v>2118</v>
      </c>
      <c r="O118" s="160">
        <f>M118+N118</f>
        <v>3970</v>
      </c>
      <c r="P118" s="102">
        <v>14</v>
      </c>
      <c r="Q118" s="163">
        <f>O118+P118</f>
        <v>3984</v>
      </c>
      <c r="R118" s="248">
        <v>2029</v>
      </c>
      <c r="S118" s="249">
        <v>1659</v>
      </c>
      <c r="T118" s="160">
        <f>R118+S118</f>
        <v>3688</v>
      </c>
      <c r="U118" s="102">
        <v>2</v>
      </c>
      <c r="V118" s="165">
        <f>T118+U118</f>
        <v>3690</v>
      </c>
      <c r="W118" s="222">
        <f t="shared" si="84"/>
        <v>-7.3795180722891596</v>
      </c>
      <c r="Y118" s="3"/>
    </row>
    <row r="119" spans="2:27" ht="13.5" thickBot="1" x14ac:dyDescent="0.25">
      <c r="B119" s="212"/>
      <c r="C119" s="123"/>
      <c r="D119" s="123"/>
      <c r="E119" s="123"/>
      <c r="F119" s="123"/>
      <c r="G119" s="123"/>
      <c r="H119" s="123"/>
      <c r="I119" s="124"/>
      <c r="L119" s="232" t="s">
        <v>16</v>
      </c>
      <c r="M119" s="248">
        <v>1653</v>
      </c>
      <c r="N119" s="249">
        <v>1976</v>
      </c>
      <c r="O119" s="160">
        <f>M119+N119</f>
        <v>3629</v>
      </c>
      <c r="P119" s="102">
        <v>0</v>
      </c>
      <c r="Q119" s="163">
        <f>O119+P119</f>
        <v>3629</v>
      </c>
      <c r="R119" s="248">
        <v>2212</v>
      </c>
      <c r="S119" s="249">
        <v>1908</v>
      </c>
      <c r="T119" s="160">
        <f>R119+S119</f>
        <v>4120</v>
      </c>
      <c r="U119" s="102">
        <v>0</v>
      </c>
      <c r="V119" s="165">
        <f>T119+U119</f>
        <v>4120</v>
      </c>
      <c r="W119" s="222">
        <f t="shared" si="84"/>
        <v>13.529898043538168</v>
      </c>
      <c r="Y119" s="3"/>
    </row>
    <row r="120" spans="2:27" ht="14.25" thickTop="1" thickBot="1" x14ac:dyDescent="0.25">
      <c r="B120" s="212"/>
      <c r="C120" s="123"/>
      <c r="D120" s="123"/>
      <c r="E120" s="123"/>
      <c r="F120" s="123"/>
      <c r="G120" s="123"/>
      <c r="H120" s="123"/>
      <c r="I120" s="124"/>
      <c r="L120" s="206" t="s">
        <v>17</v>
      </c>
      <c r="M120" s="166">
        <f t="shared" ref="M120:V120" si="85">+M117+M118+M119</f>
        <v>5230</v>
      </c>
      <c r="N120" s="167">
        <f t="shared" si="85"/>
        <v>6246</v>
      </c>
      <c r="O120" s="166">
        <f t="shared" si="85"/>
        <v>11476</v>
      </c>
      <c r="P120" s="166">
        <f t="shared" si="85"/>
        <v>14</v>
      </c>
      <c r="Q120" s="166">
        <f t="shared" si="85"/>
        <v>11490</v>
      </c>
      <c r="R120" s="166">
        <f t="shared" si="85"/>
        <v>6231</v>
      </c>
      <c r="S120" s="167">
        <f t="shared" si="85"/>
        <v>5356</v>
      </c>
      <c r="T120" s="166">
        <f t="shared" si="85"/>
        <v>11587</v>
      </c>
      <c r="U120" s="166">
        <f t="shared" si="85"/>
        <v>2</v>
      </c>
      <c r="V120" s="168">
        <f t="shared" si="85"/>
        <v>11589</v>
      </c>
      <c r="W120" s="169">
        <f t="shared" si="84"/>
        <v>0.86161879895561011</v>
      </c>
      <c r="Y120" s="3"/>
      <c r="Z120" s="3"/>
    </row>
    <row r="121" spans="2:27" ht="13.5" thickTop="1" x14ac:dyDescent="0.2">
      <c r="B121" s="212"/>
      <c r="C121" s="123"/>
      <c r="D121" s="123"/>
      <c r="E121" s="123"/>
      <c r="F121" s="123"/>
      <c r="G121" s="123"/>
      <c r="H121" s="123"/>
      <c r="I121" s="124"/>
      <c r="L121" s="226" t="s">
        <v>18</v>
      </c>
      <c r="M121" s="248">
        <v>1693</v>
      </c>
      <c r="N121" s="249">
        <v>1906</v>
      </c>
      <c r="O121" s="160">
        <f>M121+N121</f>
        <v>3599</v>
      </c>
      <c r="P121" s="102">
        <v>3</v>
      </c>
      <c r="Q121" s="163">
        <f>O121+P121</f>
        <v>3602</v>
      </c>
      <c r="R121" s="248">
        <v>2239</v>
      </c>
      <c r="S121" s="249">
        <v>1770</v>
      </c>
      <c r="T121" s="160">
        <f>R121+S121</f>
        <v>4009</v>
      </c>
      <c r="U121" s="102">
        <v>0</v>
      </c>
      <c r="V121" s="165">
        <f>T121+U121</f>
        <v>4009</v>
      </c>
      <c r="W121" s="222">
        <f t="shared" si="84"/>
        <v>11.299278178789551</v>
      </c>
      <c r="Y121" s="3"/>
      <c r="Z121" s="3"/>
    </row>
    <row r="122" spans="2:27" ht="12.75" x14ac:dyDescent="0.2">
      <c r="B122" s="212"/>
      <c r="C122" s="123"/>
      <c r="D122" s="123"/>
      <c r="E122" s="123"/>
      <c r="F122" s="123"/>
      <c r="G122" s="123"/>
      <c r="H122" s="123"/>
      <c r="I122" s="124"/>
      <c r="L122" s="226" t="s">
        <v>19</v>
      </c>
      <c r="M122" s="248">
        <v>1735</v>
      </c>
      <c r="N122" s="249">
        <v>1706</v>
      </c>
      <c r="O122" s="160">
        <f>M122+N122</f>
        <v>3441</v>
      </c>
      <c r="P122" s="102">
        <v>2</v>
      </c>
      <c r="Q122" s="163">
        <f>O122+P122</f>
        <v>3443</v>
      </c>
      <c r="R122" s="248">
        <v>2275</v>
      </c>
      <c r="S122" s="249">
        <v>1561</v>
      </c>
      <c r="T122" s="160">
        <f>R122+S122</f>
        <v>3836</v>
      </c>
      <c r="U122" s="102">
        <v>0</v>
      </c>
      <c r="V122" s="165">
        <f>T122+U122</f>
        <v>3836</v>
      </c>
      <c r="W122" s="222">
        <f>IF(Q122=0,0,((V122/Q122)-1)*100)</f>
        <v>11.414464130119084</v>
      </c>
      <c r="Y122" s="3"/>
      <c r="Z122" s="3"/>
    </row>
    <row r="123" spans="2:27" ht="13.5" thickBot="1" x14ac:dyDescent="0.25">
      <c r="B123" s="212"/>
      <c r="C123" s="123"/>
      <c r="D123" s="123"/>
      <c r="E123" s="123"/>
      <c r="F123" s="123"/>
      <c r="G123" s="123"/>
      <c r="H123" s="123"/>
      <c r="I123" s="124"/>
      <c r="L123" s="226" t="s">
        <v>20</v>
      </c>
      <c r="M123" s="248">
        <v>2112</v>
      </c>
      <c r="N123" s="249">
        <v>1795</v>
      </c>
      <c r="O123" s="160">
        <f>M123+N123</f>
        <v>3907</v>
      </c>
      <c r="P123" s="102">
        <v>10</v>
      </c>
      <c r="Q123" s="163">
        <f>O123+P123</f>
        <v>3917</v>
      </c>
      <c r="R123" s="248">
        <v>2184</v>
      </c>
      <c r="S123" s="249">
        <v>1616</v>
      </c>
      <c r="T123" s="160">
        <f>R123+S123</f>
        <v>3800</v>
      </c>
      <c r="U123" s="102">
        <v>0</v>
      </c>
      <c r="V123" s="165">
        <f>T123+U123</f>
        <v>3800</v>
      </c>
      <c r="W123" s="222">
        <f>IF(Q123=0,0,((V123/Q123)-1)*100)</f>
        <v>-2.9869798315036999</v>
      </c>
      <c r="Y123" s="3"/>
      <c r="Z123" s="3"/>
    </row>
    <row r="124" spans="2:27" ht="14.25" thickTop="1" thickBot="1" x14ac:dyDescent="0.25">
      <c r="B124" s="212"/>
      <c r="C124" s="123"/>
      <c r="D124" s="123"/>
      <c r="E124" s="123"/>
      <c r="F124" s="123"/>
      <c r="G124" s="123"/>
      <c r="H124" s="123"/>
      <c r="I124" s="124"/>
      <c r="L124" s="206" t="s">
        <v>89</v>
      </c>
      <c r="M124" s="166">
        <f t="shared" ref="M124:V124" si="86">+M121+M122+M123</f>
        <v>5540</v>
      </c>
      <c r="N124" s="167">
        <f t="shared" si="86"/>
        <v>5407</v>
      </c>
      <c r="O124" s="166">
        <f t="shared" si="86"/>
        <v>10947</v>
      </c>
      <c r="P124" s="166">
        <f t="shared" si="86"/>
        <v>15</v>
      </c>
      <c r="Q124" s="166">
        <f t="shared" si="86"/>
        <v>10962</v>
      </c>
      <c r="R124" s="166">
        <f t="shared" si="86"/>
        <v>6698</v>
      </c>
      <c r="S124" s="167">
        <f t="shared" si="86"/>
        <v>4947</v>
      </c>
      <c r="T124" s="166">
        <f t="shared" si="86"/>
        <v>11645</v>
      </c>
      <c r="U124" s="166">
        <f t="shared" si="86"/>
        <v>0</v>
      </c>
      <c r="V124" s="168">
        <f t="shared" si="86"/>
        <v>11645</v>
      </c>
      <c r="W124" s="169">
        <f t="shared" ref="W124" si="87">IF(Q124=0,0,((V124/Q124)-1)*100)</f>
        <v>6.2306148513045168</v>
      </c>
      <c r="Y124" s="3"/>
      <c r="Z124" s="3"/>
    </row>
    <row r="125" spans="2:27" ht="13.5" thickTop="1" x14ac:dyDescent="0.2">
      <c r="B125" s="212"/>
      <c r="C125" s="123"/>
      <c r="D125" s="123"/>
      <c r="E125" s="123"/>
      <c r="F125" s="123"/>
      <c r="G125" s="123"/>
      <c r="H125" s="123"/>
      <c r="I125" s="124"/>
      <c r="L125" s="226" t="s">
        <v>21</v>
      </c>
      <c r="M125" s="248">
        <v>1298</v>
      </c>
      <c r="N125" s="249">
        <v>1614</v>
      </c>
      <c r="O125" s="160">
        <f>M125+N125</f>
        <v>2912</v>
      </c>
      <c r="P125" s="102">
        <v>1</v>
      </c>
      <c r="Q125" s="163">
        <f>O125+P125</f>
        <v>2913</v>
      </c>
      <c r="R125" s="248">
        <v>1511</v>
      </c>
      <c r="S125" s="249">
        <v>1445</v>
      </c>
      <c r="T125" s="160">
        <f>R125+S125</f>
        <v>2956</v>
      </c>
      <c r="U125" s="102">
        <v>1</v>
      </c>
      <c r="V125" s="165">
        <f>T125+U125</f>
        <v>2957</v>
      </c>
      <c r="W125" s="222">
        <f t="shared" si="84"/>
        <v>1.5104703055269564</v>
      </c>
      <c r="Y125" s="5"/>
      <c r="Z125" s="5"/>
      <c r="AA125" s="11"/>
    </row>
    <row r="126" spans="2:27" ht="13.5" thickBot="1" x14ac:dyDescent="0.25">
      <c r="B126" s="212"/>
      <c r="C126" s="123"/>
      <c r="D126" s="123"/>
      <c r="E126" s="123"/>
      <c r="F126" s="123"/>
      <c r="G126" s="123"/>
      <c r="H126" s="123"/>
      <c r="I126" s="124"/>
      <c r="L126" s="226" t="s">
        <v>90</v>
      </c>
      <c r="M126" s="248">
        <v>1459</v>
      </c>
      <c r="N126" s="249">
        <v>1561</v>
      </c>
      <c r="O126" s="160">
        <f>+M126+N126</f>
        <v>3020</v>
      </c>
      <c r="P126" s="102">
        <v>0</v>
      </c>
      <c r="Q126" s="163">
        <f>O126+P126</f>
        <v>3020</v>
      </c>
      <c r="R126" s="248">
        <v>1621</v>
      </c>
      <c r="S126" s="249">
        <v>1307</v>
      </c>
      <c r="T126" s="160">
        <f>+R126+S126</f>
        <v>2928</v>
      </c>
      <c r="U126" s="102">
        <v>0</v>
      </c>
      <c r="V126" s="165">
        <f>+T126+U126</f>
        <v>2928</v>
      </c>
      <c r="W126" s="222">
        <f>IF(Q126=0,0,((V126/Q126)-1)*100)</f>
        <v>-3.0463576158940353</v>
      </c>
      <c r="Y126" s="5"/>
      <c r="Z126" s="5"/>
      <c r="AA126" s="11"/>
    </row>
    <row r="127" spans="2:27" ht="14.25" thickTop="1" thickBot="1" x14ac:dyDescent="0.25">
      <c r="B127" s="212"/>
      <c r="C127" s="123"/>
      <c r="D127" s="123"/>
      <c r="E127" s="123"/>
      <c r="F127" s="123"/>
      <c r="G127" s="123"/>
      <c r="H127" s="123"/>
      <c r="I127" s="124"/>
      <c r="L127" s="206" t="s">
        <v>94</v>
      </c>
      <c r="M127" s="166">
        <f t="shared" ref="M127:V127" si="88">+M124+M125+M126</f>
        <v>8297</v>
      </c>
      <c r="N127" s="167">
        <f t="shared" si="88"/>
        <v>8582</v>
      </c>
      <c r="O127" s="166">
        <f t="shared" si="88"/>
        <v>16879</v>
      </c>
      <c r="P127" s="166">
        <f t="shared" si="88"/>
        <v>16</v>
      </c>
      <c r="Q127" s="166">
        <f t="shared" si="88"/>
        <v>16895</v>
      </c>
      <c r="R127" s="166">
        <f t="shared" si="88"/>
        <v>9830</v>
      </c>
      <c r="S127" s="167">
        <f t="shared" si="88"/>
        <v>7699</v>
      </c>
      <c r="T127" s="166">
        <f t="shared" si="88"/>
        <v>17529</v>
      </c>
      <c r="U127" s="166">
        <f t="shared" si="88"/>
        <v>1</v>
      </c>
      <c r="V127" s="168">
        <f t="shared" si="88"/>
        <v>17530</v>
      </c>
      <c r="W127" s="169">
        <f>IF(Q127=0,0,((V127/Q127)-1)*100)</f>
        <v>3.7585084344480713</v>
      </c>
      <c r="Y127" s="3"/>
      <c r="Z127" s="3"/>
    </row>
    <row r="128" spans="2:27" ht="14.25" thickTop="1" thickBot="1" x14ac:dyDescent="0.25">
      <c r="B128" s="212"/>
      <c r="C128" s="123"/>
      <c r="D128" s="123"/>
      <c r="E128" s="123"/>
      <c r="F128" s="123"/>
      <c r="G128" s="123"/>
      <c r="H128" s="123"/>
      <c r="I128" s="124"/>
      <c r="L128" s="206" t="s">
        <v>95</v>
      </c>
      <c r="M128" s="166">
        <f t="shared" ref="M128:V128" si="89">+M120+M124+M125+M126</f>
        <v>13527</v>
      </c>
      <c r="N128" s="167">
        <f t="shared" si="89"/>
        <v>14828</v>
      </c>
      <c r="O128" s="166">
        <f t="shared" si="89"/>
        <v>28355</v>
      </c>
      <c r="P128" s="166">
        <f t="shared" si="89"/>
        <v>30</v>
      </c>
      <c r="Q128" s="166">
        <f t="shared" si="89"/>
        <v>28385</v>
      </c>
      <c r="R128" s="166">
        <f t="shared" si="89"/>
        <v>16061</v>
      </c>
      <c r="S128" s="167">
        <f t="shared" si="89"/>
        <v>13055</v>
      </c>
      <c r="T128" s="166">
        <f t="shared" si="89"/>
        <v>29116</v>
      </c>
      <c r="U128" s="166">
        <f t="shared" si="89"/>
        <v>3</v>
      </c>
      <c r="V128" s="168">
        <f t="shared" si="89"/>
        <v>29119</v>
      </c>
      <c r="W128" s="169">
        <f t="shared" ref="W128" si="90">IF(Q128=0,0,((V128/Q128)-1)*100)</f>
        <v>2.5858728201514802</v>
      </c>
      <c r="Y128" s="3"/>
      <c r="Z128" s="3"/>
    </row>
    <row r="129" spans="1:27" ht="14.25" thickTop="1" thickBot="1" x14ac:dyDescent="0.25">
      <c r="B129" s="212"/>
      <c r="C129" s="123"/>
      <c r="D129" s="123"/>
      <c r="E129" s="123"/>
      <c r="F129" s="123"/>
      <c r="G129" s="123"/>
      <c r="H129" s="123"/>
      <c r="I129" s="124"/>
      <c r="L129" s="226" t="s">
        <v>22</v>
      </c>
      <c r="M129" s="248">
        <v>1501</v>
      </c>
      <c r="N129" s="249">
        <v>1472</v>
      </c>
      <c r="O129" s="161">
        <f>+M129+N129</f>
        <v>2973</v>
      </c>
      <c r="P129" s="255">
        <v>0</v>
      </c>
      <c r="Q129" s="163">
        <f>O129+P129</f>
        <v>2973</v>
      </c>
      <c r="R129" s="248"/>
      <c r="S129" s="249"/>
      <c r="T129" s="161"/>
      <c r="U129" s="255"/>
      <c r="V129" s="165"/>
      <c r="W129" s="222"/>
      <c r="Y129" s="5"/>
      <c r="Z129" s="5"/>
      <c r="AA129" s="11"/>
    </row>
    <row r="130" spans="1:27" ht="14.25" thickTop="1" thickBot="1" x14ac:dyDescent="0.25">
      <c r="B130" s="212"/>
      <c r="C130" s="123"/>
      <c r="D130" s="123"/>
      <c r="E130" s="123"/>
      <c r="F130" s="123"/>
      <c r="G130" s="123"/>
      <c r="H130" s="123"/>
      <c r="I130" s="124"/>
      <c r="L130" s="207" t="s">
        <v>23</v>
      </c>
      <c r="M130" s="170">
        <f t="shared" ref="M130:Q130" si="91">+M125+M126+M129</f>
        <v>4258</v>
      </c>
      <c r="N130" s="170">
        <f t="shared" si="91"/>
        <v>4647</v>
      </c>
      <c r="O130" s="171">
        <f t="shared" si="91"/>
        <v>8905</v>
      </c>
      <c r="P130" s="171">
        <f t="shared" si="91"/>
        <v>1</v>
      </c>
      <c r="Q130" s="171">
        <f t="shared" si="91"/>
        <v>8906</v>
      </c>
      <c r="R130" s="170"/>
      <c r="S130" s="170"/>
      <c r="T130" s="171"/>
      <c r="U130" s="171"/>
      <c r="V130" s="171"/>
      <c r="W130" s="172"/>
      <c r="Y130" s="3"/>
    </row>
    <row r="131" spans="1:27" s="4" customFormat="1" ht="12.75" customHeight="1" thickTop="1" x14ac:dyDescent="0.2">
      <c r="A131" s="129"/>
      <c r="B131" s="213"/>
      <c r="C131" s="130"/>
      <c r="D131" s="130"/>
      <c r="E131" s="130"/>
      <c r="F131" s="130"/>
      <c r="G131" s="130"/>
      <c r="H131" s="130"/>
      <c r="I131" s="131"/>
      <c r="J131" s="129"/>
      <c r="K131" s="129"/>
      <c r="L131" s="226" t="s">
        <v>25</v>
      </c>
      <c r="M131" s="248">
        <v>1473</v>
      </c>
      <c r="N131" s="249">
        <v>1561</v>
      </c>
      <c r="O131" s="161">
        <f>+M131+N131</f>
        <v>3034</v>
      </c>
      <c r="P131" s="256">
        <v>1</v>
      </c>
      <c r="Q131" s="163">
        <f>O131+P131</f>
        <v>3035</v>
      </c>
      <c r="R131" s="248"/>
      <c r="S131" s="249"/>
      <c r="T131" s="161"/>
      <c r="U131" s="256"/>
      <c r="V131" s="165"/>
      <c r="W131" s="222"/>
      <c r="X131" s="9"/>
      <c r="Y131" s="3"/>
      <c r="AA131" s="11"/>
    </row>
    <row r="132" spans="1:27" s="4" customFormat="1" ht="12.75" customHeight="1" x14ac:dyDescent="0.2">
      <c r="A132" s="129"/>
      <c r="B132" s="214"/>
      <c r="C132" s="132"/>
      <c r="D132" s="132"/>
      <c r="E132" s="132"/>
      <c r="F132" s="132"/>
      <c r="G132" s="132"/>
      <c r="H132" s="132"/>
      <c r="I132" s="133"/>
      <c r="J132" s="129"/>
      <c r="K132" s="129"/>
      <c r="L132" s="226" t="s">
        <v>26</v>
      </c>
      <c r="M132" s="248">
        <v>1303</v>
      </c>
      <c r="N132" s="249">
        <v>997</v>
      </c>
      <c r="O132" s="161">
        <f>+M132+N132</f>
        <v>2300</v>
      </c>
      <c r="P132" s="102">
        <v>0</v>
      </c>
      <c r="Q132" s="163">
        <f>O132+P132</f>
        <v>2300</v>
      </c>
      <c r="R132" s="248"/>
      <c r="S132" s="249"/>
      <c r="T132" s="161"/>
      <c r="U132" s="102"/>
      <c r="V132" s="165"/>
      <c r="W132" s="222"/>
      <c r="X132" s="9"/>
      <c r="Y132" s="3"/>
      <c r="AA132" s="11"/>
    </row>
    <row r="133" spans="1:27" s="4" customFormat="1" ht="12.75" customHeight="1" thickBot="1" x14ac:dyDescent="0.25">
      <c r="A133" s="129"/>
      <c r="B133" s="214"/>
      <c r="C133" s="132"/>
      <c r="D133" s="132"/>
      <c r="E133" s="132"/>
      <c r="F133" s="132"/>
      <c r="G133" s="132"/>
      <c r="H133" s="132"/>
      <c r="I133" s="133"/>
      <c r="J133" s="129"/>
      <c r="K133" s="129"/>
      <c r="L133" s="226" t="s">
        <v>27</v>
      </c>
      <c r="M133" s="248">
        <v>1454</v>
      </c>
      <c r="N133" s="249">
        <v>1614</v>
      </c>
      <c r="O133" s="161">
        <f>+M133+N133</f>
        <v>3068</v>
      </c>
      <c r="P133" s="102">
        <v>0</v>
      </c>
      <c r="Q133" s="163">
        <f>O133+P133</f>
        <v>3068</v>
      </c>
      <c r="R133" s="248"/>
      <c r="S133" s="249"/>
      <c r="T133" s="161"/>
      <c r="U133" s="102"/>
      <c r="V133" s="165"/>
      <c r="W133" s="222"/>
      <c r="X133" s="9"/>
      <c r="Y133" s="3"/>
      <c r="AA133" s="11"/>
    </row>
    <row r="134" spans="1:27" ht="14.25" thickTop="1" thickBot="1" x14ac:dyDescent="0.25">
      <c r="B134" s="212"/>
      <c r="C134" s="123"/>
      <c r="D134" s="123"/>
      <c r="E134" s="123"/>
      <c r="F134" s="123"/>
      <c r="G134" s="123"/>
      <c r="H134" s="123"/>
      <c r="I134" s="124"/>
      <c r="L134" s="206" t="s">
        <v>28</v>
      </c>
      <c r="M134" s="166">
        <f t="shared" ref="M134:Q134" si="92">+M131+M132+M133</f>
        <v>4230</v>
      </c>
      <c r="N134" s="167">
        <f t="shared" si="92"/>
        <v>4172</v>
      </c>
      <c r="O134" s="166">
        <f t="shared" si="92"/>
        <v>8402</v>
      </c>
      <c r="P134" s="166">
        <f t="shared" si="92"/>
        <v>1</v>
      </c>
      <c r="Q134" s="166">
        <f t="shared" si="92"/>
        <v>8403</v>
      </c>
      <c r="R134" s="166"/>
      <c r="S134" s="167"/>
      <c r="T134" s="166"/>
      <c r="U134" s="166"/>
      <c r="V134" s="166"/>
      <c r="W134" s="169"/>
    </row>
    <row r="135" spans="1:27" ht="14.25" thickTop="1" thickBot="1" x14ac:dyDescent="0.25">
      <c r="B135" s="212"/>
      <c r="C135" s="123"/>
      <c r="D135" s="123"/>
      <c r="E135" s="123"/>
      <c r="F135" s="123"/>
      <c r="G135" s="123"/>
      <c r="H135" s="123"/>
      <c r="I135" s="124"/>
      <c r="L135" s="206" t="s">
        <v>92</v>
      </c>
      <c r="M135" s="166">
        <f t="shared" ref="M135:Q135" si="93">+M120+M124+M130+M134</f>
        <v>19258</v>
      </c>
      <c r="N135" s="167">
        <f t="shared" si="93"/>
        <v>20472</v>
      </c>
      <c r="O135" s="166">
        <f t="shared" si="93"/>
        <v>39730</v>
      </c>
      <c r="P135" s="166">
        <f t="shared" si="93"/>
        <v>31</v>
      </c>
      <c r="Q135" s="166">
        <f t="shared" si="93"/>
        <v>39761</v>
      </c>
      <c r="R135" s="166"/>
      <c r="S135" s="167"/>
      <c r="T135" s="166"/>
      <c r="U135" s="166"/>
      <c r="V135" s="168"/>
      <c r="W135" s="169"/>
      <c r="Y135" s="3"/>
      <c r="Z135" s="3"/>
    </row>
    <row r="136" spans="1:27" ht="14.25" thickTop="1" thickBot="1" x14ac:dyDescent="0.25">
      <c r="B136" s="212"/>
      <c r="C136" s="123"/>
      <c r="D136" s="123"/>
      <c r="E136" s="123"/>
      <c r="F136" s="123"/>
      <c r="G136" s="123"/>
      <c r="H136" s="123"/>
      <c r="I136" s="124"/>
      <c r="L136" s="205" t="s">
        <v>61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135"/>
    </row>
    <row r="137" spans="1:27" ht="13.5" thickTop="1" x14ac:dyDescent="0.2">
      <c r="B137" s="212"/>
      <c r="C137" s="123"/>
      <c r="D137" s="123"/>
      <c r="E137" s="123"/>
      <c r="F137" s="123"/>
      <c r="G137" s="123"/>
      <c r="H137" s="123"/>
      <c r="I137" s="124"/>
      <c r="L137" s="302" t="s">
        <v>47</v>
      </c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4"/>
    </row>
    <row r="138" spans="1:27" ht="13.5" thickBot="1" x14ac:dyDescent="0.25">
      <c r="B138" s="212"/>
      <c r="C138" s="123"/>
      <c r="D138" s="123"/>
      <c r="E138" s="123"/>
      <c r="F138" s="123"/>
      <c r="G138" s="123"/>
      <c r="H138" s="123"/>
      <c r="I138" s="124"/>
      <c r="L138" s="305" t="s">
        <v>48</v>
      </c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7"/>
    </row>
    <row r="139" spans="1:27" ht="14.25" thickTop="1" thickBot="1" x14ac:dyDescent="0.25">
      <c r="B139" s="212"/>
      <c r="C139" s="123"/>
      <c r="D139" s="123"/>
      <c r="E139" s="123"/>
      <c r="F139" s="123"/>
      <c r="G139" s="123"/>
      <c r="H139" s="123"/>
      <c r="I139" s="124"/>
      <c r="L139" s="202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122" t="s">
        <v>41</v>
      </c>
    </row>
    <row r="140" spans="1:27" ht="14.25" thickTop="1" thickBot="1" x14ac:dyDescent="0.25">
      <c r="B140" s="212"/>
      <c r="C140" s="123"/>
      <c r="D140" s="123"/>
      <c r="E140" s="123"/>
      <c r="F140" s="123"/>
      <c r="G140" s="123"/>
      <c r="H140" s="123"/>
      <c r="I140" s="124"/>
      <c r="L140" s="224"/>
      <c r="M140" s="314" t="s">
        <v>91</v>
      </c>
      <c r="N140" s="315"/>
      <c r="O140" s="315"/>
      <c r="P140" s="315"/>
      <c r="Q140" s="316"/>
      <c r="R140" s="314" t="s">
        <v>93</v>
      </c>
      <c r="S140" s="315"/>
      <c r="T140" s="315"/>
      <c r="U140" s="315"/>
      <c r="V140" s="316"/>
      <c r="W140" s="225" t="s">
        <v>4</v>
      </c>
    </row>
    <row r="141" spans="1:27" ht="13.5" thickTop="1" x14ac:dyDescent="0.2">
      <c r="B141" s="212"/>
      <c r="C141" s="123"/>
      <c r="D141" s="123"/>
      <c r="E141" s="123"/>
      <c r="F141" s="123"/>
      <c r="G141" s="123"/>
      <c r="H141" s="123"/>
      <c r="I141" s="124"/>
      <c r="L141" s="226" t="s">
        <v>5</v>
      </c>
      <c r="M141" s="227"/>
      <c r="N141" s="230"/>
      <c r="O141" s="173"/>
      <c r="P141" s="231"/>
      <c r="Q141" s="174"/>
      <c r="R141" s="227"/>
      <c r="S141" s="230"/>
      <c r="T141" s="173"/>
      <c r="U141" s="231"/>
      <c r="V141" s="174"/>
      <c r="W141" s="229" t="s">
        <v>6</v>
      </c>
    </row>
    <row r="142" spans="1:27" ht="13.5" thickBot="1" x14ac:dyDescent="0.25">
      <c r="B142" s="212"/>
      <c r="C142" s="123"/>
      <c r="D142" s="123"/>
      <c r="E142" s="123"/>
      <c r="F142" s="123"/>
      <c r="G142" s="123"/>
      <c r="H142" s="123"/>
      <c r="I142" s="124"/>
      <c r="L142" s="232"/>
      <c r="M142" s="236" t="s">
        <v>42</v>
      </c>
      <c r="N142" s="237" t="s">
        <v>43</v>
      </c>
      <c r="O142" s="175" t="s">
        <v>44</v>
      </c>
      <c r="P142" s="238" t="s">
        <v>13</v>
      </c>
      <c r="Q142" s="278" t="s">
        <v>9</v>
      </c>
      <c r="R142" s="236" t="s">
        <v>42</v>
      </c>
      <c r="S142" s="237" t="s">
        <v>43</v>
      </c>
      <c r="T142" s="175" t="s">
        <v>44</v>
      </c>
      <c r="U142" s="238" t="s">
        <v>13</v>
      </c>
      <c r="V142" s="278" t="s">
        <v>9</v>
      </c>
      <c r="W142" s="235"/>
    </row>
    <row r="143" spans="1:27" ht="4.5" customHeight="1" thickTop="1" x14ac:dyDescent="0.2">
      <c r="B143" s="212"/>
      <c r="C143" s="123"/>
      <c r="D143" s="123"/>
      <c r="E143" s="123"/>
      <c r="F143" s="123"/>
      <c r="G143" s="123"/>
      <c r="H143" s="123"/>
      <c r="I143" s="124"/>
      <c r="L143" s="226"/>
      <c r="M143" s="242"/>
      <c r="N143" s="243"/>
      <c r="O143" s="159"/>
      <c r="P143" s="244"/>
      <c r="Q143" s="162"/>
      <c r="R143" s="242"/>
      <c r="S143" s="243"/>
      <c r="T143" s="159"/>
      <c r="U143" s="244"/>
      <c r="V143" s="164"/>
      <c r="W143" s="245"/>
    </row>
    <row r="144" spans="1:27" ht="12.75" x14ac:dyDescent="0.2">
      <c r="B144" s="212"/>
      <c r="C144" s="123"/>
      <c r="D144" s="123"/>
      <c r="E144" s="123"/>
      <c r="F144" s="123"/>
      <c r="G144" s="123"/>
      <c r="H144" s="123"/>
      <c r="I144" s="124"/>
      <c r="L144" s="226" t="s">
        <v>14</v>
      </c>
      <c r="M144" s="248">
        <f t="shared" ref="M144:N146" si="94">+M90+M117</f>
        <v>49605</v>
      </c>
      <c r="N144" s="249">
        <f t="shared" si="94"/>
        <v>59484</v>
      </c>
      <c r="O144" s="160">
        <f>+M144+N144</f>
        <v>109089</v>
      </c>
      <c r="P144" s="102">
        <f>+P90+P117</f>
        <v>4370</v>
      </c>
      <c r="Q144" s="163">
        <f>+O144+P144</f>
        <v>113459</v>
      </c>
      <c r="R144" s="248">
        <f t="shared" ref="R144:S146" si="95">+R90+R117</f>
        <v>44641</v>
      </c>
      <c r="S144" s="249">
        <f t="shared" si="95"/>
        <v>62007</v>
      </c>
      <c r="T144" s="160">
        <f>+R144+S144</f>
        <v>106648</v>
      </c>
      <c r="U144" s="102">
        <f>+U90+U117</f>
        <v>4377</v>
      </c>
      <c r="V144" s="165">
        <f>+T144+U144</f>
        <v>111025</v>
      </c>
      <c r="W144" s="222">
        <f t="shared" ref="W144:W152" si="96">IF(Q144=0,0,((V144/Q144)-1)*100)</f>
        <v>-2.1452683348169854</v>
      </c>
      <c r="Y144" s="3"/>
    </row>
    <row r="145" spans="1:27" ht="12.75" x14ac:dyDescent="0.2">
      <c r="B145" s="212"/>
      <c r="C145" s="123"/>
      <c r="D145" s="123"/>
      <c r="E145" s="123"/>
      <c r="F145" s="123"/>
      <c r="G145" s="123"/>
      <c r="H145" s="123"/>
      <c r="I145" s="124"/>
      <c r="L145" s="226" t="s">
        <v>15</v>
      </c>
      <c r="M145" s="248">
        <f t="shared" si="94"/>
        <v>50432</v>
      </c>
      <c r="N145" s="249">
        <f t="shared" si="94"/>
        <v>61393</v>
      </c>
      <c r="O145" s="160">
        <f t="shared" ref="O145:O146" si="97">+M145+N145</f>
        <v>111825</v>
      </c>
      <c r="P145" s="102">
        <f>+P91+P118</f>
        <v>4482</v>
      </c>
      <c r="Q145" s="163">
        <f t="shared" ref="Q145:Q146" si="98">+O145+P145</f>
        <v>116307</v>
      </c>
      <c r="R145" s="248">
        <f t="shared" si="95"/>
        <v>49140</v>
      </c>
      <c r="S145" s="249">
        <f t="shared" si="95"/>
        <v>65174</v>
      </c>
      <c r="T145" s="160">
        <f t="shared" ref="T145:T146" si="99">+R145+S145</f>
        <v>114314</v>
      </c>
      <c r="U145" s="102">
        <f>+U91+U118</f>
        <v>4325</v>
      </c>
      <c r="V145" s="165">
        <f t="shared" ref="V145:V146" si="100">+T145+U145</f>
        <v>118639</v>
      </c>
      <c r="W145" s="222">
        <f t="shared" si="96"/>
        <v>2.0050383897787682</v>
      </c>
      <c r="Y145" s="3"/>
      <c r="Z145" s="3"/>
    </row>
    <row r="146" spans="1:27" ht="13.5" thickBot="1" x14ac:dyDescent="0.25">
      <c r="B146" s="212"/>
      <c r="C146" s="123"/>
      <c r="D146" s="123"/>
      <c r="E146" s="123"/>
      <c r="F146" s="123"/>
      <c r="G146" s="123"/>
      <c r="H146" s="123"/>
      <c r="I146" s="124"/>
      <c r="L146" s="232" t="s">
        <v>16</v>
      </c>
      <c r="M146" s="248">
        <f t="shared" si="94"/>
        <v>46452</v>
      </c>
      <c r="N146" s="249">
        <f t="shared" si="94"/>
        <v>57733</v>
      </c>
      <c r="O146" s="160">
        <f t="shared" si="97"/>
        <v>104185</v>
      </c>
      <c r="P146" s="102">
        <f>+P92+P119</f>
        <v>4359</v>
      </c>
      <c r="Q146" s="163">
        <f t="shared" si="98"/>
        <v>108544</v>
      </c>
      <c r="R146" s="248">
        <f t="shared" si="95"/>
        <v>43881</v>
      </c>
      <c r="S146" s="249">
        <f t="shared" si="95"/>
        <v>63500</v>
      </c>
      <c r="T146" s="160">
        <f t="shared" si="99"/>
        <v>107381</v>
      </c>
      <c r="U146" s="102">
        <f>+U92+U119</f>
        <v>4115</v>
      </c>
      <c r="V146" s="165">
        <f t="shared" si="100"/>
        <v>111496</v>
      </c>
      <c r="W146" s="222">
        <f t="shared" si="96"/>
        <v>2.7196344339622591</v>
      </c>
      <c r="Y146" s="3"/>
      <c r="Z146" s="3"/>
    </row>
    <row r="147" spans="1:27" ht="14.25" thickTop="1" thickBot="1" x14ac:dyDescent="0.25">
      <c r="B147" s="212"/>
      <c r="C147" s="123"/>
      <c r="D147" s="123"/>
      <c r="E147" s="123"/>
      <c r="F147" s="123"/>
      <c r="G147" s="123"/>
      <c r="H147" s="123"/>
      <c r="I147" s="124"/>
      <c r="L147" s="206" t="s">
        <v>17</v>
      </c>
      <c r="M147" s="166">
        <f t="shared" ref="M147:V147" si="101">+M144+M145+M146</f>
        <v>146489</v>
      </c>
      <c r="N147" s="167">
        <f t="shared" si="101"/>
        <v>178610</v>
      </c>
      <c r="O147" s="166">
        <f t="shared" si="101"/>
        <v>325099</v>
      </c>
      <c r="P147" s="166">
        <f t="shared" si="101"/>
        <v>13211</v>
      </c>
      <c r="Q147" s="166">
        <f t="shared" si="101"/>
        <v>338310</v>
      </c>
      <c r="R147" s="166">
        <f t="shared" si="101"/>
        <v>137662</v>
      </c>
      <c r="S147" s="167">
        <f t="shared" si="101"/>
        <v>190681</v>
      </c>
      <c r="T147" s="166">
        <f t="shared" si="101"/>
        <v>328343</v>
      </c>
      <c r="U147" s="166">
        <f t="shared" si="101"/>
        <v>12817</v>
      </c>
      <c r="V147" s="168">
        <f t="shared" si="101"/>
        <v>341160</v>
      </c>
      <c r="W147" s="169">
        <f t="shared" si="96"/>
        <v>0.84242263013212249</v>
      </c>
      <c r="Y147" s="3"/>
      <c r="Z147" s="3"/>
    </row>
    <row r="148" spans="1:27" ht="13.5" thickTop="1" x14ac:dyDescent="0.2">
      <c r="B148" s="212"/>
      <c r="C148" s="123"/>
      <c r="D148" s="123"/>
      <c r="E148" s="123"/>
      <c r="F148" s="123"/>
      <c r="G148" s="123"/>
      <c r="H148" s="123"/>
      <c r="I148" s="124"/>
      <c r="L148" s="226" t="s">
        <v>18</v>
      </c>
      <c r="M148" s="248">
        <f t="shared" ref="M148:N150" si="102">+M94+M121</f>
        <v>44842</v>
      </c>
      <c r="N148" s="249">
        <f t="shared" si="102"/>
        <v>54861</v>
      </c>
      <c r="O148" s="160">
        <f t="shared" ref="O148:O149" si="103">+M148+N148</f>
        <v>99703</v>
      </c>
      <c r="P148" s="102">
        <f>+P94+P121</f>
        <v>3715</v>
      </c>
      <c r="Q148" s="163">
        <f t="shared" ref="Q148:Q149" si="104">+O148+P148</f>
        <v>103418</v>
      </c>
      <c r="R148" s="248">
        <f t="shared" ref="R148:S150" si="105">+R94+R121</f>
        <v>42291</v>
      </c>
      <c r="S148" s="249">
        <f t="shared" si="105"/>
        <v>55136</v>
      </c>
      <c r="T148" s="160">
        <f t="shared" ref="T148:T149" si="106">+R148+S148</f>
        <v>97427</v>
      </c>
      <c r="U148" s="102">
        <f>+U94+U121</f>
        <v>3769</v>
      </c>
      <c r="V148" s="165">
        <f t="shared" ref="V148:V149" si="107">+T148+U148</f>
        <v>101196</v>
      </c>
      <c r="W148" s="222">
        <f t="shared" si="96"/>
        <v>-2.1485621458546822</v>
      </c>
      <c r="Y148" s="3"/>
      <c r="Z148" s="3"/>
    </row>
    <row r="149" spans="1:27" ht="12.75" x14ac:dyDescent="0.2">
      <c r="B149" s="212"/>
      <c r="C149" s="123"/>
      <c r="D149" s="123"/>
      <c r="E149" s="123"/>
      <c r="F149" s="123"/>
      <c r="G149" s="123"/>
      <c r="H149" s="123"/>
      <c r="I149" s="124"/>
      <c r="L149" s="226" t="s">
        <v>19</v>
      </c>
      <c r="M149" s="248">
        <f t="shared" si="102"/>
        <v>38846</v>
      </c>
      <c r="N149" s="249">
        <f t="shared" si="102"/>
        <v>50963</v>
      </c>
      <c r="O149" s="160">
        <f t="shared" si="103"/>
        <v>89809</v>
      </c>
      <c r="P149" s="102">
        <f>+P95+P122</f>
        <v>3480</v>
      </c>
      <c r="Q149" s="163">
        <f t="shared" si="104"/>
        <v>93289</v>
      </c>
      <c r="R149" s="248">
        <f t="shared" si="105"/>
        <v>41963</v>
      </c>
      <c r="S149" s="249">
        <f t="shared" si="105"/>
        <v>58057</v>
      </c>
      <c r="T149" s="160">
        <f t="shared" si="106"/>
        <v>100020</v>
      </c>
      <c r="U149" s="102">
        <f>+U95+U122</f>
        <v>3645</v>
      </c>
      <c r="V149" s="165">
        <f t="shared" si="107"/>
        <v>103665</v>
      </c>
      <c r="W149" s="222">
        <f t="shared" si="96"/>
        <v>11.122426009497378</v>
      </c>
      <c r="Y149" s="3"/>
      <c r="Z149" s="3"/>
    </row>
    <row r="150" spans="1:27" ht="13.5" thickBot="1" x14ac:dyDescent="0.25">
      <c r="B150" s="212"/>
      <c r="C150" s="123"/>
      <c r="D150" s="123"/>
      <c r="E150" s="123"/>
      <c r="F150" s="123"/>
      <c r="G150" s="123"/>
      <c r="H150" s="123"/>
      <c r="I150" s="124"/>
      <c r="L150" s="226" t="s">
        <v>20</v>
      </c>
      <c r="M150" s="248">
        <f t="shared" si="102"/>
        <v>50826</v>
      </c>
      <c r="N150" s="249">
        <f t="shared" si="102"/>
        <v>62408</v>
      </c>
      <c r="O150" s="160">
        <f>+M150+N150</f>
        <v>113234</v>
      </c>
      <c r="P150" s="102">
        <f>+P96+P123</f>
        <v>4620</v>
      </c>
      <c r="Q150" s="163">
        <f>+O150+P150</f>
        <v>117854</v>
      </c>
      <c r="R150" s="248">
        <f t="shared" si="105"/>
        <v>48970</v>
      </c>
      <c r="S150" s="249">
        <f t="shared" si="105"/>
        <v>64407</v>
      </c>
      <c r="T150" s="160">
        <f>+R150+S150</f>
        <v>113377</v>
      </c>
      <c r="U150" s="102">
        <f>+U96+U123</f>
        <v>4036</v>
      </c>
      <c r="V150" s="165">
        <f>+T150+U150</f>
        <v>117413</v>
      </c>
      <c r="W150" s="222">
        <f>IF(Q150=0,0,((V150/Q150)-1)*100)</f>
        <v>-0.37419179662973034</v>
      </c>
      <c r="Y150" s="5"/>
      <c r="Z150" s="5"/>
      <c r="AA150" s="11"/>
    </row>
    <row r="151" spans="1:27" ht="14.25" thickTop="1" thickBot="1" x14ac:dyDescent="0.25">
      <c r="B151" s="212"/>
      <c r="C151" s="123"/>
      <c r="D151" s="123"/>
      <c r="E151" s="123"/>
      <c r="F151" s="123"/>
      <c r="G151" s="123"/>
      <c r="H151" s="123"/>
      <c r="I151" s="124"/>
      <c r="L151" s="206" t="s">
        <v>89</v>
      </c>
      <c r="M151" s="166">
        <f t="shared" ref="M151:V151" si="108">+M148+M149+M150</f>
        <v>134514</v>
      </c>
      <c r="N151" s="167">
        <f t="shared" si="108"/>
        <v>168232</v>
      </c>
      <c r="O151" s="166">
        <f t="shared" si="108"/>
        <v>302746</v>
      </c>
      <c r="P151" s="166">
        <f t="shared" si="108"/>
        <v>11815</v>
      </c>
      <c r="Q151" s="166">
        <f t="shared" si="108"/>
        <v>314561</v>
      </c>
      <c r="R151" s="166">
        <f t="shared" si="108"/>
        <v>133224</v>
      </c>
      <c r="S151" s="167">
        <f t="shared" si="108"/>
        <v>177600</v>
      </c>
      <c r="T151" s="166">
        <f t="shared" si="108"/>
        <v>310824</v>
      </c>
      <c r="U151" s="166">
        <f t="shared" si="108"/>
        <v>11450</v>
      </c>
      <c r="V151" s="168">
        <f t="shared" si="108"/>
        <v>322274</v>
      </c>
      <c r="W151" s="169">
        <f t="shared" ref="W151" si="109">IF(Q151=0,0,((V151/Q151)-1)*100)</f>
        <v>2.4519886444918537</v>
      </c>
      <c r="Y151" s="3"/>
      <c r="Z151" s="3"/>
    </row>
    <row r="152" spans="1:27" ht="13.5" thickTop="1" x14ac:dyDescent="0.2">
      <c r="B152" s="212"/>
      <c r="C152" s="123"/>
      <c r="D152" s="123"/>
      <c r="E152" s="123"/>
      <c r="F152" s="123"/>
      <c r="G152" s="123"/>
      <c r="H152" s="123"/>
      <c r="I152" s="124"/>
      <c r="L152" s="226" t="s">
        <v>21</v>
      </c>
      <c r="M152" s="248">
        <f>+M98+M125</f>
        <v>44471</v>
      </c>
      <c r="N152" s="249">
        <f>+N98+N125</f>
        <v>55210</v>
      </c>
      <c r="O152" s="160">
        <f t="shared" ref="O152:O156" si="110">+M152+N152</f>
        <v>99681</v>
      </c>
      <c r="P152" s="102">
        <f>+P98+P125</f>
        <v>4004</v>
      </c>
      <c r="Q152" s="163">
        <f t="shared" ref="Q152:Q156" si="111">+O152+P152</f>
        <v>103685</v>
      </c>
      <c r="R152" s="248">
        <f>+R98+R125</f>
        <v>42170</v>
      </c>
      <c r="S152" s="249">
        <f>+S98+S125</f>
        <v>54921</v>
      </c>
      <c r="T152" s="160">
        <f t="shared" ref="T152" si="112">+R152+S152</f>
        <v>97091</v>
      </c>
      <c r="U152" s="102">
        <f>+U98+U125</f>
        <v>3793</v>
      </c>
      <c r="V152" s="165">
        <f t="shared" ref="V152" si="113">+T152+U152</f>
        <v>100884</v>
      </c>
      <c r="W152" s="222">
        <f t="shared" si="96"/>
        <v>-2.7014515117905202</v>
      </c>
      <c r="Y152" s="5"/>
      <c r="Z152" s="5"/>
      <c r="AA152" s="11"/>
    </row>
    <row r="153" spans="1:27" ht="13.5" thickBot="1" x14ac:dyDescent="0.25">
      <c r="B153" s="212"/>
      <c r="C153" s="123"/>
      <c r="D153" s="123"/>
      <c r="E153" s="123"/>
      <c r="F153" s="123"/>
      <c r="G153" s="123"/>
      <c r="H153" s="123"/>
      <c r="I153" s="124"/>
      <c r="L153" s="226" t="s">
        <v>90</v>
      </c>
      <c r="M153" s="248">
        <f>+M99+M126</f>
        <v>44205</v>
      </c>
      <c r="N153" s="249">
        <f>+N99+N126</f>
        <v>60488</v>
      </c>
      <c r="O153" s="160">
        <f>+M153+N153</f>
        <v>104693</v>
      </c>
      <c r="P153" s="102">
        <f>+P99+P126</f>
        <v>3952</v>
      </c>
      <c r="Q153" s="163">
        <f>+O153+P153</f>
        <v>108645</v>
      </c>
      <c r="R153" s="248">
        <f>+R99+R126</f>
        <v>41940</v>
      </c>
      <c r="S153" s="249">
        <f>+S99+S126</f>
        <v>59965</v>
      </c>
      <c r="T153" s="160">
        <f>+R153+S153</f>
        <v>101905</v>
      </c>
      <c r="U153" s="102">
        <f>+U99+U126</f>
        <v>4028</v>
      </c>
      <c r="V153" s="165">
        <f>+T153+U153</f>
        <v>105933</v>
      </c>
      <c r="W153" s="222">
        <f>IF(Q153=0,0,((V153/Q153)-1)*100)</f>
        <v>-2.4962032307055071</v>
      </c>
      <c r="Y153" s="5"/>
      <c r="Z153" s="5"/>
      <c r="AA153" s="11"/>
    </row>
    <row r="154" spans="1:27" ht="14.25" thickTop="1" thickBot="1" x14ac:dyDescent="0.25">
      <c r="B154" s="212"/>
      <c r="C154" s="123"/>
      <c r="D154" s="123"/>
      <c r="E154" s="123"/>
      <c r="F154" s="123"/>
      <c r="G154" s="123"/>
      <c r="H154" s="123"/>
      <c r="I154" s="124"/>
      <c r="L154" s="206" t="s">
        <v>94</v>
      </c>
      <c r="M154" s="166">
        <f t="shared" ref="M154:V154" si="114">+M151+M152+M153</f>
        <v>223190</v>
      </c>
      <c r="N154" s="167">
        <f t="shared" si="114"/>
        <v>283930</v>
      </c>
      <c r="O154" s="166">
        <f t="shared" si="114"/>
        <v>507120</v>
      </c>
      <c r="P154" s="166">
        <f t="shared" si="114"/>
        <v>19771</v>
      </c>
      <c r="Q154" s="166">
        <f t="shared" si="114"/>
        <v>526891</v>
      </c>
      <c r="R154" s="166">
        <f t="shared" si="114"/>
        <v>217334</v>
      </c>
      <c r="S154" s="167">
        <f t="shared" si="114"/>
        <v>292486</v>
      </c>
      <c r="T154" s="166">
        <f t="shared" si="114"/>
        <v>509820</v>
      </c>
      <c r="U154" s="166">
        <f t="shared" si="114"/>
        <v>19271</v>
      </c>
      <c r="V154" s="168">
        <f t="shared" si="114"/>
        <v>529091</v>
      </c>
      <c r="W154" s="169">
        <f>IF(Q154=0,0,((V154/Q154)-1)*100)</f>
        <v>0.41754366652684283</v>
      </c>
      <c r="Y154" s="3"/>
      <c r="Z154" s="3"/>
    </row>
    <row r="155" spans="1:27" ht="14.25" thickTop="1" thickBot="1" x14ac:dyDescent="0.25">
      <c r="B155" s="212"/>
      <c r="C155" s="123"/>
      <c r="D155" s="123"/>
      <c r="E155" s="123"/>
      <c r="F155" s="123"/>
      <c r="G155" s="123"/>
      <c r="H155" s="123"/>
      <c r="I155" s="124"/>
      <c r="L155" s="206" t="s">
        <v>95</v>
      </c>
      <c r="M155" s="166">
        <f t="shared" ref="M155:V155" si="115">+M147+M151+M152+M153</f>
        <v>369679</v>
      </c>
      <c r="N155" s="167">
        <f t="shared" si="115"/>
        <v>462540</v>
      </c>
      <c r="O155" s="166">
        <f t="shared" si="115"/>
        <v>832219</v>
      </c>
      <c r="P155" s="166">
        <f t="shared" si="115"/>
        <v>32982</v>
      </c>
      <c r="Q155" s="166">
        <f t="shared" si="115"/>
        <v>865201</v>
      </c>
      <c r="R155" s="166">
        <f t="shared" si="115"/>
        <v>354996</v>
      </c>
      <c r="S155" s="167">
        <f t="shared" si="115"/>
        <v>483167</v>
      </c>
      <c r="T155" s="166">
        <f t="shared" si="115"/>
        <v>838163</v>
      </c>
      <c r="U155" s="166">
        <f t="shared" si="115"/>
        <v>32088</v>
      </c>
      <c r="V155" s="168">
        <f t="shared" si="115"/>
        <v>870251</v>
      </c>
      <c r="W155" s="169">
        <f>IF(Q155=0,0,((V155/Q155)-1)*100)</f>
        <v>0.58367939935344282</v>
      </c>
      <c r="Y155" s="3"/>
      <c r="Z155" s="3"/>
    </row>
    <row r="156" spans="1:27" ht="14.25" thickTop="1" thickBot="1" x14ac:dyDescent="0.25">
      <c r="B156" s="212"/>
      <c r="C156" s="123"/>
      <c r="D156" s="123"/>
      <c r="E156" s="123"/>
      <c r="F156" s="123"/>
      <c r="G156" s="123"/>
      <c r="H156" s="123"/>
      <c r="I156" s="124"/>
      <c r="L156" s="226" t="s">
        <v>22</v>
      </c>
      <c r="M156" s="248">
        <f>+M102+M129</f>
        <v>45365</v>
      </c>
      <c r="N156" s="249">
        <f>+N102+N129</f>
        <v>56223</v>
      </c>
      <c r="O156" s="161">
        <f t="shared" si="110"/>
        <v>101588</v>
      </c>
      <c r="P156" s="255">
        <f>+P102+P129</f>
        <v>3662</v>
      </c>
      <c r="Q156" s="163">
        <f t="shared" si="111"/>
        <v>105250</v>
      </c>
      <c r="R156" s="248"/>
      <c r="S156" s="249"/>
      <c r="T156" s="161"/>
      <c r="U156" s="255"/>
      <c r="V156" s="165"/>
      <c r="W156" s="222"/>
      <c r="Y156" s="5"/>
      <c r="Z156" s="5"/>
      <c r="AA156" s="11"/>
    </row>
    <row r="157" spans="1:27" ht="14.25" thickTop="1" thickBot="1" x14ac:dyDescent="0.25">
      <c r="A157" s="123"/>
      <c r="B157" s="212"/>
      <c r="C157" s="123"/>
      <c r="D157" s="123"/>
      <c r="E157" s="123"/>
      <c r="F157" s="123"/>
      <c r="G157" s="123"/>
      <c r="H157" s="123"/>
      <c r="I157" s="124"/>
      <c r="J157" s="123"/>
      <c r="L157" s="207" t="s">
        <v>23</v>
      </c>
      <c r="M157" s="170">
        <f t="shared" ref="M157:Q157" si="116">+M152+M153+M156</f>
        <v>134041</v>
      </c>
      <c r="N157" s="170">
        <f t="shared" si="116"/>
        <v>171921</v>
      </c>
      <c r="O157" s="171">
        <f t="shared" si="116"/>
        <v>305962</v>
      </c>
      <c r="P157" s="171">
        <f t="shared" si="116"/>
        <v>11618</v>
      </c>
      <c r="Q157" s="171">
        <f t="shared" si="116"/>
        <v>317580</v>
      </c>
      <c r="R157" s="170"/>
      <c r="S157" s="170"/>
      <c r="T157" s="171"/>
      <c r="U157" s="171"/>
      <c r="V157" s="171"/>
      <c r="W157" s="172"/>
      <c r="Y157" s="5"/>
      <c r="Z157" s="5"/>
      <c r="AA157" s="11"/>
    </row>
    <row r="158" spans="1:27" ht="13.5" thickTop="1" x14ac:dyDescent="0.2">
      <c r="A158" s="123"/>
      <c r="B158" s="212"/>
      <c r="C158" s="123"/>
      <c r="D158" s="123"/>
      <c r="E158" s="123"/>
      <c r="F158" s="123"/>
      <c r="G158" s="123"/>
      <c r="H158" s="123"/>
      <c r="I158" s="124"/>
      <c r="J158" s="123"/>
      <c r="L158" s="226" t="s">
        <v>25</v>
      </c>
      <c r="M158" s="248">
        <f t="shared" ref="M158:N160" si="117">+M104+M131</f>
        <v>46420</v>
      </c>
      <c r="N158" s="249">
        <f t="shared" si="117"/>
        <v>56011</v>
      </c>
      <c r="O158" s="161">
        <f t="shared" ref="O158:O160" si="118">+M158+N158</f>
        <v>102431</v>
      </c>
      <c r="P158" s="256">
        <f>+P104+P131</f>
        <v>3966</v>
      </c>
      <c r="Q158" s="163">
        <f t="shared" ref="Q158:Q160" si="119">+O158+P158</f>
        <v>106397</v>
      </c>
      <c r="R158" s="248"/>
      <c r="S158" s="249"/>
      <c r="T158" s="161"/>
      <c r="U158" s="256"/>
      <c r="V158" s="165"/>
      <c r="W158" s="222"/>
      <c r="Y158" s="3"/>
    </row>
    <row r="159" spans="1:27" ht="12.75" x14ac:dyDescent="0.2">
      <c r="A159" s="123"/>
      <c r="B159" s="126"/>
      <c r="C159" s="136"/>
      <c r="D159" s="136"/>
      <c r="E159" s="127"/>
      <c r="F159" s="137"/>
      <c r="G159" s="137"/>
      <c r="H159" s="138"/>
      <c r="I159" s="139"/>
      <c r="J159" s="123"/>
      <c r="L159" s="226" t="s">
        <v>26</v>
      </c>
      <c r="M159" s="248">
        <f t="shared" si="117"/>
        <v>42184</v>
      </c>
      <c r="N159" s="249">
        <f t="shared" si="117"/>
        <v>53064</v>
      </c>
      <c r="O159" s="161">
        <f>+M159+N159</f>
        <v>95248</v>
      </c>
      <c r="P159" s="102">
        <f>+P105+P132</f>
        <v>4130</v>
      </c>
      <c r="Q159" s="163">
        <f>+O159+P159</f>
        <v>99378</v>
      </c>
      <c r="R159" s="248"/>
      <c r="S159" s="249"/>
      <c r="T159" s="161"/>
      <c r="U159" s="102"/>
      <c r="V159" s="165"/>
      <c r="W159" s="222"/>
    </row>
    <row r="160" spans="1:27" s="4" customFormat="1" ht="12.75" customHeight="1" thickBot="1" x14ac:dyDescent="0.25">
      <c r="A160" s="129"/>
      <c r="B160" s="214"/>
      <c r="C160" s="132"/>
      <c r="D160" s="132"/>
      <c r="E160" s="132"/>
      <c r="F160" s="132"/>
      <c r="G160" s="132"/>
      <c r="H160" s="132"/>
      <c r="I160" s="133"/>
      <c r="J160" s="129"/>
      <c r="K160" s="129"/>
      <c r="L160" s="226" t="s">
        <v>27</v>
      </c>
      <c r="M160" s="248">
        <f t="shared" si="117"/>
        <v>39232</v>
      </c>
      <c r="N160" s="249">
        <f t="shared" si="117"/>
        <v>59179</v>
      </c>
      <c r="O160" s="161">
        <f t="shared" si="118"/>
        <v>98411</v>
      </c>
      <c r="P160" s="102">
        <f>+P106+P133</f>
        <v>3813</v>
      </c>
      <c r="Q160" s="163">
        <f t="shared" si="119"/>
        <v>102224</v>
      </c>
      <c r="R160" s="248"/>
      <c r="S160" s="249"/>
      <c r="T160" s="161"/>
      <c r="U160" s="102"/>
      <c r="V160" s="165"/>
      <c r="W160" s="222"/>
      <c r="X160" s="9"/>
      <c r="Y160" s="3"/>
      <c r="AA160" s="11"/>
    </row>
    <row r="161" spans="1:27" s="4" customFormat="1" ht="12.75" customHeight="1" thickTop="1" thickBot="1" x14ac:dyDescent="0.25">
      <c r="A161" s="129"/>
      <c r="B161" s="214"/>
      <c r="C161" s="132"/>
      <c r="D161" s="132"/>
      <c r="E161" s="132"/>
      <c r="F161" s="132"/>
      <c r="G161" s="132"/>
      <c r="H161" s="132"/>
      <c r="I161" s="133"/>
      <c r="J161" s="129"/>
      <c r="K161" s="129"/>
      <c r="L161" s="206" t="s">
        <v>28</v>
      </c>
      <c r="M161" s="166">
        <f t="shared" ref="M161:Q161" si="120">+M158+M159+M160</f>
        <v>127836</v>
      </c>
      <c r="N161" s="167">
        <f t="shared" si="120"/>
        <v>168254</v>
      </c>
      <c r="O161" s="166">
        <f t="shared" si="120"/>
        <v>296090</v>
      </c>
      <c r="P161" s="166">
        <f t="shared" si="120"/>
        <v>11909</v>
      </c>
      <c r="Q161" s="166">
        <f t="shared" si="120"/>
        <v>307999</v>
      </c>
      <c r="R161" s="166"/>
      <c r="S161" s="167"/>
      <c r="T161" s="166"/>
      <c r="U161" s="166"/>
      <c r="V161" s="166"/>
      <c r="W161" s="169"/>
      <c r="X161" s="9"/>
      <c r="AA161" s="11"/>
    </row>
    <row r="162" spans="1:27" ht="14.25" thickTop="1" thickBot="1" x14ac:dyDescent="0.25">
      <c r="B162" s="212"/>
      <c r="C162" s="123"/>
      <c r="D162" s="123"/>
      <c r="E162" s="123"/>
      <c r="F162" s="123"/>
      <c r="G162" s="123"/>
      <c r="H162" s="123"/>
      <c r="I162" s="124"/>
      <c r="L162" s="206" t="s">
        <v>92</v>
      </c>
      <c r="M162" s="166">
        <f t="shared" ref="M162:Q162" si="121">+M147+M151+M157+M161</f>
        <v>542880</v>
      </c>
      <c r="N162" s="167">
        <f t="shared" si="121"/>
        <v>687017</v>
      </c>
      <c r="O162" s="166">
        <f t="shared" si="121"/>
        <v>1229897</v>
      </c>
      <c r="P162" s="166">
        <f t="shared" si="121"/>
        <v>48553</v>
      </c>
      <c r="Q162" s="166">
        <f t="shared" si="121"/>
        <v>1278450</v>
      </c>
      <c r="R162" s="166"/>
      <c r="S162" s="167"/>
      <c r="T162" s="166"/>
      <c r="U162" s="166"/>
      <c r="V162" s="168"/>
      <c r="W162" s="169"/>
      <c r="Y162" s="3"/>
      <c r="Z162" s="3"/>
    </row>
    <row r="163" spans="1:27" ht="14.25" thickTop="1" thickBot="1" x14ac:dyDescent="0.25">
      <c r="B163" s="212"/>
      <c r="C163" s="123"/>
      <c r="D163" s="123"/>
      <c r="E163" s="123"/>
      <c r="F163" s="123"/>
      <c r="G163" s="123"/>
      <c r="H163" s="123"/>
      <c r="I163" s="124"/>
      <c r="L163" s="205" t="s">
        <v>61</v>
      </c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6"/>
    </row>
    <row r="164" spans="1:27" ht="13.5" thickTop="1" x14ac:dyDescent="0.2">
      <c r="B164" s="212"/>
      <c r="C164" s="123"/>
      <c r="D164" s="123"/>
      <c r="E164" s="123"/>
      <c r="F164" s="123"/>
      <c r="G164" s="123"/>
      <c r="H164" s="123"/>
      <c r="I164" s="124"/>
      <c r="L164" s="308" t="s">
        <v>49</v>
      </c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10"/>
    </row>
    <row r="165" spans="1:27" ht="13.5" thickBot="1" x14ac:dyDescent="0.25">
      <c r="B165" s="212"/>
      <c r="C165" s="123"/>
      <c r="D165" s="123"/>
      <c r="E165" s="123"/>
      <c r="F165" s="123"/>
      <c r="G165" s="123"/>
      <c r="H165" s="123"/>
      <c r="I165" s="124"/>
      <c r="L165" s="311" t="s">
        <v>50</v>
      </c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3"/>
    </row>
    <row r="166" spans="1:27" ht="14.25" thickTop="1" thickBot="1" x14ac:dyDescent="0.25">
      <c r="B166" s="212"/>
      <c r="C166" s="123"/>
      <c r="D166" s="123"/>
      <c r="E166" s="123"/>
      <c r="F166" s="123"/>
      <c r="G166" s="123"/>
      <c r="H166" s="123"/>
      <c r="I166" s="124"/>
      <c r="L166" s="202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122" t="s">
        <v>41</v>
      </c>
    </row>
    <row r="167" spans="1:27" ht="14.25" thickTop="1" thickBot="1" x14ac:dyDescent="0.25">
      <c r="B167" s="212"/>
      <c r="C167" s="123"/>
      <c r="D167" s="123"/>
      <c r="E167" s="123"/>
      <c r="F167" s="123"/>
      <c r="G167" s="123"/>
      <c r="H167" s="123"/>
      <c r="I167" s="124"/>
      <c r="L167" s="224"/>
      <c r="M167" s="317" t="s">
        <v>91</v>
      </c>
      <c r="N167" s="318"/>
      <c r="O167" s="318"/>
      <c r="P167" s="318"/>
      <c r="Q167" s="319"/>
      <c r="R167" s="317" t="s">
        <v>93</v>
      </c>
      <c r="S167" s="318"/>
      <c r="T167" s="318"/>
      <c r="U167" s="318"/>
      <c r="V167" s="319"/>
      <c r="W167" s="225" t="s">
        <v>4</v>
      </c>
    </row>
    <row r="168" spans="1:27" ht="13.5" thickTop="1" x14ac:dyDescent="0.2">
      <c r="B168" s="212"/>
      <c r="C168" s="123"/>
      <c r="D168" s="123"/>
      <c r="E168" s="123"/>
      <c r="F168" s="123"/>
      <c r="G168" s="123"/>
      <c r="H168" s="123"/>
      <c r="I168" s="124"/>
      <c r="L168" s="226" t="s">
        <v>5</v>
      </c>
      <c r="M168" s="227"/>
      <c r="N168" s="230"/>
      <c r="O168" s="199"/>
      <c r="P168" s="231"/>
      <c r="Q168" s="200"/>
      <c r="R168" s="227"/>
      <c r="S168" s="230"/>
      <c r="T168" s="199"/>
      <c r="U168" s="231"/>
      <c r="V168" s="200"/>
      <c r="W168" s="229" t="s">
        <v>6</v>
      </c>
    </row>
    <row r="169" spans="1:27" ht="13.5" thickBot="1" x14ac:dyDescent="0.25">
      <c r="B169" s="212"/>
      <c r="C169" s="123"/>
      <c r="D169" s="123"/>
      <c r="E169" s="123"/>
      <c r="F169" s="123"/>
      <c r="G169" s="123"/>
      <c r="H169" s="123"/>
      <c r="I169" s="124"/>
      <c r="L169" s="232"/>
      <c r="M169" s="236" t="s">
        <v>42</v>
      </c>
      <c r="N169" s="237" t="s">
        <v>43</v>
      </c>
      <c r="O169" s="201" t="s">
        <v>44</v>
      </c>
      <c r="P169" s="238" t="s">
        <v>13</v>
      </c>
      <c r="Q169" s="277" t="s">
        <v>9</v>
      </c>
      <c r="R169" s="236" t="s">
        <v>42</v>
      </c>
      <c r="S169" s="237" t="s">
        <v>43</v>
      </c>
      <c r="T169" s="201" t="s">
        <v>44</v>
      </c>
      <c r="U169" s="238" t="s">
        <v>13</v>
      </c>
      <c r="V169" s="277" t="s">
        <v>9</v>
      </c>
      <c r="W169" s="235"/>
    </row>
    <row r="170" spans="1:27" ht="3.75" customHeight="1" thickTop="1" x14ac:dyDescent="0.2">
      <c r="B170" s="212"/>
      <c r="C170" s="123"/>
      <c r="D170" s="123"/>
      <c r="E170" s="123"/>
      <c r="F170" s="123"/>
      <c r="G170" s="123"/>
      <c r="H170" s="123"/>
      <c r="I170" s="124"/>
      <c r="L170" s="226"/>
      <c r="M170" s="242"/>
      <c r="N170" s="243"/>
      <c r="O170" s="176"/>
      <c r="P170" s="244"/>
      <c r="Q170" s="182"/>
      <c r="R170" s="242"/>
      <c r="S170" s="243"/>
      <c r="T170" s="176"/>
      <c r="U170" s="244"/>
      <c r="V170" s="186"/>
      <c r="W170" s="245"/>
    </row>
    <row r="171" spans="1:27" ht="12.75" x14ac:dyDescent="0.2">
      <c r="B171" s="212"/>
      <c r="C171" s="123"/>
      <c r="D171" s="123"/>
      <c r="E171" s="123"/>
      <c r="F171" s="123"/>
      <c r="G171" s="123"/>
      <c r="H171" s="123"/>
      <c r="I171" s="124"/>
      <c r="L171" s="226" t="s">
        <v>14</v>
      </c>
      <c r="M171" s="248">
        <v>21</v>
      </c>
      <c r="N171" s="249">
        <v>76</v>
      </c>
      <c r="O171" s="177">
        <f>M171+N171</f>
        <v>97</v>
      </c>
      <c r="P171" s="102">
        <v>1</v>
      </c>
      <c r="Q171" s="183">
        <f>O171+P171</f>
        <v>98</v>
      </c>
      <c r="R171" s="248">
        <v>39</v>
      </c>
      <c r="S171" s="249">
        <v>55</v>
      </c>
      <c r="T171" s="177">
        <f>+R171+S171</f>
        <v>94</v>
      </c>
      <c r="U171" s="102">
        <v>12</v>
      </c>
      <c r="V171" s="187">
        <f>+T171+U171</f>
        <v>106</v>
      </c>
      <c r="W171" s="222">
        <f t="shared" ref="W171:W179" si="122">IF(Q171=0,0,((V171/Q171)-1)*100)</f>
        <v>8.163265306122458</v>
      </c>
    </row>
    <row r="172" spans="1:27" ht="12.75" x14ac:dyDescent="0.2">
      <c r="B172" s="212"/>
      <c r="C172" s="123"/>
      <c r="D172" s="123"/>
      <c r="E172" s="123"/>
      <c r="F172" s="123"/>
      <c r="G172" s="123"/>
      <c r="H172" s="123"/>
      <c r="I172" s="124"/>
      <c r="L172" s="226" t="s">
        <v>15</v>
      </c>
      <c r="M172" s="248">
        <v>28</v>
      </c>
      <c r="N172" s="249">
        <v>47</v>
      </c>
      <c r="O172" s="177">
        <f>M172+N172</f>
        <v>75</v>
      </c>
      <c r="P172" s="102">
        <v>1</v>
      </c>
      <c r="Q172" s="183">
        <f>O172+P172</f>
        <v>76</v>
      </c>
      <c r="R172" s="248">
        <v>40</v>
      </c>
      <c r="S172" s="249">
        <v>72</v>
      </c>
      <c r="T172" s="177">
        <f t="shared" ref="T172:T173" si="123">+R172+S172</f>
        <v>112</v>
      </c>
      <c r="U172" s="102">
        <v>1</v>
      </c>
      <c r="V172" s="187">
        <f t="shared" ref="V172:V173" si="124">+T172+U172</f>
        <v>113</v>
      </c>
      <c r="W172" s="222">
        <f t="shared" si="122"/>
        <v>48.684210526315795</v>
      </c>
    </row>
    <row r="173" spans="1:27" ht="13.5" thickBot="1" x14ac:dyDescent="0.25">
      <c r="B173" s="212"/>
      <c r="C173" s="123"/>
      <c r="D173" s="123"/>
      <c r="E173" s="123"/>
      <c r="F173" s="123"/>
      <c r="G173" s="123"/>
      <c r="H173" s="123"/>
      <c r="I173" s="124"/>
      <c r="L173" s="232" t="s">
        <v>16</v>
      </c>
      <c r="M173" s="248">
        <v>23</v>
      </c>
      <c r="N173" s="249">
        <v>64</v>
      </c>
      <c r="O173" s="177">
        <f>M173+N173</f>
        <v>87</v>
      </c>
      <c r="P173" s="102">
        <v>1</v>
      </c>
      <c r="Q173" s="183">
        <f>O173+P173</f>
        <v>88</v>
      </c>
      <c r="R173" s="248">
        <v>40</v>
      </c>
      <c r="S173" s="249">
        <v>79</v>
      </c>
      <c r="T173" s="177">
        <f t="shared" si="123"/>
        <v>119</v>
      </c>
      <c r="U173" s="102">
        <v>1</v>
      </c>
      <c r="V173" s="187">
        <f t="shared" si="124"/>
        <v>120</v>
      </c>
      <c r="W173" s="222">
        <f t="shared" si="122"/>
        <v>36.363636363636353</v>
      </c>
    </row>
    <row r="174" spans="1:27" ht="14.25" thickTop="1" thickBot="1" x14ac:dyDescent="0.25">
      <c r="B174" s="212"/>
      <c r="C174" s="123"/>
      <c r="D174" s="123"/>
      <c r="E174" s="123"/>
      <c r="F174" s="123"/>
      <c r="G174" s="123"/>
      <c r="H174" s="123"/>
      <c r="I174" s="124"/>
      <c r="L174" s="208" t="s">
        <v>17</v>
      </c>
      <c r="M174" s="189">
        <f t="shared" ref="M174:V174" si="125">+M171+M172+M173</f>
        <v>72</v>
      </c>
      <c r="N174" s="190">
        <f t="shared" si="125"/>
        <v>187</v>
      </c>
      <c r="O174" s="189">
        <f t="shared" si="125"/>
        <v>259</v>
      </c>
      <c r="P174" s="189">
        <f t="shared" si="125"/>
        <v>3</v>
      </c>
      <c r="Q174" s="189">
        <f t="shared" si="125"/>
        <v>262</v>
      </c>
      <c r="R174" s="189">
        <f t="shared" si="125"/>
        <v>119</v>
      </c>
      <c r="S174" s="190">
        <f t="shared" si="125"/>
        <v>206</v>
      </c>
      <c r="T174" s="189">
        <f t="shared" si="125"/>
        <v>325</v>
      </c>
      <c r="U174" s="189">
        <f t="shared" si="125"/>
        <v>14</v>
      </c>
      <c r="V174" s="191">
        <f t="shared" si="125"/>
        <v>339</v>
      </c>
      <c r="W174" s="192">
        <f t="shared" si="122"/>
        <v>29.389312977099237</v>
      </c>
    </row>
    <row r="175" spans="1:27" ht="13.5" thickTop="1" x14ac:dyDescent="0.2">
      <c r="B175" s="212"/>
      <c r="C175" s="123"/>
      <c r="D175" s="123"/>
      <c r="E175" s="123"/>
      <c r="F175" s="123"/>
      <c r="G175" s="123"/>
      <c r="H175" s="123"/>
      <c r="I175" s="124"/>
      <c r="L175" s="226" t="s">
        <v>18</v>
      </c>
      <c r="M175" s="258">
        <v>18</v>
      </c>
      <c r="N175" s="259">
        <v>58</v>
      </c>
      <c r="O175" s="178">
        <f>M175+N175</f>
        <v>76</v>
      </c>
      <c r="P175" s="102">
        <v>1</v>
      </c>
      <c r="Q175" s="184">
        <f>O175+P175</f>
        <v>77</v>
      </c>
      <c r="R175" s="258">
        <v>38</v>
      </c>
      <c r="S175" s="259">
        <v>71</v>
      </c>
      <c r="T175" s="178">
        <f t="shared" ref="T175:T177" si="126">+R175+S175</f>
        <v>109</v>
      </c>
      <c r="U175" s="102">
        <v>1</v>
      </c>
      <c r="V175" s="187">
        <f t="shared" ref="V175:V177" si="127">+T175+U175</f>
        <v>110</v>
      </c>
      <c r="W175" s="222">
        <f t="shared" si="122"/>
        <v>42.857142857142861</v>
      </c>
    </row>
    <row r="176" spans="1:27" ht="12.75" x14ac:dyDescent="0.2">
      <c r="B176" s="212"/>
      <c r="C176" s="123"/>
      <c r="D176" s="123"/>
      <c r="E176" s="123"/>
      <c r="F176" s="123"/>
      <c r="G176" s="123"/>
      <c r="H176" s="123"/>
      <c r="I176" s="124"/>
      <c r="L176" s="226" t="s">
        <v>19</v>
      </c>
      <c r="M176" s="248">
        <v>15</v>
      </c>
      <c r="N176" s="249">
        <v>47</v>
      </c>
      <c r="O176" s="177">
        <f>M176+N176</f>
        <v>62</v>
      </c>
      <c r="P176" s="102">
        <v>1</v>
      </c>
      <c r="Q176" s="183">
        <f>O176+P176</f>
        <v>63</v>
      </c>
      <c r="R176" s="248">
        <v>36</v>
      </c>
      <c r="S176" s="249">
        <v>87</v>
      </c>
      <c r="T176" s="177">
        <f t="shared" si="126"/>
        <v>123</v>
      </c>
      <c r="U176" s="102">
        <v>1</v>
      </c>
      <c r="V176" s="187">
        <f t="shared" si="127"/>
        <v>124</v>
      </c>
      <c r="W176" s="222">
        <f t="shared" si="122"/>
        <v>96.825396825396808</v>
      </c>
    </row>
    <row r="177" spans="1:27" ht="13.5" thickBot="1" x14ac:dyDescent="0.25">
      <c r="B177" s="212"/>
      <c r="C177" s="123"/>
      <c r="D177" s="123"/>
      <c r="E177" s="123"/>
      <c r="F177" s="123"/>
      <c r="G177" s="123"/>
      <c r="H177" s="123"/>
      <c r="I177" s="124"/>
      <c r="L177" s="226" t="s">
        <v>20</v>
      </c>
      <c r="M177" s="248">
        <v>32</v>
      </c>
      <c r="N177" s="249">
        <v>74</v>
      </c>
      <c r="O177" s="177">
        <f>M177+N177</f>
        <v>106</v>
      </c>
      <c r="P177" s="102">
        <v>2</v>
      </c>
      <c r="Q177" s="183">
        <f>O177+P177</f>
        <v>108</v>
      </c>
      <c r="R177" s="248">
        <v>30</v>
      </c>
      <c r="S177" s="249">
        <v>64</v>
      </c>
      <c r="T177" s="177">
        <f t="shared" si="126"/>
        <v>94</v>
      </c>
      <c r="U177" s="102">
        <v>1</v>
      </c>
      <c r="V177" s="187">
        <f t="shared" si="127"/>
        <v>95</v>
      </c>
      <c r="W177" s="222">
        <f>IF(Q177=0,0,((V177/Q177)-1)*100)</f>
        <v>-12.037037037037035</v>
      </c>
    </row>
    <row r="178" spans="1:27" ht="14.25" thickTop="1" thickBot="1" x14ac:dyDescent="0.25">
      <c r="B178" s="212"/>
      <c r="C178" s="123"/>
      <c r="D178" s="123"/>
      <c r="E178" s="123"/>
      <c r="F178" s="123"/>
      <c r="G178" s="123"/>
      <c r="H178" s="123"/>
      <c r="I178" s="124"/>
      <c r="L178" s="208" t="s">
        <v>89</v>
      </c>
      <c r="M178" s="189">
        <f t="shared" ref="M178:V178" si="128">+M175+M176+M177</f>
        <v>65</v>
      </c>
      <c r="N178" s="190">
        <f t="shared" si="128"/>
        <v>179</v>
      </c>
      <c r="O178" s="189">
        <f t="shared" si="128"/>
        <v>244</v>
      </c>
      <c r="P178" s="189">
        <f t="shared" si="128"/>
        <v>4</v>
      </c>
      <c r="Q178" s="189">
        <f t="shared" si="128"/>
        <v>248</v>
      </c>
      <c r="R178" s="189">
        <f t="shared" si="128"/>
        <v>104</v>
      </c>
      <c r="S178" s="190">
        <f t="shared" si="128"/>
        <v>222</v>
      </c>
      <c r="T178" s="189">
        <f t="shared" si="128"/>
        <v>326</v>
      </c>
      <c r="U178" s="189">
        <f t="shared" si="128"/>
        <v>3</v>
      </c>
      <c r="V178" s="191">
        <f t="shared" si="128"/>
        <v>329</v>
      </c>
      <c r="W178" s="192">
        <f t="shared" ref="W178" si="129">IF(Q178=0,0,((V178/Q178)-1)*100)</f>
        <v>32.661290322580648</v>
      </c>
    </row>
    <row r="179" spans="1:27" ht="13.5" thickTop="1" x14ac:dyDescent="0.2">
      <c r="B179" s="212"/>
      <c r="C179" s="123"/>
      <c r="D179" s="123"/>
      <c r="E179" s="123"/>
      <c r="F179" s="123"/>
      <c r="G179" s="123"/>
      <c r="H179" s="123"/>
      <c r="I179" s="124"/>
      <c r="L179" s="226" t="s">
        <v>21</v>
      </c>
      <c r="M179" s="248">
        <v>28</v>
      </c>
      <c r="N179" s="249">
        <v>49</v>
      </c>
      <c r="O179" s="177">
        <f>M179+N179</f>
        <v>77</v>
      </c>
      <c r="P179" s="102">
        <v>1</v>
      </c>
      <c r="Q179" s="183">
        <f>O179+P179</f>
        <v>78</v>
      </c>
      <c r="R179" s="248">
        <v>37</v>
      </c>
      <c r="S179" s="249">
        <v>33</v>
      </c>
      <c r="T179" s="177">
        <f t="shared" ref="T179:T180" si="130">+R179+S179</f>
        <v>70</v>
      </c>
      <c r="U179" s="102">
        <v>0</v>
      </c>
      <c r="V179" s="187">
        <f t="shared" ref="V179:V180" si="131">+T179+U179</f>
        <v>70</v>
      </c>
      <c r="W179" s="222">
        <f t="shared" si="122"/>
        <v>-10.256410256410254</v>
      </c>
    </row>
    <row r="180" spans="1:27" ht="13.5" thickBot="1" x14ac:dyDescent="0.25">
      <c r="B180" s="212"/>
      <c r="C180" s="123"/>
      <c r="D180" s="123"/>
      <c r="E180" s="123"/>
      <c r="F180" s="123"/>
      <c r="G180" s="123"/>
      <c r="H180" s="123"/>
      <c r="I180" s="124"/>
      <c r="L180" s="226" t="s">
        <v>90</v>
      </c>
      <c r="M180" s="248">
        <v>30</v>
      </c>
      <c r="N180" s="249">
        <v>50</v>
      </c>
      <c r="O180" s="177">
        <f>+M180+N180</f>
        <v>80</v>
      </c>
      <c r="P180" s="102">
        <v>2</v>
      </c>
      <c r="Q180" s="183">
        <f>O180+P180</f>
        <v>82</v>
      </c>
      <c r="R180" s="248">
        <v>39</v>
      </c>
      <c r="S180" s="249">
        <v>48</v>
      </c>
      <c r="T180" s="177">
        <f t="shared" si="130"/>
        <v>87</v>
      </c>
      <c r="U180" s="102">
        <v>0</v>
      </c>
      <c r="V180" s="187">
        <f t="shared" si="131"/>
        <v>87</v>
      </c>
      <c r="W180" s="222">
        <f>IF(Q180=0,0,((V180/Q180)-1)*100)</f>
        <v>6.0975609756097615</v>
      </c>
    </row>
    <row r="181" spans="1:27" ht="14.25" thickTop="1" thickBot="1" x14ac:dyDescent="0.25">
      <c r="B181" s="212"/>
      <c r="C181" s="123"/>
      <c r="D181" s="123"/>
      <c r="E181" s="123"/>
      <c r="F181" s="123"/>
      <c r="G181" s="123"/>
      <c r="H181" s="123"/>
      <c r="I181" s="124"/>
      <c r="L181" s="208" t="s">
        <v>94</v>
      </c>
      <c r="M181" s="189">
        <f t="shared" ref="M181:V181" si="132">+M178+M179+M180</f>
        <v>123</v>
      </c>
      <c r="N181" s="190">
        <f t="shared" si="132"/>
        <v>278</v>
      </c>
      <c r="O181" s="189">
        <f t="shared" si="132"/>
        <v>401</v>
      </c>
      <c r="P181" s="189">
        <f t="shared" si="132"/>
        <v>7</v>
      </c>
      <c r="Q181" s="189">
        <f t="shared" si="132"/>
        <v>408</v>
      </c>
      <c r="R181" s="189">
        <f t="shared" si="132"/>
        <v>180</v>
      </c>
      <c r="S181" s="190">
        <f t="shared" si="132"/>
        <v>303</v>
      </c>
      <c r="T181" s="189">
        <f t="shared" si="132"/>
        <v>483</v>
      </c>
      <c r="U181" s="189">
        <f t="shared" si="132"/>
        <v>3</v>
      </c>
      <c r="V181" s="191">
        <f t="shared" si="132"/>
        <v>486</v>
      </c>
      <c r="W181" s="192">
        <f>IF(Q181=0,0,((V181/Q181)-1)*100)</f>
        <v>19.117647058823529</v>
      </c>
    </row>
    <row r="182" spans="1:27" ht="14.25" thickTop="1" thickBot="1" x14ac:dyDescent="0.25">
      <c r="B182" s="212"/>
      <c r="C182" s="123"/>
      <c r="D182" s="123"/>
      <c r="E182" s="123"/>
      <c r="F182" s="123"/>
      <c r="G182" s="123"/>
      <c r="H182" s="123"/>
      <c r="I182" s="124"/>
      <c r="L182" s="208" t="s">
        <v>95</v>
      </c>
      <c r="M182" s="189">
        <f t="shared" ref="M182:V182" si="133">+M174+M178+M179+M180</f>
        <v>195</v>
      </c>
      <c r="N182" s="190">
        <f t="shared" si="133"/>
        <v>465</v>
      </c>
      <c r="O182" s="189">
        <f t="shared" si="133"/>
        <v>660</v>
      </c>
      <c r="P182" s="189">
        <f t="shared" si="133"/>
        <v>10</v>
      </c>
      <c r="Q182" s="189">
        <f t="shared" si="133"/>
        <v>670</v>
      </c>
      <c r="R182" s="189">
        <f t="shared" si="133"/>
        <v>299</v>
      </c>
      <c r="S182" s="190">
        <f t="shared" si="133"/>
        <v>509</v>
      </c>
      <c r="T182" s="189">
        <f t="shared" si="133"/>
        <v>808</v>
      </c>
      <c r="U182" s="189">
        <f t="shared" si="133"/>
        <v>17</v>
      </c>
      <c r="V182" s="191">
        <f t="shared" si="133"/>
        <v>825</v>
      </c>
      <c r="W182" s="192">
        <f>IF(Q182=0,0,((V182/Q182)-1)*100)</f>
        <v>23.134328358208943</v>
      </c>
    </row>
    <row r="183" spans="1:27" ht="14.25" thickTop="1" thickBot="1" x14ac:dyDescent="0.25">
      <c r="B183" s="212"/>
      <c r="C183" s="123"/>
      <c r="D183" s="123"/>
      <c r="E183" s="123"/>
      <c r="F183" s="123"/>
      <c r="G183" s="123"/>
      <c r="H183" s="123"/>
      <c r="I183" s="124"/>
      <c r="L183" s="226" t="s">
        <v>22</v>
      </c>
      <c r="M183" s="248">
        <v>28</v>
      </c>
      <c r="N183" s="249">
        <v>41</v>
      </c>
      <c r="O183" s="179">
        <f>+M183+N183</f>
        <v>69</v>
      </c>
      <c r="P183" s="255">
        <v>1</v>
      </c>
      <c r="Q183" s="183">
        <f>O183+P183</f>
        <v>70</v>
      </c>
      <c r="R183" s="248"/>
      <c r="S183" s="249"/>
      <c r="T183" s="179"/>
      <c r="U183" s="255"/>
      <c r="V183" s="187"/>
      <c r="W183" s="222"/>
    </row>
    <row r="184" spans="1:27" ht="14.25" thickTop="1" thickBot="1" x14ac:dyDescent="0.25">
      <c r="B184" s="212"/>
      <c r="C184" s="123"/>
      <c r="D184" s="123"/>
      <c r="E184" s="123"/>
      <c r="F184" s="123"/>
      <c r="G184" s="123"/>
      <c r="H184" s="123"/>
      <c r="I184" s="124"/>
      <c r="L184" s="209" t="s">
        <v>23</v>
      </c>
      <c r="M184" s="193">
        <f t="shared" ref="M184:Q184" si="134">+M179+M180+M183</f>
        <v>86</v>
      </c>
      <c r="N184" s="193">
        <f t="shared" si="134"/>
        <v>140</v>
      </c>
      <c r="O184" s="197">
        <f t="shared" si="134"/>
        <v>226</v>
      </c>
      <c r="P184" s="197">
        <f t="shared" si="134"/>
        <v>4</v>
      </c>
      <c r="Q184" s="196">
        <f t="shared" si="134"/>
        <v>230</v>
      </c>
      <c r="R184" s="193"/>
      <c r="S184" s="193"/>
      <c r="T184" s="197"/>
      <c r="U184" s="197"/>
      <c r="V184" s="197"/>
      <c r="W184" s="198"/>
    </row>
    <row r="185" spans="1:27" s="4" customFormat="1" ht="12.75" customHeight="1" thickTop="1" x14ac:dyDescent="0.5">
      <c r="A185" s="129"/>
      <c r="B185" s="213"/>
      <c r="C185" s="130"/>
      <c r="D185" s="130"/>
      <c r="E185" s="130"/>
      <c r="F185" s="130"/>
      <c r="G185" s="130"/>
      <c r="H185" s="130"/>
      <c r="I185" s="131"/>
      <c r="J185" s="129"/>
      <c r="K185" s="129"/>
      <c r="L185" s="260" t="s">
        <v>25</v>
      </c>
      <c r="M185" s="261">
        <v>31</v>
      </c>
      <c r="N185" s="262">
        <v>42</v>
      </c>
      <c r="O185" s="180">
        <f>+M185+N185</f>
        <v>73</v>
      </c>
      <c r="P185" s="263">
        <v>2</v>
      </c>
      <c r="Q185" s="185">
        <f>O185+P185</f>
        <v>75</v>
      </c>
      <c r="R185" s="261"/>
      <c r="S185" s="262"/>
      <c r="T185" s="180"/>
      <c r="U185" s="263"/>
      <c r="V185" s="188"/>
      <c r="W185" s="264"/>
      <c r="X185" s="9"/>
      <c r="AA185" s="11"/>
    </row>
    <row r="186" spans="1:27" s="4" customFormat="1" ht="12.75" customHeight="1" x14ac:dyDescent="0.5">
      <c r="A186" s="129"/>
      <c r="B186" s="214"/>
      <c r="C186" s="132"/>
      <c r="D186" s="132"/>
      <c r="E186" s="132"/>
      <c r="F186" s="132"/>
      <c r="G186" s="132"/>
      <c r="H186" s="132"/>
      <c r="I186" s="133"/>
      <c r="J186" s="129"/>
      <c r="K186" s="129"/>
      <c r="L186" s="260" t="s">
        <v>26</v>
      </c>
      <c r="M186" s="261">
        <v>35</v>
      </c>
      <c r="N186" s="262">
        <v>50</v>
      </c>
      <c r="O186" s="180">
        <f>+M186+N186</f>
        <v>85</v>
      </c>
      <c r="P186" s="265">
        <v>3</v>
      </c>
      <c r="Q186" s="185">
        <f>O186+P186</f>
        <v>88</v>
      </c>
      <c r="R186" s="261"/>
      <c r="S186" s="262"/>
      <c r="T186" s="180"/>
      <c r="U186" s="265"/>
      <c r="V186" s="180"/>
      <c r="W186" s="264"/>
      <c r="X186" s="9"/>
      <c r="AA186" s="11"/>
    </row>
    <row r="187" spans="1:27" s="4" customFormat="1" ht="12.75" customHeight="1" thickBot="1" x14ac:dyDescent="0.55000000000000004">
      <c r="A187" s="129"/>
      <c r="B187" s="214"/>
      <c r="C187" s="132"/>
      <c r="D187" s="132"/>
      <c r="E187" s="132"/>
      <c r="F187" s="132"/>
      <c r="G187" s="132"/>
      <c r="H187" s="132"/>
      <c r="I187" s="133"/>
      <c r="J187" s="129"/>
      <c r="K187" s="129"/>
      <c r="L187" s="260" t="s">
        <v>27</v>
      </c>
      <c r="M187" s="261">
        <v>33</v>
      </c>
      <c r="N187" s="262">
        <v>45</v>
      </c>
      <c r="O187" s="180">
        <f>+M187+N187</f>
        <v>78</v>
      </c>
      <c r="P187" s="266">
        <v>19</v>
      </c>
      <c r="Q187" s="185">
        <f>O187+P187</f>
        <v>97</v>
      </c>
      <c r="R187" s="261"/>
      <c r="S187" s="262"/>
      <c r="T187" s="180"/>
      <c r="U187" s="266"/>
      <c r="V187" s="188"/>
      <c r="W187" s="264"/>
      <c r="X187" s="9"/>
      <c r="AA187" s="11"/>
    </row>
    <row r="188" spans="1:27" ht="14.25" thickTop="1" thickBot="1" x14ac:dyDescent="0.25">
      <c r="B188" s="212"/>
      <c r="C188" s="123"/>
      <c r="D188" s="123"/>
      <c r="E188" s="123"/>
      <c r="F188" s="123"/>
      <c r="G188" s="123"/>
      <c r="H188" s="123"/>
      <c r="I188" s="124"/>
      <c r="L188" s="208" t="s">
        <v>28</v>
      </c>
      <c r="M188" s="189">
        <f t="shared" ref="M188:Q188" si="135">+M185+M186+M187</f>
        <v>99</v>
      </c>
      <c r="N188" s="190">
        <f t="shared" si="135"/>
        <v>137</v>
      </c>
      <c r="O188" s="189">
        <f t="shared" si="135"/>
        <v>236</v>
      </c>
      <c r="P188" s="189">
        <f t="shared" si="135"/>
        <v>24</v>
      </c>
      <c r="Q188" s="195">
        <f t="shared" si="135"/>
        <v>260</v>
      </c>
      <c r="R188" s="189"/>
      <c r="S188" s="190"/>
      <c r="T188" s="189"/>
      <c r="U188" s="189"/>
      <c r="V188" s="195"/>
      <c r="W188" s="192"/>
    </row>
    <row r="189" spans="1:27" ht="14.25" thickTop="1" thickBot="1" x14ac:dyDescent="0.25">
      <c r="B189" s="212"/>
      <c r="C189" s="123"/>
      <c r="D189" s="123"/>
      <c r="E189" s="123"/>
      <c r="F189" s="123"/>
      <c r="G189" s="123"/>
      <c r="H189" s="123"/>
      <c r="I189" s="124"/>
      <c r="L189" s="208" t="s">
        <v>92</v>
      </c>
      <c r="M189" s="189">
        <f t="shared" ref="M189:Q189" si="136">+M174+M178+M184+M188</f>
        <v>322</v>
      </c>
      <c r="N189" s="190">
        <f t="shared" si="136"/>
        <v>643</v>
      </c>
      <c r="O189" s="189">
        <f t="shared" si="136"/>
        <v>965</v>
      </c>
      <c r="P189" s="189">
        <f t="shared" si="136"/>
        <v>35</v>
      </c>
      <c r="Q189" s="189">
        <f t="shared" si="136"/>
        <v>1000</v>
      </c>
      <c r="R189" s="189"/>
      <c r="S189" s="190"/>
      <c r="T189" s="189"/>
      <c r="U189" s="189"/>
      <c r="V189" s="191"/>
      <c r="W189" s="192"/>
    </row>
    <row r="190" spans="1:27" ht="14.25" thickTop="1" thickBot="1" x14ac:dyDescent="0.25">
      <c r="B190" s="212"/>
      <c r="C190" s="123"/>
      <c r="D190" s="123"/>
      <c r="E190" s="123"/>
      <c r="F190" s="123"/>
      <c r="G190" s="123"/>
      <c r="H190" s="123"/>
      <c r="I190" s="124"/>
      <c r="L190" s="205" t="s">
        <v>61</v>
      </c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6"/>
    </row>
    <row r="191" spans="1:27" ht="13.5" thickTop="1" x14ac:dyDescent="0.2">
      <c r="B191" s="212"/>
      <c r="C191" s="123"/>
      <c r="D191" s="123"/>
      <c r="E191" s="123"/>
      <c r="F191" s="123"/>
      <c r="G191" s="123"/>
      <c r="H191" s="123"/>
      <c r="I191" s="124"/>
      <c r="L191" s="308" t="s">
        <v>51</v>
      </c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10"/>
    </row>
    <row r="192" spans="1:27" ht="13.5" thickBot="1" x14ac:dyDescent="0.25">
      <c r="B192" s="212"/>
      <c r="C192" s="123"/>
      <c r="D192" s="123"/>
      <c r="E192" s="123"/>
      <c r="F192" s="123"/>
      <c r="G192" s="123"/>
      <c r="H192" s="123"/>
      <c r="I192" s="124"/>
      <c r="L192" s="311" t="s">
        <v>52</v>
      </c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3"/>
    </row>
    <row r="193" spans="2:23" ht="14.25" thickTop="1" thickBot="1" x14ac:dyDescent="0.25">
      <c r="B193" s="212"/>
      <c r="C193" s="123"/>
      <c r="D193" s="123"/>
      <c r="E193" s="123"/>
      <c r="F193" s="123"/>
      <c r="G193" s="123"/>
      <c r="H193" s="123"/>
      <c r="I193" s="124"/>
      <c r="L193" s="202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122" t="s">
        <v>41</v>
      </c>
    </row>
    <row r="194" spans="2:23" ht="14.25" thickTop="1" thickBot="1" x14ac:dyDescent="0.25">
      <c r="B194" s="212"/>
      <c r="C194" s="123"/>
      <c r="D194" s="123"/>
      <c r="E194" s="123"/>
      <c r="F194" s="123"/>
      <c r="G194" s="123"/>
      <c r="H194" s="123"/>
      <c r="I194" s="124"/>
      <c r="L194" s="224"/>
      <c r="M194" s="317" t="s">
        <v>91</v>
      </c>
      <c r="N194" s="318"/>
      <c r="O194" s="318"/>
      <c r="P194" s="318"/>
      <c r="Q194" s="319"/>
      <c r="R194" s="317" t="s">
        <v>93</v>
      </c>
      <c r="S194" s="318"/>
      <c r="T194" s="318"/>
      <c r="U194" s="318"/>
      <c r="V194" s="319"/>
      <c r="W194" s="225" t="s">
        <v>4</v>
      </c>
    </row>
    <row r="195" spans="2:23" ht="13.5" thickTop="1" x14ac:dyDescent="0.2">
      <c r="B195" s="212"/>
      <c r="C195" s="123"/>
      <c r="D195" s="123"/>
      <c r="E195" s="123"/>
      <c r="F195" s="123"/>
      <c r="G195" s="123"/>
      <c r="H195" s="123"/>
      <c r="I195" s="124"/>
      <c r="L195" s="226" t="s">
        <v>5</v>
      </c>
      <c r="M195" s="227"/>
      <c r="N195" s="230"/>
      <c r="O195" s="199"/>
      <c r="P195" s="231"/>
      <c r="Q195" s="200"/>
      <c r="R195" s="227"/>
      <c r="S195" s="230"/>
      <c r="T195" s="199"/>
      <c r="U195" s="231"/>
      <c r="V195" s="200"/>
      <c r="W195" s="229" t="s">
        <v>6</v>
      </c>
    </row>
    <row r="196" spans="2:23" ht="13.5" thickBot="1" x14ac:dyDescent="0.25">
      <c r="B196" s="212"/>
      <c r="C196" s="123"/>
      <c r="D196" s="123"/>
      <c r="E196" s="123"/>
      <c r="F196" s="123"/>
      <c r="G196" s="123"/>
      <c r="H196" s="123"/>
      <c r="I196" s="124"/>
      <c r="L196" s="232"/>
      <c r="M196" s="236" t="s">
        <v>42</v>
      </c>
      <c r="N196" s="237" t="s">
        <v>43</v>
      </c>
      <c r="O196" s="201" t="s">
        <v>44</v>
      </c>
      <c r="P196" s="238" t="s">
        <v>13</v>
      </c>
      <c r="Q196" s="277" t="s">
        <v>9</v>
      </c>
      <c r="R196" s="236" t="s">
        <v>42</v>
      </c>
      <c r="S196" s="237" t="s">
        <v>43</v>
      </c>
      <c r="T196" s="201" t="s">
        <v>44</v>
      </c>
      <c r="U196" s="238" t="s">
        <v>13</v>
      </c>
      <c r="V196" s="277" t="s">
        <v>9</v>
      </c>
      <c r="W196" s="235"/>
    </row>
    <row r="197" spans="2:23" ht="4.5" customHeight="1" thickTop="1" x14ac:dyDescent="0.2">
      <c r="B197" s="212"/>
      <c r="C197" s="123"/>
      <c r="D197" s="123"/>
      <c r="E197" s="123"/>
      <c r="F197" s="123"/>
      <c r="G197" s="123"/>
      <c r="H197" s="123"/>
      <c r="I197" s="124"/>
      <c r="L197" s="226"/>
      <c r="M197" s="242"/>
      <c r="N197" s="243"/>
      <c r="O197" s="176"/>
      <c r="P197" s="244"/>
      <c r="Q197" s="182"/>
      <c r="R197" s="242"/>
      <c r="S197" s="243"/>
      <c r="T197" s="176"/>
      <c r="U197" s="244"/>
      <c r="V197" s="186"/>
      <c r="W197" s="245"/>
    </row>
    <row r="198" spans="2:23" ht="12.75" x14ac:dyDescent="0.2">
      <c r="B198" s="212"/>
      <c r="C198" s="123"/>
      <c r="D198" s="123"/>
      <c r="E198" s="123"/>
      <c r="F198" s="123"/>
      <c r="G198" s="123"/>
      <c r="H198" s="123"/>
      <c r="I198" s="124"/>
      <c r="L198" s="226" t="s">
        <v>14</v>
      </c>
      <c r="M198" s="248">
        <v>8</v>
      </c>
      <c r="N198" s="249">
        <v>0</v>
      </c>
      <c r="O198" s="177">
        <f>M198+N198</f>
        <v>8</v>
      </c>
      <c r="P198" s="102">
        <v>0</v>
      </c>
      <c r="Q198" s="183">
        <f>O198+P198</f>
        <v>8</v>
      </c>
      <c r="R198" s="248">
        <v>0</v>
      </c>
      <c r="S198" s="249">
        <v>0</v>
      </c>
      <c r="T198" s="177">
        <f t="shared" ref="T198:T200" si="137">+R198+S198</f>
        <v>0</v>
      </c>
      <c r="U198" s="102">
        <v>0</v>
      </c>
      <c r="V198" s="187">
        <f t="shared" ref="V198:V200" si="138">+T198+U198</f>
        <v>0</v>
      </c>
      <c r="W198" s="222">
        <f t="shared" ref="W198:W206" si="139">IF(Q198=0,0,((V198/Q198)-1)*100)</f>
        <v>-100</v>
      </c>
    </row>
    <row r="199" spans="2:23" ht="12.75" x14ac:dyDescent="0.2">
      <c r="B199" s="212"/>
      <c r="C199" s="123"/>
      <c r="D199" s="123"/>
      <c r="E199" s="123"/>
      <c r="F199" s="123"/>
      <c r="G199" s="123"/>
      <c r="H199" s="123"/>
      <c r="I199" s="124"/>
      <c r="L199" s="226" t="s">
        <v>15</v>
      </c>
      <c r="M199" s="248">
        <v>5</v>
      </c>
      <c r="N199" s="249">
        <v>0</v>
      </c>
      <c r="O199" s="177">
        <f>M199+N199</f>
        <v>5</v>
      </c>
      <c r="P199" s="102">
        <v>0</v>
      </c>
      <c r="Q199" s="183">
        <f>O199+P199</f>
        <v>5</v>
      </c>
      <c r="R199" s="248">
        <v>0</v>
      </c>
      <c r="S199" s="249">
        <v>0</v>
      </c>
      <c r="T199" s="177">
        <f t="shared" si="137"/>
        <v>0</v>
      </c>
      <c r="U199" s="102">
        <v>0</v>
      </c>
      <c r="V199" s="187">
        <f t="shared" si="138"/>
        <v>0</v>
      </c>
      <c r="W199" s="222">
        <f t="shared" si="139"/>
        <v>-100</v>
      </c>
    </row>
    <row r="200" spans="2:23" ht="13.5" thickBot="1" x14ac:dyDescent="0.25">
      <c r="B200" s="212"/>
      <c r="C200" s="123"/>
      <c r="D200" s="123"/>
      <c r="E200" s="123"/>
      <c r="F200" s="123"/>
      <c r="G200" s="123"/>
      <c r="H200" s="123"/>
      <c r="I200" s="124"/>
      <c r="L200" s="232" t="s">
        <v>16</v>
      </c>
      <c r="M200" s="248">
        <v>2</v>
      </c>
      <c r="N200" s="249">
        <v>0</v>
      </c>
      <c r="O200" s="177">
        <f>M200+N200</f>
        <v>2</v>
      </c>
      <c r="P200" s="102">
        <v>0</v>
      </c>
      <c r="Q200" s="183">
        <f>O200+P200</f>
        <v>2</v>
      </c>
      <c r="R200" s="248">
        <v>0</v>
      </c>
      <c r="S200" s="249">
        <v>0</v>
      </c>
      <c r="T200" s="177">
        <f t="shared" si="137"/>
        <v>0</v>
      </c>
      <c r="U200" s="102">
        <v>0</v>
      </c>
      <c r="V200" s="187">
        <f t="shared" si="138"/>
        <v>0</v>
      </c>
      <c r="W200" s="222">
        <f t="shared" si="139"/>
        <v>-100</v>
      </c>
    </row>
    <row r="201" spans="2:23" ht="14.25" thickTop="1" thickBot="1" x14ac:dyDescent="0.25">
      <c r="B201" s="212"/>
      <c r="C201" s="123"/>
      <c r="D201" s="123"/>
      <c r="E201" s="123"/>
      <c r="F201" s="123"/>
      <c r="G201" s="123"/>
      <c r="H201" s="123"/>
      <c r="I201" s="124"/>
      <c r="L201" s="208" t="s">
        <v>17</v>
      </c>
      <c r="M201" s="189">
        <f t="shared" ref="M201:V201" si="140">+M198+M199+M200</f>
        <v>15</v>
      </c>
      <c r="N201" s="190">
        <f t="shared" si="140"/>
        <v>0</v>
      </c>
      <c r="O201" s="189">
        <f t="shared" si="140"/>
        <v>15</v>
      </c>
      <c r="P201" s="189">
        <f t="shared" si="140"/>
        <v>0</v>
      </c>
      <c r="Q201" s="189">
        <f t="shared" si="140"/>
        <v>15</v>
      </c>
      <c r="R201" s="189">
        <f t="shared" si="140"/>
        <v>0</v>
      </c>
      <c r="S201" s="190">
        <f t="shared" si="140"/>
        <v>0</v>
      </c>
      <c r="T201" s="189">
        <f>+T198+T199+T200</f>
        <v>0</v>
      </c>
      <c r="U201" s="189">
        <f t="shared" si="140"/>
        <v>0</v>
      </c>
      <c r="V201" s="191">
        <f t="shared" si="140"/>
        <v>0</v>
      </c>
      <c r="W201" s="192">
        <f t="shared" si="139"/>
        <v>-100</v>
      </c>
    </row>
    <row r="202" spans="2:23" ht="13.5" thickTop="1" x14ac:dyDescent="0.2">
      <c r="B202" s="212"/>
      <c r="C202" s="123"/>
      <c r="D202" s="123"/>
      <c r="E202" s="123"/>
      <c r="F202" s="123"/>
      <c r="G202" s="123"/>
      <c r="H202" s="123"/>
      <c r="I202" s="124"/>
      <c r="L202" s="226" t="s">
        <v>18</v>
      </c>
      <c r="M202" s="258">
        <v>3</v>
      </c>
      <c r="N202" s="259">
        <v>0</v>
      </c>
      <c r="O202" s="178">
        <f>M202+N202</f>
        <v>3</v>
      </c>
      <c r="P202" s="102">
        <v>0</v>
      </c>
      <c r="Q202" s="184">
        <f>O202+P202</f>
        <v>3</v>
      </c>
      <c r="R202" s="258">
        <v>0</v>
      </c>
      <c r="S202" s="259">
        <v>0</v>
      </c>
      <c r="T202" s="178">
        <f t="shared" ref="T202:T204" si="141">+R202+S202</f>
        <v>0</v>
      </c>
      <c r="U202" s="102">
        <v>0</v>
      </c>
      <c r="V202" s="187">
        <f t="shared" ref="V202:V204" si="142">+T202+U202</f>
        <v>0</v>
      </c>
      <c r="W202" s="222">
        <f t="shared" si="139"/>
        <v>-100</v>
      </c>
    </row>
    <row r="203" spans="2:23" ht="12.75" x14ac:dyDescent="0.2">
      <c r="B203" s="212"/>
      <c r="C203" s="123"/>
      <c r="D203" s="123"/>
      <c r="E203" s="123"/>
      <c r="F203" s="123"/>
      <c r="G203" s="123"/>
      <c r="H203" s="123"/>
      <c r="I203" s="124"/>
      <c r="L203" s="226" t="s">
        <v>19</v>
      </c>
      <c r="M203" s="248">
        <v>1</v>
      </c>
      <c r="N203" s="249">
        <v>0</v>
      </c>
      <c r="O203" s="177">
        <f>M203+N203</f>
        <v>1</v>
      </c>
      <c r="P203" s="102">
        <v>0</v>
      </c>
      <c r="Q203" s="183">
        <f>O203+P203</f>
        <v>1</v>
      </c>
      <c r="R203" s="248">
        <v>0</v>
      </c>
      <c r="S203" s="249">
        <v>0</v>
      </c>
      <c r="T203" s="177">
        <f t="shared" si="141"/>
        <v>0</v>
      </c>
      <c r="U203" s="102">
        <v>0</v>
      </c>
      <c r="V203" s="187">
        <f t="shared" si="142"/>
        <v>0</v>
      </c>
      <c r="W203" s="222">
        <f>IF(Q203=0,0,((V203/Q203)-1)*100)</f>
        <v>-100</v>
      </c>
    </row>
    <row r="204" spans="2:23" ht="13.5" thickBot="1" x14ac:dyDescent="0.25">
      <c r="B204" s="212"/>
      <c r="C204" s="123"/>
      <c r="D204" s="123"/>
      <c r="E204" s="123"/>
      <c r="F204" s="123"/>
      <c r="G204" s="123"/>
      <c r="H204" s="123"/>
      <c r="I204" s="124"/>
      <c r="L204" s="226" t="s">
        <v>20</v>
      </c>
      <c r="M204" s="248">
        <v>0</v>
      </c>
      <c r="N204" s="249">
        <v>0</v>
      </c>
      <c r="O204" s="177">
        <f>M204+N204</f>
        <v>0</v>
      </c>
      <c r="P204" s="102">
        <v>0</v>
      </c>
      <c r="Q204" s="183">
        <f>O204+P204</f>
        <v>0</v>
      </c>
      <c r="R204" s="248">
        <v>0</v>
      </c>
      <c r="S204" s="249">
        <v>0</v>
      </c>
      <c r="T204" s="177">
        <f t="shared" si="141"/>
        <v>0</v>
      </c>
      <c r="U204" s="102">
        <v>0</v>
      </c>
      <c r="V204" s="187">
        <f t="shared" si="142"/>
        <v>0</v>
      </c>
      <c r="W204" s="222">
        <f>IF(Q204=0,0,((V204/Q204)-1)*100)</f>
        <v>0</v>
      </c>
    </row>
    <row r="205" spans="2:23" ht="14.25" thickTop="1" thickBot="1" x14ac:dyDescent="0.25">
      <c r="B205" s="212"/>
      <c r="C205" s="123"/>
      <c r="D205" s="123"/>
      <c r="E205" s="123"/>
      <c r="F205" s="123"/>
      <c r="G205" s="123"/>
      <c r="H205" s="123"/>
      <c r="I205" s="124"/>
      <c r="L205" s="208" t="s">
        <v>89</v>
      </c>
      <c r="M205" s="189">
        <f t="shared" ref="M205:V205" si="143">+M202+M203+M204</f>
        <v>4</v>
      </c>
      <c r="N205" s="190">
        <f t="shared" si="143"/>
        <v>0</v>
      </c>
      <c r="O205" s="189">
        <f t="shared" si="143"/>
        <v>4</v>
      </c>
      <c r="P205" s="189">
        <f t="shared" si="143"/>
        <v>0</v>
      </c>
      <c r="Q205" s="189">
        <f t="shared" si="143"/>
        <v>4</v>
      </c>
      <c r="R205" s="189">
        <f t="shared" si="143"/>
        <v>0</v>
      </c>
      <c r="S205" s="190">
        <f t="shared" si="143"/>
        <v>0</v>
      </c>
      <c r="T205" s="189">
        <f t="shared" si="143"/>
        <v>0</v>
      </c>
      <c r="U205" s="189">
        <f t="shared" si="143"/>
        <v>0</v>
      </c>
      <c r="V205" s="191">
        <f t="shared" si="143"/>
        <v>0</v>
      </c>
      <c r="W205" s="192">
        <f t="shared" ref="W205" si="144">IF(Q205=0,0,((V205/Q205)-1)*100)</f>
        <v>-100</v>
      </c>
    </row>
    <row r="206" spans="2:23" ht="13.5" thickTop="1" x14ac:dyDescent="0.2">
      <c r="B206" s="212"/>
      <c r="C206" s="123"/>
      <c r="D206" s="123"/>
      <c r="E206" s="123"/>
      <c r="F206" s="123"/>
      <c r="G206" s="123"/>
      <c r="H206" s="123"/>
      <c r="I206" s="124"/>
      <c r="L206" s="226" t="s">
        <v>21</v>
      </c>
      <c r="M206" s="248">
        <v>0</v>
      </c>
      <c r="N206" s="249">
        <v>0</v>
      </c>
      <c r="O206" s="177">
        <f>M206+N206</f>
        <v>0</v>
      </c>
      <c r="P206" s="102">
        <v>0</v>
      </c>
      <c r="Q206" s="183">
        <f>O206+P206</f>
        <v>0</v>
      </c>
      <c r="R206" s="248">
        <v>0</v>
      </c>
      <c r="S206" s="249">
        <v>0</v>
      </c>
      <c r="T206" s="177">
        <f t="shared" ref="T206:T207" si="145">+R206+S206</f>
        <v>0</v>
      </c>
      <c r="U206" s="102">
        <v>0</v>
      </c>
      <c r="V206" s="187">
        <f t="shared" ref="V206:V207" si="146">+T206+U206</f>
        <v>0</v>
      </c>
      <c r="W206" s="222">
        <f t="shared" si="139"/>
        <v>0</v>
      </c>
    </row>
    <row r="207" spans="2:23" ht="13.5" thickBot="1" x14ac:dyDescent="0.25">
      <c r="B207" s="212"/>
      <c r="C207" s="123"/>
      <c r="D207" s="123"/>
      <c r="E207" s="123"/>
      <c r="F207" s="123"/>
      <c r="G207" s="123"/>
      <c r="H207" s="123"/>
      <c r="I207" s="124"/>
      <c r="L207" s="226" t="s">
        <v>90</v>
      </c>
      <c r="M207" s="248">
        <v>0</v>
      </c>
      <c r="N207" s="249">
        <v>0</v>
      </c>
      <c r="O207" s="177">
        <f>+M207+N207</f>
        <v>0</v>
      </c>
      <c r="P207" s="102">
        <v>0</v>
      </c>
      <c r="Q207" s="183">
        <f>O207+P207</f>
        <v>0</v>
      </c>
      <c r="R207" s="248">
        <v>0</v>
      </c>
      <c r="S207" s="249">
        <v>0</v>
      </c>
      <c r="T207" s="177">
        <f t="shared" si="145"/>
        <v>0</v>
      </c>
      <c r="U207" s="102">
        <v>0</v>
      </c>
      <c r="V207" s="187">
        <f t="shared" si="146"/>
        <v>0</v>
      </c>
      <c r="W207" s="222">
        <f>IF(Q207=0,0,((V207/Q207)-1)*100)</f>
        <v>0</v>
      </c>
    </row>
    <row r="208" spans="2:23" ht="14.25" thickTop="1" thickBot="1" x14ac:dyDescent="0.25">
      <c r="B208" s="212"/>
      <c r="C208" s="123"/>
      <c r="D208" s="123"/>
      <c r="E208" s="123"/>
      <c r="F208" s="123"/>
      <c r="G208" s="123"/>
      <c r="H208" s="123"/>
      <c r="I208" s="124"/>
      <c r="L208" s="208" t="s">
        <v>94</v>
      </c>
      <c r="M208" s="189">
        <f t="shared" ref="M208:V208" si="147">+M205+M206+M207</f>
        <v>4</v>
      </c>
      <c r="N208" s="190">
        <f t="shared" si="147"/>
        <v>0</v>
      </c>
      <c r="O208" s="189">
        <f t="shared" si="147"/>
        <v>4</v>
      </c>
      <c r="P208" s="189">
        <f t="shared" si="147"/>
        <v>0</v>
      </c>
      <c r="Q208" s="189">
        <f t="shared" si="147"/>
        <v>4</v>
      </c>
      <c r="R208" s="189">
        <f t="shared" si="147"/>
        <v>0</v>
      </c>
      <c r="S208" s="190">
        <f t="shared" si="147"/>
        <v>0</v>
      </c>
      <c r="T208" s="189">
        <f t="shared" si="147"/>
        <v>0</v>
      </c>
      <c r="U208" s="189">
        <f t="shared" si="147"/>
        <v>0</v>
      </c>
      <c r="V208" s="191">
        <f t="shared" si="147"/>
        <v>0</v>
      </c>
      <c r="W208" s="192">
        <f>IF(Q208=0,0,((V208/Q208)-1)*100)</f>
        <v>-100</v>
      </c>
    </row>
    <row r="209" spans="1:27" ht="14.25" thickTop="1" thickBot="1" x14ac:dyDescent="0.25">
      <c r="B209" s="212"/>
      <c r="C209" s="123"/>
      <c r="D209" s="123"/>
      <c r="E209" s="123"/>
      <c r="F209" s="123"/>
      <c r="G209" s="123"/>
      <c r="H209" s="123"/>
      <c r="I209" s="124"/>
      <c r="L209" s="208" t="s">
        <v>95</v>
      </c>
      <c r="M209" s="189">
        <f t="shared" ref="M209:V209" si="148">+M201+M205+M206+M207</f>
        <v>19</v>
      </c>
      <c r="N209" s="190">
        <f t="shared" si="148"/>
        <v>0</v>
      </c>
      <c r="O209" s="189">
        <f t="shared" si="148"/>
        <v>19</v>
      </c>
      <c r="P209" s="189">
        <f t="shared" si="148"/>
        <v>0</v>
      </c>
      <c r="Q209" s="189">
        <f t="shared" si="148"/>
        <v>19</v>
      </c>
      <c r="R209" s="189">
        <f t="shared" si="148"/>
        <v>0</v>
      </c>
      <c r="S209" s="190">
        <f t="shared" si="148"/>
        <v>0</v>
      </c>
      <c r="T209" s="189">
        <f t="shared" si="148"/>
        <v>0</v>
      </c>
      <c r="U209" s="189">
        <f t="shared" si="148"/>
        <v>0</v>
      </c>
      <c r="V209" s="191">
        <f t="shared" si="148"/>
        <v>0</v>
      </c>
      <c r="W209" s="192">
        <f t="shared" ref="W209" si="149">IF(Q209=0,0,((V209/Q209)-1)*100)</f>
        <v>-100</v>
      </c>
    </row>
    <row r="210" spans="1:27" ht="14.25" thickTop="1" thickBot="1" x14ac:dyDescent="0.25">
      <c r="B210" s="212"/>
      <c r="C210" s="123"/>
      <c r="D210" s="123"/>
      <c r="E210" s="123"/>
      <c r="F210" s="123"/>
      <c r="G210" s="123"/>
      <c r="H210" s="123"/>
      <c r="I210" s="124"/>
      <c r="L210" s="226" t="s">
        <v>22</v>
      </c>
      <c r="M210" s="248">
        <v>0</v>
      </c>
      <c r="N210" s="249">
        <v>0</v>
      </c>
      <c r="O210" s="179">
        <f>+M210+N210</f>
        <v>0</v>
      </c>
      <c r="P210" s="255">
        <v>0</v>
      </c>
      <c r="Q210" s="183">
        <f>O210+P210</f>
        <v>0</v>
      </c>
      <c r="R210" s="248"/>
      <c r="S210" s="249"/>
      <c r="T210" s="179"/>
      <c r="U210" s="255"/>
      <c r="V210" s="187"/>
      <c r="W210" s="222"/>
    </row>
    <row r="211" spans="1:27" ht="14.25" thickTop="1" thickBot="1" x14ac:dyDescent="0.25">
      <c r="B211" s="212"/>
      <c r="C211" s="123"/>
      <c r="D211" s="123"/>
      <c r="E211" s="123"/>
      <c r="F211" s="123"/>
      <c r="G211" s="123"/>
      <c r="H211" s="123"/>
      <c r="I211" s="124"/>
      <c r="L211" s="209" t="s">
        <v>23</v>
      </c>
      <c r="M211" s="193">
        <f t="shared" ref="M211:Q211" si="150">+M206+M207+M210</f>
        <v>0</v>
      </c>
      <c r="N211" s="193">
        <f t="shared" si="150"/>
        <v>0</v>
      </c>
      <c r="O211" s="197">
        <f t="shared" si="150"/>
        <v>0</v>
      </c>
      <c r="P211" s="197">
        <f t="shared" si="150"/>
        <v>0</v>
      </c>
      <c r="Q211" s="196">
        <f t="shared" si="150"/>
        <v>0</v>
      </c>
      <c r="R211" s="193"/>
      <c r="S211" s="193"/>
      <c r="T211" s="197"/>
      <c r="U211" s="197"/>
      <c r="V211" s="197"/>
      <c r="W211" s="198"/>
    </row>
    <row r="212" spans="1:27" s="4" customFormat="1" ht="12.75" customHeight="1" thickTop="1" x14ac:dyDescent="0.5">
      <c r="A212" s="129"/>
      <c r="B212" s="213"/>
      <c r="C212" s="130"/>
      <c r="D212" s="130"/>
      <c r="E212" s="130"/>
      <c r="F212" s="130"/>
      <c r="G212" s="130"/>
      <c r="H212" s="130"/>
      <c r="I212" s="131"/>
      <c r="J212" s="129"/>
      <c r="K212" s="129"/>
      <c r="L212" s="260" t="s">
        <v>25</v>
      </c>
      <c r="M212" s="261">
        <v>0</v>
      </c>
      <c r="N212" s="262">
        <v>0</v>
      </c>
      <c r="O212" s="180">
        <f>+M212+N212</f>
        <v>0</v>
      </c>
      <c r="P212" s="263">
        <v>0</v>
      </c>
      <c r="Q212" s="185">
        <f>O212+P212</f>
        <v>0</v>
      </c>
      <c r="R212" s="261"/>
      <c r="S212" s="262"/>
      <c r="T212" s="180"/>
      <c r="U212" s="263"/>
      <c r="V212" s="188"/>
      <c r="W212" s="264"/>
      <c r="X212" s="9"/>
      <c r="AA212" s="11"/>
    </row>
    <row r="213" spans="1:27" s="4" customFormat="1" ht="12.75" customHeight="1" x14ac:dyDescent="0.5">
      <c r="A213" s="129"/>
      <c r="B213" s="214"/>
      <c r="C213" s="132"/>
      <c r="D213" s="132"/>
      <c r="E213" s="132"/>
      <c r="F213" s="132"/>
      <c r="G213" s="132"/>
      <c r="H213" s="132"/>
      <c r="I213" s="133"/>
      <c r="J213" s="129"/>
      <c r="K213" s="129"/>
      <c r="L213" s="260" t="s">
        <v>26</v>
      </c>
      <c r="M213" s="261">
        <v>0</v>
      </c>
      <c r="N213" s="262">
        <v>0</v>
      </c>
      <c r="O213" s="180">
        <f>+M213+N213</f>
        <v>0</v>
      </c>
      <c r="P213" s="265">
        <v>0</v>
      </c>
      <c r="Q213" s="185">
        <f>O213+P213</f>
        <v>0</v>
      </c>
      <c r="R213" s="261"/>
      <c r="S213" s="262"/>
      <c r="T213" s="180"/>
      <c r="U213" s="265"/>
      <c r="V213" s="180"/>
      <c r="W213" s="264"/>
      <c r="X213" s="9"/>
      <c r="AA213" s="11"/>
    </row>
    <row r="214" spans="1:27" s="4" customFormat="1" ht="12.75" customHeight="1" thickBot="1" x14ac:dyDescent="0.55000000000000004">
      <c r="A214" s="129"/>
      <c r="B214" s="214"/>
      <c r="C214" s="132"/>
      <c r="D214" s="132"/>
      <c r="E214" s="132"/>
      <c r="F214" s="132"/>
      <c r="G214" s="132"/>
      <c r="H214" s="132"/>
      <c r="I214" s="133"/>
      <c r="J214" s="129"/>
      <c r="K214" s="129"/>
      <c r="L214" s="260" t="s">
        <v>27</v>
      </c>
      <c r="M214" s="261">
        <v>0</v>
      </c>
      <c r="N214" s="262">
        <v>0</v>
      </c>
      <c r="O214" s="180">
        <f>+M214+N214</f>
        <v>0</v>
      </c>
      <c r="P214" s="266">
        <v>0</v>
      </c>
      <c r="Q214" s="185">
        <f>O214+P214</f>
        <v>0</v>
      </c>
      <c r="R214" s="261"/>
      <c r="S214" s="262"/>
      <c r="T214" s="180"/>
      <c r="U214" s="266"/>
      <c r="V214" s="188"/>
      <c r="W214" s="264"/>
      <c r="X214" s="9"/>
      <c r="AA214" s="11"/>
    </row>
    <row r="215" spans="1:27" s="4" customFormat="1" ht="12.75" customHeight="1" thickTop="1" thickBot="1" x14ac:dyDescent="0.25">
      <c r="A215" s="129"/>
      <c r="B215" s="214"/>
      <c r="C215" s="132"/>
      <c r="D215" s="132"/>
      <c r="E215" s="132"/>
      <c r="F215" s="132"/>
      <c r="G215" s="132"/>
      <c r="H215" s="132"/>
      <c r="I215" s="133"/>
      <c r="J215" s="129"/>
      <c r="K215" s="129"/>
      <c r="L215" s="208" t="s">
        <v>28</v>
      </c>
      <c r="M215" s="189">
        <f t="shared" ref="M215:Q215" si="151">+M212+M213+M214</f>
        <v>0</v>
      </c>
      <c r="N215" s="190">
        <f t="shared" si="151"/>
        <v>0</v>
      </c>
      <c r="O215" s="189">
        <f t="shared" si="151"/>
        <v>0</v>
      </c>
      <c r="P215" s="189">
        <f t="shared" si="151"/>
        <v>0</v>
      </c>
      <c r="Q215" s="195">
        <f t="shared" si="151"/>
        <v>0</v>
      </c>
      <c r="R215" s="189"/>
      <c r="S215" s="190"/>
      <c r="T215" s="189"/>
      <c r="U215" s="189"/>
      <c r="V215" s="195"/>
      <c r="W215" s="192"/>
      <c r="X215" s="9"/>
      <c r="AA215" s="11"/>
    </row>
    <row r="216" spans="1:27" ht="14.25" thickTop="1" thickBot="1" x14ac:dyDescent="0.25">
      <c r="B216" s="212"/>
      <c r="C216" s="123"/>
      <c r="D216" s="123"/>
      <c r="E216" s="123"/>
      <c r="F216" s="123"/>
      <c r="G216" s="123"/>
      <c r="H216" s="123"/>
      <c r="I216" s="124"/>
      <c r="L216" s="208" t="s">
        <v>92</v>
      </c>
      <c r="M216" s="189">
        <f t="shared" ref="M216:Q216" si="152">+M201+M205+M211+M215</f>
        <v>19</v>
      </c>
      <c r="N216" s="190">
        <f t="shared" si="152"/>
        <v>0</v>
      </c>
      <c r="O216" s="189">
        <f t="shared" si="152"/>
        <v>19</v>
      </c>
      <c r="P216" s="189">
        <f t="shared" si="152"/>
        <v>0</v>
      </c>
      <c r="Q216" s="189">
        <f t="shared" si="152"/>
        <v>19</v>
      </c>
      <c r="R216" s="189"/>
      <c r="S216" s="190"/>
      <c r="T216" s="189"/>
      <c r="U216" s="189"/>
      <c r="V216" s="191"/>
      <c r="W216" s="192"/>
    </row>
    <row r="217" spans="1:27" ht="14.25" thickTop="1" thickBot="1" x14ac:dyDescent="0.25">
      <c r="B217" s="212"/>
      <c r="C217" s="123"/>
      <c r="D217" s="123"/>
      <c r="E217" s="123"/>
      <c r="F217" s="123"/>
      <c r="G217" s="123"/>
      <c r="H217" s="123"/>
      <c r="I217" s="124"/>
      <c r="L217" s="205" t="s">
        <v>61</v>
      </c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6"/>
    </row>
    <row r="218" spans="1:27" ht="13.5" thickTop="1" x14ac:dyDescent="0.2">
      <c r="B218" s="212"/>
      <c r="C218" s="123"/>
      <c r="D218" s="123"/>
      <c r="E218" s="123"/>
      <c r="F218" s="123"/>
      <c r="G218" s="123"/>
      <c r="H218" s="123"/>
      <c r="I218" s="124"/>
      <c r="L218" s="308" t="s">
        <v>53</v>
      </c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10"/>
    </row>
    <row r="219" spans="1:27" ht="13.5" thickBot="1" x14ac:dyDescent="0.25">
      <c r="B219" s="212"/>
      <c r="C219" s="123"/>
      <c r="D219" s="123"/>
      <c r="E219" s="123"/>
      <c r="F219" s="123"/>
      <c r="G219" s="123"/>
      <c r="H219" s="123"/>
      <c r="I219" s="124"/>
      <c r="L219" s="311" t="s">
        <v>54</v>
      </c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3"/>
    </row>
    <row r="220" spans="1:27" ht="14.25" thickTop="1" thickBot="1" x14ac:dyDescent="0.25">
      <c r="B220" s="212"/>
      <c r="C220" s="123"/>
      <c r="D220" s="123"/>
      <c r="E220" s="123"/>
      <c r="F220" s="123"/>
      <c r="G220" s="123"/>
      <c r="H220" s="123"/>
      <c r="I220" s="124"/>
      <c r="L220" s="202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122" t="s">
        <v>41</v>
      </c>
    </row>
    <row r="221" spans="1:27" ht="14.25" thickTop="1" thickBot="1" x14ac:dyDescent="0.25">
      <c r="B221" s="212"/>
      <c r="C221" s="123"/>
      <c r="D221" s="123"/>
      <c r="E221" s="123"/>
      <c r="F221" s="123"/>
      <c r="G221" s="123"/>
      <c r="H221" s="123"/>
      <c r="I221" s="124"/>
      <c r="L221" s="224"/>
      <c r="M221" s="317" t="s">
        <v>91</v>
      </c>
      <c r="N221" s="318"/>
      <c r="O221" s="318"/>
      <c r="P221" s="318"/>
      <c r="Q221" s="319"/>
      <c r="R221" s="317" t="s">
        <v>93</v>
      </c>
      <c r="S221" s="318"/>
      <c r="T221" s="318"/>
      <c r="U221" s="318"/>
      <c r="V221" s="319"/>
      <c r="W221" s="225" t="s">
        <v>4</v>
      </c>
    </row>
    <row r="222" spans="1:27" ht="13.5" thickTop="1" x14ac:dyDescent="0.2">
      <c r="B222" s="212"/>
      <c r="C222" s="123"/>
      <c r="D222" s="123"/>
      <c r="E222" s="123"/>
      <c r="F222" s="123"/>
      <c r="G222" s="123"/>
      <c r="H222" s="123"/>
      <c r="I222" s="124"/>
      <c r="L222" s="226" t="s">
        <v>5</v>
      </c>
      <c r="M222" s="227"/>
      <c r="N222" s="230"/>
      <c r="O222" s="199"/>
      <c r="P222" s="231"/>
      <c r="Q222" s="200"/>
      <c r="R222" s="227"/>
      <c r="S222" s="230"/>
      <c r="T222" s="199"/>
      <c r="U222" s="231"/>
      <c r="V222" s="200"/>
      <c r="W222" s="229" t="s">
        <v>6</v>
      </c>
    </row>
    <row r="223" spans="1:27" ht="13.5" thickBot="1" x14ac:dyDescent="0.25">
      <c r="B223" s="212"/>
      <c r="C223" s="123"/>
      <c r="D223" s="123"/>
      <c r="E223" s="123"/>
      <c r="F223" s="123"/>
      <c r="G223" s="123"/>
      <c r="H223" s="123"/>
      <c r="I223" s="124"/>
      <c r="L223" s="232"/>
      <c r="M223" s="236" t="s">
        <v>42</v>
      </c>
      <c r="N223" s="237" t="s">
        <v>43</v>
      </c>
      <c r="O223" s="201" t="s">
        <v>44</v>
      </c>
      <c r="P223" s="238" t="s">
        <v>13</v>
      </c>
      <c r="Q223" s="277" t="s">
        <v>9</v>
      </c>
      <c r="R223" s="236" t="s">
        <v>42</v>
      </c>
      <c r="S223" s="237" t="s">
        <v>43</v>
      </c>
      <c r="T223" s="201" t="s">
        <v>44</v>
      </c>
      <c r="U223" s="238" t="s">
        <v>13</v>
      </c>
      <c r="V223" s="277" t="s">
        <v>9</v>
      </c>
      <c r="W223" s="235"/>
    </row>
    <row r="224" spans="1:27" ht="5.25" customHeight="1" thickTop="1" x14ac:dyDescent="0.2">
      <c r="B224" s="212"/>
      <c r="C224" s="123"/>
      <c r="D224" s="123"/>
      <c r="E224" s="123"/>
      <c r="F224" s="123"/>
      <c r="G224" s="123"/>
      <c r="H224" s="123"/>
      <c r="I224" s="124"/>
      <c r="L224" s="226"/>
      <c r="M224" s="242"/>
      <c r="N224" s="243"/>
      <c r="O224" s="176"/>
      <c r="P224" s="244"/>
      <c r="Q224" s="182"/>
      <c r="R224" s="242"/>
      <c r="S224" s="243"/>
      <c r="T224" s="176"/>
      <c r="U224" s="244"/>
      <c r="V224" s="186"/>
      <c r="W224" s="245"/>
    </row>
    <row r="225" spans="1:27" ht="12.75" x14ac:dyDescent="0.2">
      <c r="B225" s="212"/>
      <c r="C225" s="123"/>
      <c r="D225" s="123"/>
      <c r="E225" s="123"/>
      <c r="F225" s="123"/>
      <c r="G225" s="123"/>
      <c r="H225" s="123"/>
      <c r="I225" s="124"/>
      <c r="L225" s="226" t="s">
        <v>14</v>
      </c>
      <c r="M225" s="248">
        <f t="shared" ref="M225:N227" si="153">+M171+M198</f>
        <v>29</v>
      </c>
      <c r="N225" s="249">
        <f t="shared" si="153"/>
        <v>76</v>
      </c>
      <c r="O225" s="177">
        <f>+M225+N225</f>
        <v>105</v>
      </c>
      <c r="P225" s="102">
        <f>+P171+P198</f>
        <v>1</v>
      </c>
      <c r="Q225" s="183">
        <f>+O225+P225</f>
        <v>106</v>
      </c>
      <c r="R225" s="248">
        <f t="shared" ref="R225:S227" si="154">+R171+R198</f>
        <v>39</v>
      </c>
      <c r="S225" s="249">
        <f t="shared" si="154"/>
        <v>55</v>
      </c>
      <c r="T225" s="177">
        <f>+R225+S225</f>
        <v>94</v>
      </c>
      <c r="U225" s="102">
        <f>+U171+U198</f>
        <v>12</v>
      </c>
      <c r="V225" s="187">
        <f>+T225+U225</f>
        <v>106</v>
      </c>
      <c r="W225" s="222">
        <f t="shared" ref="W225:W233" si="155">IF(Q225=0,0,((V225/Q225)-1)*100)</f>
        <v>0</v>
      </c>
    </row>
    <row r="226" spans="1:27" ht="12.75" x14ac:dyDescent="0.2">
      <c r="B226" s="212"/>
      <c r="C226" s="123"/>
      <c r="D226" s="123"/>
      <c r="E226" s="123"/>
      <c r="F226" s="123"/>
      <c r="G226" s="123"/>
      <c r="H226" s="123"/>
      <c r="I226" s="124"/>
      <c r="L226" s="226" t="s">
        <v>15</v>
      </c>
      <c r="M226" s="248">
        <f t="shared" si="153"/>
        <v>33</v>
      </c>
      <c r="N226" s="249">
        <f t="shared" si="153"/>
        <v>47</v>
      </c>
      <c r="O226" s="177">
        <f t="shared" ref="O226:O227" si="156">+M226+N226</f>
        <v>80</v>
      </c>
      <c r="P226" s="102">
        <f>+P172+P199</f>
        <v>1</v>
      </c>
      <c r="Q226" s="183">
        <f t="shared" ref="Q226:Q227" si="157">+O226+P226</f>
        <v>81</v>
      </c>
      <c r="R226" s="248">
        <f t="shared" si="154"/>
        <v>40</v>
      </c>
      <c r="S226" s="249">
        <f t="shared" si="154"/>
        <v>72</v>
      </c>
      <c r="T226" s="177">
        <f t="shared" ref="T226:T227" si="158">+R226+S226</f>
        <v>112</v>
      </c>
      <c r="U226" s="102">
        <f>+U172+U199</f>
        <v>1</v>
      </c>
      <c r="V226" s="187">
        <f t="shared" ref="V226:V227" si="159">+T226+U226</f>
        <v>113</v>
      </c>
      <c r="W226" s="222">
        <f t="shared" si="155"/>
        <v>39.506172839506171</v>
      </c>
    </row>
    <row r="227" spans="1:27" ht="13.5" thickBot="1" x14ac:dyDescent="0.25">
      <c r="B227" s="212"/>
      <c r="C227" s="123"/>
      <c r="D227" s="123"/>
      <c r="E227" s="123"/>
      <c r="F227" s="123"/>
      <c r="G227" s="123"/>
      <c r="H227" s="123"/>
      <c r="I227" s="124"/>
      <c r="L227" s="232" t="s">
        <v>16</v>
      </c>
      <c r="M227" s="248">
        <f t="shared" si="153"/>
        <v>25</v>
      </c>
      <c r="N227" s="249">
        <f t="shared" si="153"/>
        <v>64</v>
      </c>
      <c r="O227" s="177">
        <f t="shared" si="156"/>
        <v>89</v>
      </c>
      <c r="P227" s="102">
        <f>+P173+P200</f>
        <v>1</v>
      </c>
      <c r="Q227" s="183">
        <f t="shared" si="157"/>
        <v>90</v>
      </c>
      <c r="R227" s="248">
        <f t="shared" si="154"/>
        <v>40</v>
      </c>
      <c r="S227" s="249">
        <f t="shared" si="154"/>
        <v>79</v>
      </c>
      <c r="T227" s="177">
        <f t="shared" si="158"/>
        <v>119</v>
      </c>
      <c r="U227" s="102">
        <f>+U173+U200</f>
        <v>1</v>
      </c>
      <c r="V227" s="187">
        <f t="shared" si="159"/>
        <v>120</v>
      </c>
      <c r="W227" s="222">
        <f t="shared" si="155"/>
        <v>33.333333333333329</v>
      </c>
    </row>
    <row r="228" spans="1:27" ht="14.25" thickTop="1" thickBot="1" x14ac:dyDescent="0.25">
      <c r="B228" s="212"/>
      <c r="C228" s="123"/>
      <c r="D228" s="123"/>
      <c r="E228" s="123"/>
      <c r="F228" s="123"/>
      <c r="G228" s="123"/>
      <c r="H228" s="123"/>
      <c r="I228" s="124"/>
      <c r="L228" s="208" t="s">
        <v>17</v>
      </c>
      <c r="M228" s="189">
        <f t="shared" ref="M228:V228" si="160">+M225+M226+M227</f>
        <v>87</v>
      </c>
      <c r="N228" s="190">
        <f t="shared" si="160"/>
        <v>187</v>
      </c>
      <c r="O228" s="189">
        <f t="shared" si="160"/>
        <v>274</v>
      </c>
      <c r="P228" s="189">
        <f t="shared" si="160"/>
        <v>3</v>
      </c>
      <c r="Q228" s="189">
        <f t="shared" si="160"/>
        <v>277</v>
      </c>
      <c r="R228" s="189">
        <f t="shared" si="160"/>
        <v>119</v>
      </c>
      <c r="S228" s="190">
        <f t="shared" si="160"/>
        <v>206</v>
      </c>
      <c r="T228" s="189">
        <f t="shared" si="160"/>
        <v>325</v>
      </c>
      <c r="U228" s="189">
        <f t="shared" si="160"/>
        <v>14</v>
      </c>
      <c r="V228" s="191">
        <f t="shared" si="160"/>
        <v>339</v>
      </c>
      <c r="W228" s="192">
        <f t="shared" si="155"/>
        <v>22.38267148014441</v>
      </c>
    </row>
    <row r="229" spans="1:27" ht="13.5" thickTop="1" x14ac:dyDescent="0.2">
      <c r="B229" s="212"/>
      <c r="C229" s="123"/>
      <c r="D229" s="123"/>
      <c r="E229" s="123"/>
      <c r="F229" s="123"/>
      <c r="G229" s="123"/>
      <c r="H229" s="123"/>
      <c r="I229" s="124"/>
      <c r="L229" s="226" t="s">
        <v>18</v>
      </c>
      <c r="M229" s="258">
        <f t="shared" ref="M229:N231" si="161">+M175+M202</f>
        <v>21</v>
      </c>
      <c r="N229" s="259">
        <f t="shared" si="161"/>
        <v>58</v>
      </c>
      <c r="O229" s="178">
        <f t="shared" ref="O229:O230" si="162">+M229+N229</f>
        <v>79</v>
      </c>
      <c r="P229" s="102">
        <f>+P175+P202</f>
        <v>1</v>
      </c>
      <c r="Q229" s="184">
        <f t="shared" ref="Q229:Q230" si="163">+O229+P229</f>
        <v>80</v>
      </c>
      <c r="R229" s="258">
        <f t="shared" ref="R229:S231" si="164">+R175+R202</f>
        <v>38</v>
      </c>
      <c r="S229" s="259">
        <f t="shared" si="164"/>
        <v>71</v>
      </c>
      <c r="T229" s="178">
        <f t="shared" ref="T229:T230" si="165">+R229+S229</f>
        <v>109</v>
      </c>
      <c r="U229" s="102">
        <f>+U175+U202</f>
        <v>1</v>
      </c>
      <c r="V229" s="187">
        <f t="shared" ref="V229:V230" si="166">+T229+U229</f>
        <v>110</v>
      </c>
      <c r="W229" s="222">
        <f t="shared" si="155"/>
        <v>37.5</v>
      </c>
    </row>
    <row r="230" spans="1:27" ht="12.75" x14ac:dyDescent="0.2">
      <c r="B230" s="212"/>
      <c r="C230" s="123"/>
      <c r="D230" s="123"/>
      <c r="E230" s="123"/>
      <c r="F230" s="123"/>
      <c r="G230" s="123"/>
      <c r="H230" s="123"/>
      <c r="I230" s="124"/>
      <c r="L230" s="226" t="s">
        <v>19</v>
      </c>
      <c r="M230" s="248">
        <f t="shared" si="161"/>
        <v>16</v>
      </c>
      <c r="N230" s="249">
        <f t="shared" si="161"/>
        <v>47</v>
      </c>
      <c r="O230" s="177">
        <f t="shared" si="162"/>
        <v>63</v>
      </c>
      <c r="P230" s="102">
        <f>+P176+P203</f>
        <v>1</v>
      </c>
      <c r="Q230" s="183">
        <f t="shared" si="163"/>
        <v>64</v>
      </c>
      <c r="R230" s="248">
        <f t="shared" si="164"/>
        <v>36</v>
      </c>
      <c r="S230" s="249">
        <f t="shared" si="164"/>
        <v>87</v>
      </c>
      <c r="T230" s="177">
        <f t="shared" si="165"/>
        <v>123</v>
      </c>
      <c r="U230" s="102">
        <f>+U176+U203</f>
        <v>1</v>
      </c>
      <c r="V230" s="187">
        <f t="shared" si="166"/>
        <v>124</v>
      </c>
      <c r="W230" s="222">
        <f>IF(Q230=0,0,((V230/Q230)-1)*100)</f>
        <v>93.75</v>
      </c>
    </row>
    <row r="231" spans="1:27" ht="15" customHeight="1" thickBot="1" x14ac:dyDescent="0.25">
      <c r="B231" s="212"/>
      <c r="C231" s="123"/>
      <c r="D231" s="123"/>
      <c r="E231" s="123"/>
      <c r="F231" s="123"/>
      <c r="G231" s="123"/>
      <c r="H231" s="123"/>
      <c r="I231" s="124"/>
      <c r="L231" s="226" t="s">
        <v>20</v>
      </c>
      <c r="M231" s="248">
        <f t="shared" si="161"/>
        <v>32</v>
      </c>
      <c r="N231" s="249">
        <f t="shared" si="161"/>
        <v>74</v>
      </c>
      <c r="O231" s="177">
        <f>+M231+N231</f>
        <v>106</v>
      </c>
      <c r="P231" s="102">
        <f>+P177+P204</f>
        <v>2</v>
      </c>
      <c r="Q231" s="183">
        <f>+O231+P231</f>
        <v>108</v>
      </c>
      <c r="R231" s="248">
        <f t="shared" si="164"/>
        <v>30</v>
      </c>
      <c r="S231" s="249">
        <f t="shared" si="164"/>
        <v>64</v>
      </c>
      <c r="T231" s="177">
        <f>+R231+S231</f>
        <v>94</v>
      </c>
      <c r="U231" s="102">
        <f>+U177+U204</f>
        <v>1</v>
      </c>
      <c r="V231" s="187">
        <f>+T231+U231</f>
        <v>95</v>
      </c>
      <c r="W231" s="222">
        <f>IF(Q231=0,0,((V231/Q231)-1)*100)</f>
        <v>-12.037037037037035</v>
      </c>
    </row>
    <row r="232" spans="1:27" ht="14.25" thickTop="1" thickBot="1" x14ac:dyDescent="0.25">
      <c r="B232" s="212"/>
      <c r="C232" s="123"/>
      <c r="D232" s="123"/>
      <c r="E232" s="123"/>
      <c r="F232" s="123"/>
      <c r="G232" s="123"/>
      <c r="H232" s="123"/>
      <c r="I232" s="124"/>
      <c r="L232" s="208" t="s">
        <v>89</v>
      </c>
      <c r="M232" s="189">
        <f t="shared" ref="M232:V232" si="167">+M229+M230+M231</f>
        <v>69</v>
      </c>
      <c r="N232" s="190">
        <f t="shared" si="167"/>
        <v>179</v>
      </c>
      <c r="O232" s="189">
        <f t="shared" si="167"/>
        <v>248</v>
      </c>
      <c r="P232" s="189">
        <f t="shared" si="167"/>
        <v>4</v>
      </c>
      <c r="Q232" s="189">
        <f t="shared" si="167"/>
        <v>252</v>
      </c>
      <c r="R232" s="189">
        <f t="shared" si="167"/>
        <v>104</v>
      </c>
      <c r="S232" s="190">
        <f t="shared" si="167"/>
        <v>222</v>
      </c>
      <c r="T232" s="189">
        <f t="shared" si="167"/>
        <v>326</v>
      </c>
      <c r="U232" s="189">
        <f t="shared" si="167"/>
        <v>3</v>
      </c>
      <c r="V232" s="191">
        <f t="shared" si="167"/>
        <v>329</v>
      </c>
      <c r="W232" s="192">
        <f t="shared" ref="W232" si="168">IF(Q232=0,0,((V232/Q232)-1)*100)</f>
        <v>30.555555555555557</v>
      </c>
    </row>
    <row r="233" spans="1:27" ht="13.5" thickTop="1" x14ac:dyDescent="0.2">
      <c r="B233" s="212"/>
      <c r="C233" s="123"/>
      <c r="D233" s="123"/>
      <c r="E233" s="123"/>
      <c r="F233" s="123"/>
      <c r="G233" s="123"/>
      <c r="H233" s="123"/>
      <c r="I233" s="124"/>
      <c r="L233" s="226" t="s">
        <v>21</v>
      </c>
      <c r="M233" s="248">
        <f>+M179+M206</f>
        <v>28</v>
      </c>
      <c r="N233" s="249">
        <f>+N179+N206</f>
        <v>49</v>
      </c>
      <c r="O233" s="177">
        <f t="shared" ref="O233:O237" si="169">+M233+N233</f>
        <v>77</v>
      </c>
      <c r="P233" s="102">
        <f>+P179+P206</f>
        <v>1</v>
      </c>
      <c r="Q233" s="183">
        <f t="shared" ref="Q233:Q237" si="170">+O233+P233</f>
        <v>78</v>
      </c>
      <c r="R233" s="248">
        <f>+R179+R206</f>
        <v>37</v>
      </c>
      <c r="S233" s="249">
        <f>+S179+S206</f>
        <v>33</v>
      </c>
      <c r="T233" s="177">
        <f t="shared" ref="T233" si="171">+R233+S233</f>
        <v>70</v>
      </c>
      <c r="U233" s="102">
        <f>+U179+U206</f>
        <v>0</v>
      </c>
      <c r="V233" s="187">
        <f t="shared" ref="V233" si="172">+T233+U233</f>
        <v>70</v>
      </c>
      <c r="W233" s="222">
        <f t="shared" si="155"/>
        <v>-10.256410256410254</v>
      </c>
    </row>
    <row r="234" spans="1:27" ht="13.5" thickBot="1" x14ac:dyDescent="0.25">
      <c r="B234" s="212"/>
      <c r="C234" s="123"/>
      <c r="D234" s="123"/>
      <c r="E234" s="123"/>
      <c r="F234" s="123"/>
      <c r="G234" s="123"/>
      <c r="H234" s="123"/>
      <c r="I234" s="124"/>
      <c r="L234" s="226" t="s">
        <v>90</v>
      </c>
      <c r="M234" s="248">
        <f>+M180+M207</f>
        <v>30</v>
      </c>
      <c r="N234" s="249">
        <f>+N180+N207</f>
        <v>50</v>
      </c>
      <c r="O234" s="177">
        <f>+M234+N234</f>
        <v>80</v>
      </c>
      <c r="P234" s="102">
        <f>+P180+P207</f>
        <v>2</v>
      </c>
      <c r="Q234" s="183">
        <f>+O234+P234</f>
        <v>82</v>
      </c>
      <c r="R234" s="248">
        <f>+R180+R207</f>
        <v>39</v>
      </c>
      <c r="S234" s="249">
        <f>+S180+S207</f>
        <v>48</v>
      </c>
      <c r="T234" s="177">
        <f>+R234+S234</f>
        <v>87</v>
      </c>
      <c r="U234" s="102">
        <f>+U180+U207</f>
        <v>0</v>
      </c>
      <c r="V234" s="187">
        <f>+T234+U234</f>
        <v>87</v>
      </c>
      <c r="W234" s="222">
        <f>IF(Q234=0,0,((V234/Q234)-1)*100)</f>
        <v>6.0975609756097615</v>
      </c>
    </row>
    <row r="235" spans="1:27" ht="14.25" thickTop="1" thickBot="1" x14ac:dyDescent="0.25">
      <c r="B235" s="212"/>
      <c r="C235" s="123"/>
      <c r="D235" s="123"/>
      <c r="E235" s="123"/>
      <c r="F235" s="123"/>
      <c r="G235" s="123"/>
      <c r="H235" s="123"/>
      <c r="I235" s="124"/>
      <c r="L235" s="208" t="s">
        <v>94</v>
      </c>
      <c r="M235" s="189">
        <f t="shared" ref="M235:V235" si="173">+M232+M233+M234</f>
        <v>127</v>
      </c>
      <c r="N235" s="190">
        <f t="shared" si="173"/>
        <v>278</v>
      </c>
      <c r="O235" s="189">
        <f t="shared" si="173"/>
        <v>405</v>
      </c>
      <c r="P235" s="189">
        <f t="shared" si="173"/>
        <v>7</v>
      </c>
      <c r="Q235" s="189">
        <f t="shared" si="173"/>
        <v>412</v>
      </c>
      <c r="R235" s="189">
        <f t="shared" si="173"/>
        <v>180</v>
      </c>
      <c r="S235" s="190">
        <f t="shared" si="173"/>
        <v>303</v>
      </c>
      <c r="T235" s="189">
        <f t="shared" si="173"/>
        <v>483</v>
      </c>
      <c r="U235" s="189">
        <f t="shared" si="173"/>
        <v>3</v>
      </c>
      <c r="V235" s="191">
        <f t="shared" si="173"/>
        <v>486</v>
      </c>
      <c r="W235" s="192">
        <f>IF(Q235=0,0,((V235/Q235)-1)*100)</f>
        <v>17.96116504854368</v>
      </c>
    </row>
    <row r="236" spans="1:27" ht="14.25" thickTop="1" thickBot="1" x14ac:dyDescent="0.25">
      <c r="B236" s="212"/>
      <c r="C236" s="123"/>
      <c r="D236" s="123"/>
      <c r="E236" s="123"/>
      <c r="F236" s="123"/>
      <c r="G236" s="123"/>
      <c r="H236" s="123"/>
      <c r="I236" s="124"/>
      <c r="L236" s="208" t="s">
        <v>95</v>
      </c>
      <c r="M236" s="189">
        <f t="shared" ref="M236:V236" si="174">+M228+M232+M233+M234</f>
        <v>214</v>
      </c>
      <c r="N236" s="190">
        <f t="shared" si="174"/>
        <v>465</v>
      </c>
      <c r="O236" s="189">
        <f t="shared" si="174"/>
        <v>679</v>
      </c>
      <c r="P236" s="189">
        <f t="shared" si="174"/>
        <v>10</v>
      </c>
      <c r="Q236" s="189">
        <f t="shared" si="174"/>
        <v>689</v>
      </c>
      <c r="R236" s="189">
        <f t="shared" si="174"/>
        <v>299</v>
      </c>
      <c r="S236" s="190">
        <f t="shared" si="174"/>
        <v>509</v>
      </c>
      <c r="T236" s="189">
        <f t="shared" si="174"/>
        <v>808</v>
      </c>
      <c r="U236" s="189">
        <f t="shared" si="174"/>
        <v>17</v>
      </c>
      <c r="V236" s="191">
        <f t="shared" si="174"/>
        <v>825</v>
      </c>
      <c r="W236" s="192">
        <f t="shared" ref="W236" si="175">IF(Q236=0,0,((V236/Q236)-1)*100)</f>
        <v>19.738751814223509</v>
      </c>
    </row>
    <row r="237" spans="1:27" ht="14.25" thickTop="1" thickBot="1" x14ac:dyDescent="0.25">
      <c r="B237" s="212"/>
      <c r="C237" s="123"/>
      <c r="D237" s="123"/>
      <c r="E237" s="123"/>
      <c r="F237" s="123"/>
      <c r="G237" s="123"/>
      <c r="H237" s="123"/>
      <c r="I237" s="124"/>
      <c r="L237" s="226" t="s">
        <v>22</v>
      </c>
      <c r="M237" s="248">
        <f>+M183+M210</f>
        <v>28</v>
      </c>
      <c r="N237" s="249">
        <f>+N183+N210</f>
        <v>41</v>
      </c>
      <c r="O237" s="179">
        <f t="shared" si="169"/>
        <v>69</v>
      </c>
      <c r="P237" s="255">
        <f>+P183+P210</f>
        <v>1</v>
      </c>
      <c r="Q237" s="183">
        <f t="shared" si="170"/>
        <v>70</v>
      </c>
      <c r="R237" s="248"/>
      <c r="S237" s="249"/>
      <c r="T237" s="179"/>
      <c r="U237" s="255"/>
      <c r="V237" s="187"/>
      <c r="W237" s="222"/>
    </row>
    <row r="238" spans="1:27" ht="14.25" thickTop="1" thickBot="1" x14ac:dyDescent="0.25">
      <c r="A238" s="125"/>
      <c r="B238" s="126"/>
      <c r="C238" s="127"/>
      <c r="D238" s="127"/>
      <c r="E238" s="127"/>
      <c r="F238" s="127"/>
      <c r="G238" s="127"/>
      <c r="H238" s="127"/>
      <c r="I238" s="128"/>
      <c r="J238" s="125"/>
      <c r="L238" s="209" t="s">
        <v>23</v>
      </c>
      <c r="M238" s="193">
        <f t="shared" ref="M238:Q238" si="176">+M233+M234+M237</f>
        <v>86</v>
      </c>
      <c r="N238" s="193">
        <f t="shared" si="176"/>
        <v>140</v>
      </c>
      <c r="O238" s="194">
        <f t="shared" si="176"/>
        <v>226</v>
      </c>
      <c r="P238" s="195">
        <f t="shared" si="176"/>
        <v>4</v>
      </c>
      <c r="Q238" s="196">
        <f t="shared" si="176"/>
        <v>230</v>
      </c>
      <c r="R238" s="193"/>
      <c r="S238" s="193"/>
      <c r="T238" s="197"/>
      <c r="U238" s="197"/>
      <c r="V238" s="197"/>
      <c r="W238" s="198"/>
    </row>
    <row r="239" spans="1:27" s="4" customFormat="1" ht="12.75" customHeight="1" thickTop="1" x14ac:dyDescent="0.5">
      <c r="A239" s="129"/>
      <c r="B239" s="213"/>
      <c r="C239" s="130"/>
      <c r="D239" s="130"/>
      <c r="E239" s="130"/>
      <c r="F239" s="130"/>
      <c r="G239" s="130"/>
      <c r="H239" s="130"/>
      <c r="I239" s="131"/>
      <c r="J239" s="129"/>
      <c r="K239" s="129"/>
      <c r="L239" s="260" t="s">
        <v>25</v>
      </c>
      <c r="M239" s="261">
        <f t="shared" ref="M239:N241" si="177">+M185+M212</f>
        <v>31</v>
      </c>
      <c r="N239" s="262">
        <f t="shared" si="177"/>
        <v>42</v>
      </c>
      <c r="O239" s="180">
        <f t="shared" ref="O239:O241" si="178">+M239+N239</f>
        <v>73</v>
      </c>
      <c r="P239" s="263">
        <f>+P185+P212</f>
        <v>2</v>
      </c>
      <c r="Q239" s="185">
        <f t="shared" ref="Q239:Q241" si="179">+O239+P239</f>
        <v>75</v>
      </c>
      <c r="R239" s="261"/>
      <c r="S239" s="262"/>
      <c r="T239" s="180"/>
      <c r="U239" s="263"/>
      <c r="V239" s="188"/>
      <c r="W239" s="264"/>
      <c r="X239" s="9"/>
      <c r="AA239" s="11"/>
    </row>
    <row r="240" spans="1:27" s="4" customFormat="1" ht="12.75" customHeight="1" x14ac:dyDescent="0.5">
      <c r="A240" s="129"/>
      <c r="B240" s="214"/>
      <c r="C240" s="132"/>
      <c r="D240" s="132"/>
      <c r="E240" s="132"/>
      <c r="F240" s="132"/>
      <c r="G240" s="132"/>
      <c r="H240" s="132"/>
      <c r="I240" s="133"/>
      <c r="J240" s="129"/>
      <c r="K240" s="129"/>
      <c r="L240" s="260" t="s">
        <v>26</v>
      </c>
      <c r="M240" s="261">
        <f t="shared" si="177"/>
        <v>35</v>
      </c>
      <c r="N240" s="262">
        <f t="shared" si="177"/>
        <v>50</v>
      </c>
      <c r="O240" s="180">
        <f>+M240+N240</f>
        <v>85</v>
      </c>
      <c r="P240" s="265">
        <f>+P186+P213</f>
        <v>3</v>
      </c>
      <c r="Q240" s="185">
        <f>+O240+P240</f>
        <v>88</v>
      </c>
      <c r="R240" s="261"/>
      <c r="S240" s="262"/>
      <c r="T240" s="180"/>
      <c r="U240" s="265"/>
      <c r="V240" s="180"/>
      <c r="W240" s="264"/>
      <c r="X240" s="9"/>
      <c r="AA240" s="11"/>
    </row>
    <row r="241" spans="1:27" s="4" customFormat="1" ht="12.75" customHeight="1" thickBot="1" x14ac:dyDescent="0.55000000000000004">
      <c r="A241" s="129"/>
      <c r="B241" s="214"/>
      <c r="C241" s="132"/>
      <c r="D241" s="132"/>
      <c r="E241" s="132"/>
      <c r="F241" s="132"/>
      <c r="G241" s="132"/>
      <c r="H241" s="132"/>
      <c r="I241" s="133"/>
      <c r="J241" s="129"/>
      <c r="K241" s="129"/>
      <c r="L241" s="260" t="s">
        <v>27</v>
      </c>
      <c r="M241" s="261">
        <f t="shared" si="177"/>
        <v>33</v>
      </c>
      <c r="N241" s="262">
        <f t="shared" si="177"/>
        <v>45</v>
      </c>
      <c r="O241" s="181">
        <f t="shared" si="178"/>
        <v>78</v>
      </c>
      <c r="P241" s="266">
        <f>+P187+P214</f>
        <v>19</v>
      </c>
      <c r="Q241" s="185">
        <f t="shared" si="179"/>
        <v>97</v>
      </c>
      <c r="R241" s="261"/>
      <c r="S241" s="262"/>
      <c r="T241" s="180"/>
      <c r="U241" s="266"/>
      <c r="V241" s="188"/>
      <c r="W241" s="264"/>
      <c r="X241" s="9"/>
      <c r="AA241" s="11"/>
    </row>
    <row r="242" spans="1:27" ht="14.25" thickTop="1" thickBot="1" x14ac:dyDescent="0.25">
      <c r="B242" s="212"/>
      <c r="C242" s="123"/>
      <c r="D242" s="123"/>
      <c r="E242" s="123"/>
      <c r="F242" s="123"/>
      <c r="G242" s="123"/>
      <c r="H242" s="123"/>
      <c r="I242" s="124"/>
      <c r="L242" s="208" t="s">
        <v>28</v>
      </c>
      <c r="M242" s="189">
        <f t="shared" ref="M242:Q242" si="180">+M239+M240+M241</f>
        <v>99</v>
      </c>
      <c r="N242" s="190">
        <f t="shared" si="180"/>
        <v>137</v>
      </c>
      <c r="O242" s="189">
        <f t="shared" si="180"/>
        <v>236</v>
      </c>
      <c r="P242" s="189">
        <f t="shared" si="180"/>
        <v>24</v>
      </c>
      <c r="Q242" s="195">
        <f t="shared" si="180"/>
        <v>260</v>
      </c>
      <c r="R242" s="189"/>
      <c r="S242" s="190"/>
      <c r="T242" s="189"/>
      <c r="U242" s="189"/>
      <c r="V242" s="195"/>
      <c r="W242" s="192"/>
    </row>
    <row r="243" spans="1:27" ht="14.25" thickTop="1" thickBot="1" x14ac:dyDescent="0.25">
      <c r="B243" s="212"/>
      <c r="C243" s="123"/>
      <c r="D243" s="123"/>
      <c r="E243" s="123"/>
      <c r="F243" s="123"/>
      <c r="G243" s="123"/>
      <c r="H243" s="123"/>
      <c r="I243" s="124"/>
      <c r="L243" s="208" t="s">
        <v>92</v>
      </c>
      <c r="M243" s="189">
        <f t="shared" ref="M243:Q243" si="181">+M228+M232+M238+M242</f>
        <v>341</v>
      </c>
      <c r="N243" s="190">
        <f t="shared" si="181"/>
        <v>643</v>
      </c>
      <c r="O243" s="189">
        <f t="shared" si="181"/>
        <v>984</v>
      </c>
      <c r="P243" s="189">
        <f t="shared" si="181"/>
        <v>35</v>
      </c>
      <c r="Q243" s="189">
        <f t="shared" si="181"/>
        <v>1019</v>
      </c>
      <c r="R243" s="189"/>
      <c r="S243" s="190"/>
      <c r="T243" s="189"/>
      <c r="U243" s="189"/>
      <c r="V243" s="191"/>
      <c r="W243" s="192"/>
    </row>
    <row r="244" spans="1:27" ht="13.5" thickTop="1" x14ac:dyDescent="0.2">
      <c r="B244" s="202"/>
      <c r="C244" s="95"/>
      <c r="D244" s="95"/>
      <c r="E244" s="95"/>
      <c r="F244" s="95"/>
      <c r="G244" s="95"/>
      <c r="H244" s="95"/>
      <c r="I244" s="96"/>
      <c r="L244" s="205" t="s">
        <v>61</v>
      </c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6"/>
    </row>
  </sheetData>
  <sheetProtection password="CF53" sheet="1" objects="1" scenarios="1"/>
  <customSheetViews>
    <customSheetView guid="{ED529B84-E379-4C9B-A677-BE1D384436B0}">
      <selection activeCell="X126" sqref="X126"/>
      <rowBreaks count="2" manualBreakCount="2">
        <brk id="82" min="11" max="22" man="1"/>
        <brk id="163" min="11" max="22" man="1"/>
      </rowBreaks>
      <pageMargins left="0.74803149606299213" right="0.74803149606299213" top="0.98425196850393704" bottom="0.98425196850393704" header="0.51181102362204722" footer="0.51181102362204722"/>
      <printOptions horizontalCentered="1"/>
      <pageSetup paperSize="9" scale="63" fitToHeight="4" orientation="portrait" r:id="rId1"/>
      <headerFooter alignWithMargins="0">
        <oddHeader>&amp;LMonthly Air Transport Statistics : Suvarnabhumi Airport</oddHeader>
        <oddFooter>&amp;LAir Transport Information Division, Corporate Strategy Department&amp;C&amp;D&amp;R&amp;T</oddFooter>
      </headerFooter>
    </customSheetView>
  </customSheetViews>
  <mergeCells count="48"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M86:Q86"/>
    <mergeCell ref="R86:V86"/>
    <mergeCell ref="M140:Q140"/>
    <mergeCell ref="R140:V140"/>
    <mergeCell ref="L110:W110"/>
    <mergeCell ref="L111:W111"/>
    <mergeCell ref="L164:W164"/>
    <mergeCell ref="L165:W165"/>
    <mergeCell ref="M167:Q167"/>
    <mergeCell ref="R167:V167"/>
    <mergeCell ref="M113:Q113"/>
    <mergeCell ref="R113:V113"/>
    <mergeCell ref="L137:W137"/>
    <mergeCell ref="L138:W138"/>
    <mergeCell ref="C32:E32"/>
    <mergeCell ref="F32:H32"/>
    <mergeCell ref="L83:W83"/>
    <mergeCell ref="L84:W84"/>
    <mergeCell ref="B57:I57"/>
    <mergeCell ref="L57:W57"/>
    <mergeCell ref="M59:Q59"/>
    <mergeCell ref="R59:V59"/>
    <mergeCell ref="C59:E59"/>
    <mergeCell ref="F59:H59"/>
    <mergeCell ref="B2:I2"/>
    <mergeCell ref="L2:W2"/>
    <mergeCell ref="B3:I3"/>
    <mergeCell ref="L3:W3"/>
    <mergeCell ref="B56:I56"/>
    <mergeCell ref="L56:W56"/>
    <mergeCell ref="M5:Q5"/>
    <mergeCell ref="R5:V5"/>
    <mergeCell ref="L29:W29"/>
    <mergeCell ref="M32:Q32"/>
    <mergeCell ref="C5:E5"/>
    <mergeCell ref="F5:H5"/>
    <mergeCell ref="B30:I30"/>
    <mergeCell ref="B29:I29"/>
    <mergeCell ref="R32:V32"/>
    <mergeCell ref="L30:W30"/>
  </mergeCells>
  <phoneticPr fontId="26" type="noConversion"/>
  <conditionalFormatting sqref="J1:K1048576 A1:A1048576">
    <cfRule type="containsText" dxfId="17" priority="3" operator="containsText" text="NOT OK">
      <formula>NOT(ISERROR(SEARCH("NOT OK",A1)))</formula>
    </cfRule>
  </conditionalFormatting>
  <conditionalFormatting sqref="J1:K1048576 A1:A1048576">
    <cfRule type="containsText" dxfId="16" priority="1" operator="containsText" text="NOT OK">
      <formula>NOT(ISERROR(SEARCH("NOT OK",A1)))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Height="4" orientation="portrait" r:id="rId2"/>
  <headerFooter alignWithMargins="0">
    <oddHeader>&amp;LMonthly Air Transport Statistics : Suvarnabhumi Airport</oddHeader>
    <oddFooter>&amp;LAir Transport Information Division, Corporate Strategy Department&amp;C&amp;D&amp;R&amp;T</oddFooter>
  </headerFooter>
  <rowBreaks count="2" manualBreakCount="2">
    <brk id="82" min="11" max="22" man="1"/>
    <brk id="163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244"/>
  <sheetViews>
    <sheetView topLeftCell="K232" workbookViewId="0">
      <selection activeCell="L22" sqref="L22"/>
    </sheetView>
  </sheetViews>
  <sheetFormatPr defaultRowHeight="12.75" x14ac:dyDescent="0.2"/>
  <cols>
    <col min="1" max="1" width="9.140625" style="95"/>
    <col min="2" max="2" width="13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0.7109375" style="6" bestFit="1" customWidth="1"/>
    <col min="10" max="11" width="9.140625" style="95"/>
    <col min="12" max="12" width="12.140625" style="1" customWidth="1"/>
    <col min="13" max="14" width="11.85546875" style="1" customWidth="1"/>
    <col min="15" max="15" width="14.140625" style="1" bestFit="1" customWidth="1"/>
    <col min="16" max="16" width="10.42578125" style="1" customWidth="1"/>
    <col min="17" max="17" width="11.7109375" style="1" customWidth="1"/>
    <col min="18" max="19" width="11.85546875" style="1" customWidth="1"/>
    <col min="20" max="20" width="14.140625" style="1" bestFit="1" customWidth="1"/>
    <col min="21" max="21" width="10.42578125" style="1" customWidth="1"/>
    <col min="22" max="22" width="11.85546875" style="1" customWidth="1"/>
    <col min="23" max="23" width="12.28515625" style="6" bestFit="1" customWidth="1"/>
    <col min="24" max="24" width="11.140625" style="6" bestFit="1" customWidth="1"/>
    <col min="25" max="25" width="6" style="1" bestFit="1" customWidth="1"/>
    <col min="26" max="26" width="9.140625" style="1"/>
    <col min="27" max="27" width="9.140625" style="10"/>
    <col min="28" max="16384" width="9.140625" style="1"/>
  </cols>
  <sheetData>
    <row r="1" spans="1:23" ht="13.5" thickBot="1" x14ac:dyDescent="0.25"/>
    <row r="2" spans="1:23" ht="13.5" thickTop="1" x14ac:dyDescent="0.2">
      <c r="B2" s="281" t="s">
        <v>0</v>
      </c>
      <c r="C2" s="282"/>
      <c r="D2" s="282"/>
      <c r="E2" s="282"/>
      <c r="F2" s="282"/>
      <c r="G2" s="282"/>
      <c r="H2" s="282"/>
      <c r="I2" s="283"/>
      <c r="L2" s="284" t="s">
        <v>1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ht="13.5" thickBot="1" x14ac:dyDescent="0.25">
      <c r="B3" s="287" t="s">
        <v>2</v>
      </c>
      <c r="C3" s="288"/>
      <c r="D3" s="288"/>
      <c r="E3" s="288"/>
      <c r="F3" s="288"/>
      <c r="G3" s="288"/>
      <c r="H3" s="288"/>
      <c r="I3" s="289"/>
      <c r="L3" s="290" t="s">
        <v>3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3" ht="14.25" thickTop="1" thickBot="1" x14ac:dyDescent="0.25">
      <c r="B4" s="202"/>
      <c r="C4" s="95"/>
      <c r="D4" s="95"/>
      <c r="E4" s="95"/>
      <c r="F4" s="95"/>
      <c r="G4" s="95"/>
      <c r="H4" s="95"/>
      <c r="I4" s="96"/>
      <c r="L4" s="202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ht="14.25" thickTop="1" thickBot="1" x14ac:dyDescent="0.25">
      <c r="B5" s="224"/>
      <c r="C5" s="296" t="s">
        <v>91</v>
      </c>
      <c r="D5" s="297"/>
      <c r="E5" s="298"/>
      <c r="F5" s="299" t="s">
        <v>93</v>
      </c>
      <c r="G5" s="300"/>
      <c r="H5" s="301"/>
      <c r="I5" s="225" t="s">
        <v>4</v>
      </c>
      <c r="L5" s="224"/>
      <c r="M5" s="293" t="s">
        <v>91</v>
      </c>
      <c r="N5" s="294"/>
      <c r="O5" s="294"/>
      <c r="P5" s="294"/>
      <c r="Q5" s="295"/>
      <c r="R5" s="293" t="s">
        <v>93</v>
      </c>
      <c r="S5" s="294"/>
      <c r="T5" s="294"/>
      <c r="U5" s="294"/>
      <c r="V5" s="295"/>
      <c r="W5" s="225" t="s">
        <v>4</v>
      </c>
    </row>
    <row r="6" spans="1:23" ht="13.5" thickTop="1" x14ac:dyDescent="0.2">
      <c r="B6" s="226" t="s">
        <v>5</v>
      </c>
      <c r="C6" s="227"/>
      <c r="D6" s="228"/>
      <c r="E6" s="158"/>
      <c r="F6" s="227"/>
      <c r="G6" s="228"/>
      <c r="H6" s="158"/>
      <c r="I6" s="229" t="s">
        <v>6</v>
      </c>
      <c r="L6" s="226" t="s">
        <v>5</v>
      </c>
      <c r="M6" s="227"/>
      <c r="N6" s="230"/>
      <c r="O6" s="155"/>
      <c r="P6" s="231"/>
      <c r="Q6" s="156"/>
      <c r="R6" s="227"/>
      <c r="S6" s="230"/>
      <c r="T6" s="155"/>
      <c r="U6" s="231"/>
      <c r="V6" s="155"/>
      <c r="W6" s="229" t="s">
        <v>6</v>
      </c>
    </row>
    <row r="7" spans="1:23" ht="13.5" thickBot="1" x14ac:dyDescent="0.25">
      <c r="B7" s="232"/>
      <c r="C7" s="233" t="s">
        <v>7</v>
      </c>
      <c r="D7" s="234" t="s">
        <v>8</v>
      </c>
      <c r="E7" s="218" t="s">
        <v>9</v>
      </c>
      <c r="F7" s="233" t="s">
        <v>7</v>
      </c>
      <c r="G7" s="234" t="s">
        <v>8</v>
      </c>
      <c r="H7" s="218" t="s">
        <v>9</v>
      </c>
      <c r="I7" s="235"/>
      <c r="L7" s="232"/>
      <c r="M7" s="236" t="s">
        <v>10</v>
      </c>
      <c r="N7" s="237" t="s">
        <v>11</v>
      </c>
      <c r="O7" s="157" t="s">
        <v>12</v>
      </c>
      <c r="P7" s="238" t="s">
        <v>13</v>
      </c>
      <c r="Q7" s="219" t="s">
        <v>9</v>
      </c>
      <c r="R7" s="236" t="s">
        <v>10</v>
      </c>
      <c r="S7" s="237" t="s">
        <v>11</v>
      </c>
      <c r="T7" s="157" t="s">
        <v>12</v>
      </c>
      <c r="U7" s="238" t="s">
        <v>13</v>
      </c>
      <c r="V7" s="157" t="s">
        <v>9</v>
      </c>
      <c r="W7" s="235"/>
    </row>
    <row r="8" spans="1:23" ht="6" customHeight="1" thickTop="1" x14ac:dyDescent="0.2">
      <c r="B8" s="226"/>
      <c r="C8" s="239"/>
      <c r="D8" s="240"/>
      <c r="E8" s="99"/>
      <c r="F8" s="239"/>
      <c r="G8" s="240"/>
      <c r="H8" s="99"/>
      <c r="I8" s="241"/>
      <c r="L8" s="226"/>
      <c r="M8" s="242"/>
      <c r="N8" s="243"/>
      <c r="O8" s="141"/>
      <c r="P8" s="244"/>
      <c r="Q8" s="144"/>
      <c r="R8" s="242"/>
      <c r="S8" s="243"/>
      <c r="T8" s="141"/>
      <c r="U8" s="244"/>
      <c r="V8" s="146"/>
      <c r="W8" s="245"/>
    </row>
    <row r="9" spans="1:23" x14ac:dyDescent="0.2">
      <c r="A9" s="270" t="str">
        <f>IF(ISERROR(F9/G9)," ",IF(F9/G9&gt;0.5,IF(F9/G9&lt;1.5," ","NOT OK"),"NOT OK"))</f>
        <v xml:space="preserve"> </v>
      </c>
      <c r="B9" s="226" t="s">
        <v>14</v>
      </c>
      <c r="C9" s="246">
        <v>1810</v>
      </c>
      <c r="D9" s="247">
        <v>1805</v>
      </c>
      <c r="E9" s="100">
        <f>C9+D9</f>
        <v>3615</v>
      </c>
      <c r="F9" s="246">
        <v>2253</v>
      </c>
      <c r="G9" s="247">
        <v>2255</v>
      </c>
      <c r="H9" s="100">
        <f>F9+G9</f>
        <v>4508</v>
      </c>
      <c r="I9" s="222">
        <f t="shared" ref="I9:I17" si="0">IF(E9=0,0,((H9/E9)-1)*100)</f>
        <v>24.702627939142463</v>
      </c>
      <c r="L9" s="226" t="s">
        <v>14</v>
      </c>
      <c r="M9" s="248">
        <v>212505</v>
      </c>
      <c r="N9" s="249">
        <v>223022</v>
      </c>
      <c r="O9" s="142">
        <f>M9+N9</f>
        <v>435527</v>
      </c>
      <c r="P9" s="102">
        <v>399</v>
      </c>
      <c r="Q9" s="145">
        <f>O9+P9</f>
        <v>435926</v>
      </c>
      <c r="R9" s="248">
        <v>314118</v>
      </c>
      <c r="S9" s="249">
        <v>319429</v>
      </c>
      <c r="T9" s="142">
        <f>R9+S9</f>
        <v>633547</v>
      </c>
      <c r="U9" s="102">
        <v>994</v>
      </c>
      <c r="V9" s="147">
        <f>T9+U9</f>
        <v>634541</v>
      </c>
      <c r="W9" s="222">
        <f t="shared" ref="W9:W17" si="1">IF(Q9=0,0,((V9/Q9)-1)*100)</f>
        <v>45.561632020113493</v>
      </c>
    </row>
    <row r="10" spans="1:23" x14ac:dyDescent="0.2">
      <c r="A10" s="270" t="str">
        <f t="shared" ref="A10:A71" si="2">IF(ISERROR(F10/G10)," ",IF(F10/G10&gt;0.5,IF(F10/G10&lt;1.5," ","NOT OK"),"NOT OK"))</f>
        <v xml:space="preserve"> </v>
      </c>
      <c r="B10" s="226" t="s">
        <v>15</v>
      </c>
      <c r="C10" s="246">
        <v>1750</v>
      </c>
      <c r="D10" s="247">
        <v>1739</v>
      </c>
      <c r="E10" s="100">
        <f>C10+D10</f>
        <v>3489</v>
      </c>
      <c r="F10" s="246">
        <v>2281</v>
      </c>
      <c r="G10" s="247">
        <v>2271</v>
      </c>
      <c r="H10" s="100">
        <f>F10+G10</f>
        <v>4552</v>
      </c>
      <c r="I10" s="222">
        <f t="shared" si="0"/>
        <v>30.467182573803385</v>
      </c>
      <c r="K10" s="101"/>
      <c r="L10" s="226" t="s">
        <v>15</v>
      </c>
      <c r="M10" s="248">
        <v>211700</v>
      </c>
      <c r="N10" s="249">
        <v>205220</v>
      </c>
      <c r="O10" s="142">
        <f>M10+N10</f>
        <v>416920</v>
      </c>
      <c r="P10" s="102">
        <v>78</v>
      </c>
      <c r="Q10" s="145">
        <f>O10+P10</f>
        <v>416998</v>
      </c>
      <c r="R10" s="248">
        <v>323572</v>
      </c>
      <c r="S10" s="249">
        <v>314378</v>
      </c>
      <c r="T10" s="142">
        <f>R10+S10</f>
        <v>637950</v>
      </c>
      <c r="U10" s="102">
        <v>2674</v>
      </c>
      <c r="V10" s="147">
        <f>T10+U10</f>
        <v>640624</v>
      </c>
      <c r="W10" s="222">
        <f t="shared" si="1"/>
        <v>53.627595336188662</v>
      </c>
    </row>
    <row r="11" spans="1:23" ht="13.5" thickBot="1" x14ac:dyDescent="0.25">
      <c r="A11" s="270" t="str">
        <f t="shared" si="2"/>
        <v xml:space="preserve"> </v>
      </c>
      <c r="B11" s="232" t="s">
        <v>16</v>
      </c>
      <c r="C11" s="250">
        <v>1918</v>
      </c>
      <c r="D11" s="251">
        <v>1911</v>
      </c>
      <c r="E11" s="100">
        <f>C11+D11</f>
        <v>3829</v>
      </c>
      <c r="F11" s="250">
        <v>2400</v>
      </c>
      <c r="G11" s="251">
        <v>2382</v>
      </c>
      <c r="H11" s="100">
        <f>F11+G11</f>
        <v>4782</v>
      </c>
      <c r="I11" s="222">
        <f t="shared" si="0"/>
        <v>24.889004962131111</v>
      </c>
      <c r="K11" s="101"/>
      <c r="L11" s="232" t="s">
        <v>16</v>
      </c>
      <c r="M11" s="248">
        <v>225318</v>
      </c>
      <c r="N11" s="249">
        <v>227641</v>
      </c>
      <c r="O11" s="142">
        <f>M11+N11</f>
        <v>452959</v>
      </c>
      <c r="P11" s="102">
        <v>928</v>
      </c>
      <c r="Q11" s="145">
        <f>O11+P11</f>
        <v>453887</v>
      </c>
      <c r="R11" s="248">
        <v>338869</v>
      </c>
      <c r="S11" s="249">
        <v>338411</v>
      </c>
      <c r="T11" s="142">
        <f>R11+S11</f>
        <v>677280</v>
      </c>
      <c r="U11" s="102">
        <v>3722</v>
      </c>
      <c r="V11" s="147">
        <f>T11+U11</f>
        <v>681002</v>
      </c>
      <c r="W11" s="222">
        <f t="shared" si="1"/>
        <v>50.037784734967076</v>
      </c>
    </row>
    <row r="12" spans="1:23" ht="14.25" thickTop="1" thickBot="1" x14ac:dyDescent="0.25">
      <c r="A12" s="270" t="str">
        <f>IF(ISERROR(F12/G12)," ",IF(F12/G12&gt;0.5,IF(F12/G12&lt;1.5," ","NOT OK"),"NOT OK"))</f>
        <v xml:space="preserve"> </v>
      </c>
      <c r="B12" s="210" t="s">
        <v>17</v>
      </c>
      <c r="C12" s="103">
        <f t="shared" ref="C12:H12" si="3">+C9+C10+C11</f>
        <v>5478</v>
      </c>
      <c r="D12" s="104">
        <f t="shared" si="3"/>
        <v>5455</v>
      </c>
      <c r="E12" s="105">
        <f t="shared" si="3"/>
        <v>10933</v>
      </c>
      <c r="F12" s="103">
        <f t="shared" si="3"/>
        <v>6934</v>
      </c>
      <c r="G12" s="104">
        <f t="shared" si="3"/>
        <v>6908</v>
      </c>
      <c r="H12" s="105">
        <f t="shared" si="3"/>
        <v>13842</v>
      </c>
      <c r="I12" s="106">
        <f>IF(E12=0,0,((H12/E12)-1)*100)</f>
        <v>26.607518521906147</v>
      </c>
      <c r="L12" s="203" t="s">
        <v>17</v>
      </c>
      <c r="M12" s="148">
        <f t="shared" ref="M12:V12" si="4">+M9+M10+M11</f>
        <v>649523</v>
      </c>
      <c r="N12" s="149">
        <f t="shared" si="4"/>
        <v>655883</v>
      </c>
      <c r="O12" s="148">
        <f t="shared" si="4"/>
        <v>1305406</v>
      </c>
      <c r="P12" s="148">
        <f t="shared" si="4"/>
        <v>1405</v>
      </c>
      <c r="Q12" s="148">
        <f t="shared" si="4"/>
        <v>1306811</v>
      </c>
      <c r="R12" s="148">
        <f t="shared" si="4"/>
        <v>976559</v>
      </c>
      <c r="S12" s="149">
        <f t="shared" si="4"/>
        <v>972218</v>
      </c>
      <c r="T12" s="148">
        <f t="shared" si="4"/>
        <v>1948777</v>
      </c>
      <c r="U12" s="148">
        <f t="shared" si="4"/>
        <v>7390</v>
      </c>
      <c r="V12" s="150">
        <f t="shared" si="4"/>
        <v>1956167</v>
      </c>
      <c r="W12" s="151">
        <f>IF(Q12=0,0,((V12/Q12)-1)*100)</f>
        <v>49.690123514417927</v>
      </c>
    </row>
    <row r="13" spans="1:23" ht="13.5" thickTop="1" x14ac:dyDescent="0.2">
      <c r="A13" s="270" t="str">
        <f t="shared" si="2"/>
        <v xml:space="preserve"> </v>
      </c>
      <c r="B13" s="226" t="s">
        <v>18</v>
      </c>
      <c r="C13" s="246">
        <v>1953</v>
      </c>
      <c r="D13" s="247">
        <v>1961</v>
      </c>
      <c r="E13" s="100">
        <f>C13+D13</f>
        <v>3914</v>
      </c>
      <c r="F13" s="246">
        <v>2415</v>
      </c>
      <c r="G13" s="247">
        <v>2414</v>
      </c>
      <c r="H13" s="100">
        <f>F13+G13</f>
        <v>4829</v>
      </c>
      <c r="I13" s="222">
        <f t="shared" si="0"/>
        <v>23.377618804292275</v>
      </c>
      <c r="L13" s="226" t="s">
        <v>18</v>
      </c>
      <c r="M13" s="248">
        <v>216709</v>
      </c>
      <c r="N13" s="249">
        <v>207935</v>
      </c>
      <c r="O13" s="142">
        <f>M13+N13</f>
        <v>424644</v>
      </c>
      <c r="P13" s="102">
        <v>1537</v>
      </c>
      <c r="Q13" s="145">
        <f>O13+P13</f>
        <v>426181</v>
      </c>
      <c r="R13" s="248">
        <v>321543</v>
      </c>
      <c r="S13" s="249">
        <v>312366</v>
      </c>
      <c r="T13" s="142">
        <f>R13+S13</f>
        <v>633909</v>
      </c>
      <c r="U13" s="102">
        <v>2706</v>
      </c>
      <c r="V13" s="147">
        <f>T13+U13</f>
        <v>636615</v>
      </c>
      <c r="W13" s="222">
        <f t="shared" si="1"/>
        <v>49.376673291394965</v>
      </c>
    </row>
    <row r="14" spans="1:23" x14ac:dyDescent="0.2">
      <c r="A14" s="270" t="str">
        <f t="shared" si="2"/>
        <v xml:space="preserve"> </v>
      </c>
      <c r="B14" s="226" t="s">
        <v>19</v>
      </c>
      <c r="C14" s="248">
        <v>1731</v>
      </c>
      <c r="D14" s="252">
        <v>1722</v>
      </c>
      <c r="E14" s="100">
        <f>C14+D14</f>
        <v>3453</v>
      </c>
      <c r="F14" s="248">
        <v>2420</v>
      </c>
      <c r="G14" s="252">
        <v>2418</v>
      </c>
      <c r="H14" s="107">
        <f>F14+G14</f>
        <v>4838</v>
      </c>
      <c r="I14" s="222">
        <f t="shared" si="0"/>
        <v>40.110049232551418</v>
      </c>
      <c r="L14" s="226" t="s">
        <v>19</v>
      </c>
      <c r="M14" s="248">
        <v>186530</v>
      </c>
      <c r="N14" s="249">
        <v>196615</v>
      </c>
      <c r="O14" s="142">
        <f>M14+N14</f>
        <v>383145</v>
      </c>
      <c r="P14" s="102">
        <v>555</v>
      </c>
      <c r="Q14" s="145">
        <f>O14+P14</f>
        <v>383700</v>
      </c>
      <c r="R14" s="248">
        <v>321624</v>
      </c>
      <c r="S14" s="249">
        <v>320474</v>
      </c>
      <c r="T14" s="142">
        <f>R14+S14</f>
        <v>642098</v>
      </c>
      <c r="U14" s="102">
        <v>7480</v>
      </c>
      <c r="V14" s="147">
        <f>T14+U14</f>
        <v>649578</v>
      </c>
      <c r="W14" s="222">
        <f t="shared" si="1"/>
        <v>69.293197810789692</v>
      </c>
    </row>
    <row r="15" spans="1:23" ht="13.5" thickBot="1" x14ac:dyDescent="0.25">
      <c r="A15" s="272" t="str">
        <f>IF(ISERROR(F15/G15)," ",IF(F15/G15&gt;0.5,IF(F15/G15&lt;1.5," ","NOT OK"),"NOT OK"))</f>
        <v xml:space="preserve"> </v>
      </c>
      <c r="B15" s="226" t="s">
        <v>20</v>
      </c>
      <c r="C15" s="248">
        <v>1804</v>
      </c>
      <c r="D15" s="252">
        <v>1803</v>
      </c>
      <c r="E15" s="100">
        <f>C15+D15</f>
        <v>3607</v>
      </c>
      <c r="F15" s="248">
        <v>2701</v>
      </c>
      <c r="G15" s="252">
        <v>2700</v>
      </c>
      <c r="H15" s="107">
        <f>F15+G15</f>
        <v>5401</v>
      </c>
      <c r="I15" s="222">
        <f>IF(E15=0,0,((H15/E15)-1)*100)</f>
        <v>49.736623232603264</v>
      </c>
      <c r="J15" s="108"/>
      <c r="L15" s="226" t="s">
        <v>20</v>
      </c>
      <c r="M15" s="248">
        <v>218554</v>
      </c>
      <c r="N15" s="249">
        <v>215396</v>
      </c>
      <c r="O15" s="142">
        <f>M15+N15</f>
        <v>433950</v>
      </c>
      <c r="P15" s="102">
        <v>787</v>
      </c>
      <c r="Q15" s="145">
        <f>O15+P15</f>
        <v>434737</v>
      </c>
      <c r="R15" s="248">
        <v>368332</v>
      </c>
      <c r="S15" s="249">
        <v>381257</v>
      </c>
      <c r="T15" s="142">
        <f>R15+S15</f>
        <v>749589</v>
      </c>
      <c r="U15" s="102">
        <v>8065</v>
      </c>
      <c r="V15" s="147">
        <f>T15+U15</f>
        <v>757654</v>
      </c>
      <c r="W15" s="222">
        <f>IF(Q15=0,0,((V15/Q15)-1)*100)</f>
        <v>74.278701835822574</v>
      </c>
    </row>
    <row r="16" spans="1:23" ht="14.25" thickTop="1" thickBot="1" x14ac:dyDescent="0.25">
      <c r="A16" s="270" t="str">
        <f>IF(ISERROR(F16/G16)," ",IF(F16/G16&gt;0.5,IF(F16/G16&lt;1.5," ","NOT OK"),"NOT OK"))</f>
        <v xml:space="preserve"> </v>
      </c>
      <c r="B16" s="210" t="s">
        <v>89</v>
      </c>
      <c r="C16" s="103">
        <f>+C13+C14+C15</f>
        <v>5488</v>
      </c>
      <c r="D16" s="104">
        <f t="shared" ref="D16:H16" si="5">+D13+D14+D15</f>
        <v>5486</v>
      </c>
      <c r="E16" s="105">
        <f t="shared" si="5"/>
        <v>10974</v>
      </c>
      <c r="F16" s="103">
        <f t="shared" si="5"/>
        <v>7536</v>
      </c>
      <c r="G16" s="104">
        <f t="shared" si="5"/>
        <v>7532</v>
      </c>
      <c r="H16" s="105">
        <f t="shared" si="5"/>
        <v>15068</v>
      </c>
      <c r="I16" s="106">
        <f>IF(E16=0,0,((H16/E16)-1)*100)</f>
        <v>37.306360488427195</v>
      </c>
      <c r="L16" s="203" t="s">
        <v>89</v>
      </c>
      <c r="M16" s="148">
        <f t="shared" ref="M16:V16" si="6">+M13+M14+M15</f>
        <v>621793</v>
      </c>
      <c r="N16" s="149">
        <f t="shared" si="6"/>
        <v>619946</v>
      </c>
      <c r="O16" s="148">
        <f t="shared" si="6"/>
        <v>1241739</v>
      </c>
      <c r="P16" s="148">
        <f t="shared" si="6"/>
        <v>2879</v>
      </c>
      <c r="Q16" s="148">
        <f t="shared" si="6"/>
        <v>1244618</v>
      </c>
      <c r="R16" s="148">
        <f t="shared" si="6"/>
        <v>1011499</v>
      </c>
      <c r="S16" s="149">
        <f t="shared" si="6"/>
        <v>1014097</v>
      </c>
      <c r="T16" s="148">
        <f t="shared" si="6"/>
        <v>2025596</v>
      </c>
      <c r="U16" s="148">
        <f t="shared" si="6"/>
        <v>18251</v>
      </c>
      <c r="V16" s="150">
        <f t="shared" si="6"/>
        <v>2043847</v>
      </c>
      <c r="W16" s="151">
        <f>IF(Q16=0,0,((V16/Q16)-1)*100)</f>
        <v>64.214803256902925</v>
      </c>
    </row>
    <row r="17" spans="1:23" ht="13.5" thickTop="1" x14ac:dyDescent="0.2">
      <c r="A17" s="270" t="str">
        <f t="shared" si="2"/>
        <v xml:space="preserve"> </v>
      </c>
      <c r="B17" s="226" t="s">
        <v>21</v>
      </c>
      <c r="C17" s="253">
        <v>1939</v>
      </c>
      <c r="D17" s="254">
        <v>1944</v>
      </c>
      <c r="E17" s="100">
        <f>C17+D17</f>
        <v>3883</v>
      </c>
      <c r="F17" s="253">
        <v>2688</v>
      </c>
      <c r="G17" s="254">
        <v>2691</v>
      </c>
      <c r="H17" s="107">
        <f>F17+G17</f>
        <v>5379</v>
      </c>
      <c r="I17" s="222">
        <f t="shared" si="0"/>
        <v>38.526912181303111</v>
      </c>
      <c r="L17" s="226" t="s">
        <v>21</v>
      </c>
      <c r="M17" s="248">
        <v>243345</v>
      </c>
      <c r="N17" s="249">
        <v>237068</v>
      </c>
      <c r="O17" s="142">
        <f>M17+N17</f>
        <v>480413</v>
      </c>
      <c r="P17" s="102">
        <v>312</v>
      </c>
      <c r="Q17" s="145">
        <f>O17+P17</f>
        <v>480725</v>
      </c>
      <c r="R17" s="248">
        <v>380501</v>
      </c>
      <c r="S17" s="249">
        <v>370091</v>
      </c>
      <c r="T17" s="142">
        <f>R17+S17</f>
        <v>750592</v>
      </c>
      <c r="U17" s="102">
        <v>7428</v>
      </c>
      <c r="V17" s="147">
        <f>T17+U17</f>
        <v>758020</v>
      </c>
      <c r="W17" s="222">
        <f t="shared" si="1"/>
        <v>57.682666805346081</v>
      </c>
    </row>
    <row r="18" spans="1:23" ht="13.5" thickBot="1" x14ac:dyDescent="0.25">
      <c r="A18" s="270" t="str">
        <f>IF(ISERROR(F18/G18)," ",IF(F18/G18&gt;0.5,IF(F18/G18&lt;1.5," ","NOT OK"),"NOT OK"))</f>
        <v xml:space="preserve"> </v>
      </c>
      <c r="B18" s="226" t="s">
        <v>90</v>
      </c>
      <c r="C18" s="253">
        <v>1919</v>
      </c>
      <c r="D18" s="254">
        <v>1917</v>
      </c>
      <c r="E18" s="100">
        <f>C18+D18</f>
        <v>3836</v>
      </c>
      <c r="F18" s="253">
        <v>2549</v>
      </c>
      <c r="G18" s="254">
        <v>2547</v>
      </c>
      <c r="H18" s="107">
        <f>F18+G18</f>
        <v>5096</v>
      </c>
      <c r="I18" s="222">
        <f>IF(E18=0,0,((H18/E18)-1)*100)</f>
        <v>32.846715328467148</v>
      </c>
      <c r="L18" s="226" t="s">
        <v>90</v>
      </c>
      <c r="M18" s="248">
        <v>225521</v>
      </c>
      <c r="N18" s="249">
        <v>226067</v>
      </c>
      <c r="O18" s="142">
        <f>M18+N18</f>
        <v>451588</v>
      </c>
      <c r="P18" s="102">
        <v>379</v>
      </c>
      <c r="Q18" s="145">
        <f>O18+P18</f>
        <v>451967</v>
      </c>
      <c r="R18" s="248">
        <v>362856</v>
      </c>
      <c r="S18" s="249">
        <v>363626</v>
      </c>
      <c r="T18" s="142">
        <f>R18+S18</f>
        <v>726482</v>
      </c>
      <c r="U18" s="102">
        <v>7822</v>
      </c>
      <c r="V18" s="147">
        <f>T18+U18</f>
        <v>734304</v>
      </c>
      <c r="W18" s="222">
        <f>IF(Q18=0,0,((V18/Q18)-1)*100)</f>
        <v>62.468498806328789</v>
      </c>
    </row>
    <row r="19" spans="1:23" ht="14.25" thickTop="1" thickBot="1" x14ac:dyDescent="0.25">
      <c r="A19" s="270" t="str">
        <f>IF(ISERROR(F19/G19)," ",IF(F19/G19&gt;0.5,IF(F19/G19&lt;1.5," ","NOT OK"),"NOT OK"))</f>
        <v xml:space="preserve"> </v>
      </c>
      <c r="B19" s="210" t="s">
        <v>94</v>
      </c>
      <c r="C19" s="103">
        <f>+C16+C17+C18</f>
        <v>9346</v>
      </c>
      <c r="D19" s="104">
        <f t="shared" ref="D19:H19" si="7">+D16+D17+D18</f>
        <v>9347</v>
      </c>
      <c r="E19" s="105">
        <f t="shared" si="7"/>
        <v>18693</v>
      </c>
      <c r="F19" s="103">
        <f t="shared" si="7"/>
        <v>12773</v>
      </c>
      <c r="G19" s="104">
        <f t="shared" si="7"/>
        <v>12770</v>
      </c>
      <c r="H19" s="105">
        <f t="shared" si="7"/>
        <v>25543</v>
      </c>
      <c r="I19" s="106">
        <f>IF(E19=0,0,((H19/E19)-1)*100)</f>
        <v>36.644733322634139</v>
      </c>
      <c r="L19" s="203" t="s">
        <v>94</v>
      </c>
      <c r="M19" s="148">
        <f t="shared" ref="M19:V19" si="8">+M16+M17+M18</f>
        <v>1090659</v>
      </c>
      <c r="N19" s="149">
        <f t="shared" si="8"/>
        <v>1083081</v>
      </c>
      <c r="O19" s="148">
        <f t="shared" si="8"/>
        <v>2173740</v>
      </c>
      <c r="P19" s="148">
        <f t="shared" si="8"/>
        <v>3570</v>
      </c>
      <c r="Q19" s="148">
        <f t="shared" si="8"/>
        <v>2177310</v>
      </c>
      <c r="R19" s="148">
        <f t="shared" si="8"/>
        <v>1754856</v>
      </c>
      <c r="S19" s="149">
        <f t="shared" si="8"/>
        <v>1747814</v>
      </c>
      <c r="T19" s="148">
        <f t="shared" si="8"/>
        <v>3502670</v>
      </c>
      <c r="U19" s="148">
        <f t="shared" si="8"/>
        <v>33501</v>
      </c>
      <c r="V19" s="150">
        <f t="shared" si="8"/>
        <v>3536171</v>
      </c>
      <c r="W19" s="151">
        <f>IF(Q19=0,0,((V19/Q19)-1)*100)</f>
        <v>62.410084002737335</v>
      </c>
    </row>
    <row r="20" spans="1:23" ht="14.25" thickTop="1" thickBot="1" x14ac:dyDescent="0.25">
      <c r="A20" s="271" t="str">
        <f>IF(ISERROR(F20/G20)," ",IF(F20/G20&gt;0.5,IF(F20/G20&lt;1.5," ","NOT OK"),"NOT OK"))</f>
        <v xml:space="preserve"> </v>
      </c>
      <c r="B20" s="210" t="s">
        <v>95</v>
      </c>
      <c r="C20" s="103">
        <f>+C12+C16+C17+C18</f>
        <v>14824</v>
      </c>
      <c r="D20" s="104">
        <f t="shared" ref="D20:H20" si="9">+D12+D16+D17+D18</f>
        <v>14802</v>
      </c>
      <c r="E20" s="105">
        <f t="shared" si="9"/>
        <v>29626</v>
      </c>
      <c r="F20" s="103">
        <f t="shared" si="9"/>
        <v>19707</v>
      </c>
      <c r="G20" s="104">
        <f t="shared" si="9"/>
        <v>19678</v>
      </c>
      <c r="H20" s="105">
        <f t="shared" si="9"/>
        <v>39385</v>
      </c>
      <c r="I20" s="106">
        <f t="shared" ref="I20" si="10">IF(E20=0,0,((H20/E20)-1)*100)</f>
        <v>32.940660230878294</v>
      </c>
      <c r="J20" s="101"/>
      <c r="L20" s="203" t="s">
        <v>95</v>
      </c>
      <c r="M20" s="148">
        <f t="shared" ref="M20:V20" si="11">+M12+M16+M17+M18</f>
        <v>1740182</v>
      </c>
      <c r="N20" s="149">
        <f t="shared" si="11"/>
        <v>1738964</v>
      </c>
      <c r="O20" s="148">
        <f t="shared" si="11"/>
        <v>3479146</v>
      </c>
      <c r="P20" s="148">
        <f t="shared" si="11"/>
        <v>4975</v>
      </c>
      <c r="Q20" s="148">
        <f t="shared" si="11"/>
        <v>3484121</v>
      </c>
      <c r="R20" s="148">
        <f t="shared" si="11"/>
        <v>2731415</v>
      </c>
      <c r="S20" s="149">
        <f t="shared" si="11"/>
        <v>2720032</v>
      </c>
      <c r="T20" s="148">
        <f t="shared" si="11"/>
        <v>5451447</v>
      </c>
      <c r="U20" s="148">
        <f t="shared" si="11"/>
        <v>40891</v>
      </c>
      <c r="V20" s="150">
        <f t="shared" si="11"/>
        <v>5492338</v>
      </c>
      <c r="W20" s="151">
        <f t="shared" ref="W20" si="12">IF(Q20=0,0,((V20/Q20)-1)*100)</f>
        <v>57.639129065838986</v>
      </c>
    </row>
    <row r="21" spans="1:23" ht="14.25" thickTop="1" thickBot="1" x14ac:dyDescent="0.25">
      <c r="A21" s="273" t="str">
        <f t="shared" si="2"/>
        <v xml:space="preserve"> </v>
      </c>
      <c r="B21" s="226" t="s">
        <v>22</v>
      </c>
      <c r="C21" s="253">
        <v>1641</v>
      </c>
      <c r="D21" s="254">
        <v>1653</v>
      </c>
      <c r="E21" s="100">
        <f>C21+D21</f>
        <v>3294</v>
      </c>
      <c r="F21" s="253"/>
      <c r="G21" s="254"/>
      <c r="H21" s="107"/>
      <c r="I21" s="222"/>
      <c r="J21" s="109"/>
      <c r="L21" s="226" t="s">
        <v>22</v>
      </c>
      <c r="M21" s="248">
        <v>192376</v>
      </c>
      <c r="N21" s="249">
        <v>189298</v>
      </c>
      <c r="O21" s="143">
        <f>M21+N21</f>
        <v>381674</v>
      </c>
      <c r="P21" s="255">
        <v>314</v>
      </c>
      <c r="Q21" s="145">
        <f>O21+P21</f>
        <v>381988</v>
      </c>
      <c r="R21" s="248"/>
      <c r="S21" s="249"/>
      <c r="T21" s="143"/>
      <c r="U21" s="255"/>
      <c r="V21" s="147"/>
      <c r="W21" s="222"/>
    </row>
    <row r="22" spans="1:23" ht="15.75" customHeight="1" thickTop="1" thickBot="1" x14ac:dyDescent="0.25">
      <c r="A22" s="115" t="str">
        <f t="shared" si="2"/>
        <v xml:space="preserve"> </v>
      </c>
      <c r="B22" s="211" t="s">
        <v>23</v>
      </c>
      <c r="C22" s="113">
        <f t="shared" ref="C22:E22" si="13">+C17+C18+C21</f>
        <v>5499</v>
      </c>
      <c r="D22" s="114">
        <f t="shared" si="13"/>
        <v>5514</v>
      </c>
      <c r="E22" s="112">
        <f t="shared" si="13"/>
        <v>11013</v>
      </c>
      <c r="F22" s="113"/>
      <c r="G22" s="114"/>
      <c r="H22" s="114"/>
      <c r="I22" s="106"/>
      <c r="J22" s="115"/>
      <c r="K22" s="116"/>
      <c r="L22" s="204" t="s">
        <v>23</v>
      </c>
      <c r="M22" s="152">
        <f t="shared" ref="M22:Q22" si="14">+M17+M18+M21</f>
        <v>661242</v>
      </c>
      <c r="N22" s="152">
        <f t="shared" si="14"/>
        <v>652433</v>
      </c>
      <c r="O22" s="153">
        <f t="shared" si="14"/>
        <v>1313675</v>
      </c>
      <c r="P22" s="153">
        <f t="shared" si="14"/>
        <v>1005</v>
      </c>
      <c r="Q22" s="153">
        <f t="shared" si="14"/>
        <v>1314680</v>
      </c>
      <c r="R22" s="152"/>
      <c r="S22" s="152"/>
      <c r="T22" s="153"/>
      <c r="U22" s="153"/>
      <c r="V22" s="153"/>
      <c r="W22" s="154"/>
    </row>
    <row r="23" spans="1:23" ht="13.5" thickTop="1" x14ac:dyDescent="0.2">
      <c r="A23" s="270" t="str">
        <f t="shared" si="2"/>
        <v xml:space="preserve"> </v>
      </c>
      <c r="B23" s="226" t="s">
        <v>24</v>
      </c>
      <c r="C23" s="248">
        <v>1784</v>
      </c>
      <c r="D23" s="252">
        <v>1779</v>
      </c>
      <c r="E23" s="117">
        <f>C23+D23</f>
        <v>3563</v>
      </c>
      <c r="F23" s="248"/>
      <c r="G23" s="252"/>
      <c r="H23" s="118"/>
      <c r="I23" s="222"/>
      <c r="L23" s="226" t="s">
        <v>25</v>
      </c>
      <c r="M23" s="248">
        <v>237013</v>
      </c>
      <c r="N23" s="249">
        <v>225632</v>
      </c>
      <c r="O23" s="143">
        <f>M23+N23</f>
        <v>462645</v>
      </c>
      <c r="P23" s="256">
        <v>588</v>
      </c>
      <c r="Q23" s="145">
        <f>O23+P23</f>
        <v>463233</v>
      </c>
      <c r="R23" s="248"/>
      <c r="S23" s="249"/>
      <c r="T23" s="143"/>
      <c r="U23" s="256"/>
      <c r="V23" s="147"/>
      <c r="W23" s="222"/>
    </row>
    <row r="24" spans="1:23" x14ac:dyDescent="0.2">
      <c r="A24" s="270" t="str">
        <f t="shared" si="2"/>
        <v xml:space="preserve"> </v>
      </c>
      <c r="B24" s="226" t="s">
        <v>26</v>
      </c>
      <c r="C24" s="248">
        <v>1852</v>
      </c>
      <c r="D24" s="252">
        <v>1854</v>
      </c>
      <c r="E24" s="119">
        <f>C24+D24</f>
        <v>3706</v>
      </c>
      <c r="F24" s="248"/>
      <c r="G24" s="252"/>
      <c r="H24" s="119"/>
      <c r="I24" s="222"/>
      <c r="L24" s="226" t="s">
        <v>26</v>
      </c>
      <c r="M24" s="248">
        <v>250930</v>
      </c>
      <c r="N24" s="249">
        <v>252264</v>
      </c>
      <c r="O24" s="143">
        <f>M24+N24</f>
        <v>503194</v>
      </c>
      <c r="P24" s="102">
        <v>526</v>
      </c>
      <c r="Q24" s="145">
        <f>O24+P24</f>
        <v>503720</v>
      </c>
      <c r="R24" s="248"/>
      <c r="S24" s="249"/>
      <c r="T24" s="143"/>
      <c r="U24" s="102"/>
      <c r="V24" s="147"/>
      <c r="W24" s="222"/>
    </row>
    <row r="25" spans="1:23" ht="13.5" thickBot="1" x14ac:dyDescent="0.25">
      <c r="A25" s="270" t="str">
        <f t="shared" si="2"/>
        <v xml:space="preserve"> </v>
      </c>
      <c r="B25" s="226" t="s">
        <v>27</v>
      </c>
      <c r="C25" s="248">
        <v>1874</v>
      </c>
      <c r="D25" s="257">
        <v>1874</v>
      </c>
      <c r="E25" s="120">
        <f>C25+D25</f>
        <v>3748</v>
      </c>
      <c r="F25" s="248"/>
      <c r="G25" s="257"/>
      <c r="H25" s="120"/>
      <c r="I25" s="223"/>
      <c r="L25" s="226" t="s">
        <v>27</v>
      </c>
      <c r="M25" s="248">
        <v>254518</v>
      </c>
      <c r="N25" s="249">
        <v>252248</v>
      </c>
      <c r="O25" s="143">
        <f>M25+N25</f>
        <v>506766</v>
      </c>
      <c r="P25" s="255">
        <v>757</v>
      </c>
      <c r="Q25" s="145">
        <f>O25+P25</f>
        <v>507523</v>
      </c>
      <c r="R25" s="248"/>
      <c r="S25" s="249"/>
      <c r="T25" s="143"/>
      <c r="U25" s="255"/>
      <c r="V25" s="147"/>
      <c r="W25" s="222"/>
    </row>
    <row r="26" spans="1:23" ht="14.25" thickTop="1" thickBot="1" x14ac:dyDescent="0.25">
      <c r="A26" s="270" t="str">
        <f t="shared" si="2"/>
        <v xml:space="preserve"> </v>
      </c>
      <c r="B26" s="210" t="s">
        <v>28</v>
      </c>
      <c r="C26" s="113">
        <f>+C23+C24+C25</f>
        <v>5510</v>
      </c>
      <c r="D26" s="121">
        <f t="shared" ref="D26:E26" si="15">+D23+D24+D25</f>
        <v>5507</v>
      </c>
      <c r="E26" s="113">
        <f t="shared" si="15"/>
        <v>11017</v>
      </c>
      <c r="F26" s="113"/>
      <c r="G26" s="121"/>
      <c r="H26" s="113"/>
      <c r="I26" s="106"/>
      <c r="L26" s="203" t="s">
        <v>28</v>
      </c>
      <c r="M26" s="148">
        <f t="shared" ref="M26:Q26" si="16">+M23+M24+M25</f>
        <v>742461</v>
      </c>
      <c r="N26" s="149">
        <f t="shared" si="16"/>
        <v>730144</v>
      </c>
      <c r="O26" s="148">
        <f t="shared" si="16"/>
        <v>1472605</v>
      </c>
      <c r="P26" s="148">
        <f t="shared" si="16"/>
        <v>1871</v>
      </c>
      <c r="Q26" s="148">
        <f t="shared" si="16"/>
        <v>1474476</v>
      </c>
      <c r="R26" s="148"/>
      <c r="S26" s="149"/>
      <c r="T26" s="148"/>
      <c r="U26" s="148"/>
      <c r="V26" s="148"/>
      <c r="W26" s="151"/>
    </row>
    <row r="27" spans="1:23" ht="14.25" thickTop="1" thickBot="1" x14ac:dyDescent="0.25">
      <c r="A27" s="270" t="str">
        <f t="shared" si="2"/>
        <v xml:space="preserve"> </v>
      </c>
      <c r="B27" s="210" t="s">
        <v>92</v>
      </c>
      <c r="C27" s="103">
        <f t="shared" ref="C27:E27" si="17">+C12+C16+C22+C26</f>
        <v>21975</v>
      </c>
      <c r="D27" s="104">
        <f t="shared" si="17"/>
        <v>21962</v>
      </c>
      <c r="E27" s="105">
        <f t="shared" si="17"/>
        <v>43937</v>
      </c>
      <c r="F27" s="103"/>
      <c r="G27" s="104"/>
      <c r="H27" s="105"/>
      <c r="I27" s="106"/>
      <c r="L27" s="203" t="s">
        <v>92</v>
      </c>
      <c r="M27" s="148">
        <f t="shared" ref="M27:Q27" si="18">+M12+M16+M22+M26</f>
        <v>2675019</v>
      </c>
      <c r="N27" s="149">
        <f t="shared" si="18"/>
        <v>2658406</v>
      </c>
      <c r="O27" s="148">
        <f t="shared" si="18"/>
        <v>5333425</v>
      </c>
      <c r="P27" s="148">
        <f t="shared" si="18"/>
        <v>7160</v>
      </c>
      <c r="Q27" s="148">
        <f t="shared" si="18"/>
        <v>5340585</v>
      </c>
      <c r="R27" s="148"/>
      <c r="S27" s="149"/>
      <c r="T27" s="148"/>
      <c r="U27" s="148"/>
      <c r="V27" s="150"/>
      <c r="W27" s="151"/>
    </row>
    <row r="28" spans="1:23" ht="14.25" thickTop="1" thickBot="1" x14ac:dyDescent="0.25">
      <c r="B28" s="205" t="s">
        <v>61</v>
      </c>
      <c r="C28" s="95"/>
      <c r="D28" s="95"/>
      <c r="E28" s="95"/>
      <c r="F28" s="95"/>
      <c r="G28" s="95"/>
      <c r="H28" s="95"/>
      <c r="I28" s="96"/>
      <c r="L28" s="205" t="s">
        <v>61</v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</row>
    <row r="29" spans="1:23" ht="13.5" thickTop="1" x14ac:dyDescent="0.2">
      <c r="B29" s="281" t="s">
        <v>29</v>
      </c>
      <c r="C29" s="282"/>
      <c r="D29" s="282"/>
      <c r="E29" s="282"/>
      <c r="F29" s="282"/>
      <c r="G29" s="282"/>
      <c r="H29" s="282"/>
      <c r="I29" s="283"/>
      <c r="L29" s="284" t="s">
        <v>30</v>
      </c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6"/>
    </row>
    <row r="30" spans="1:23" ht="13.5" thickBot="1" x14ac:dyDescent="0.25">
      <c r="B30" s="287" t="s">
        <v>31</v>
      </c>
      <c r="C30" s="288"/>
      <c r="D30" s="288"/>
      <c r="E30" s="288"/>
      <c r="F30" s="288"/>
      <c r="G30" s="288"/>
      <c r="H30" s="288"/>
      <c r="I30" s="289"/>
      <c r="L30" s="290" t="s">
        <v>32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</row>
    <row r="31" spans="1:23" ht="14.25" thickTop="1" thickBot="1" x14ac:dyDescent="0.25">
      <c r="B31" s="202"/>
      <c r="C31" s="95"/>
      <c r="D31" s="95"/>
      <c r="E31" s="95"/>
      <c r="F31" s="95"/>
      <c r="G31" s="95"/>
      <c r="H31" s="95"/>
      <c r="I31" s="96"/>
      <c r="L31" s="202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</row>
    <row r="32" spans="1:23" ht="14.25" thickTop="1" thickBot="1" x14ac:dyDescent="0.25">
      <c r="B32" s="224"/>
      <c r="C32" s="296" t="s">
        <v>91</v>
      </c>
      <c r="D32" s="297"/>
      <c r="E32" s="298"/>
      <c r="F32" s="299" t="s">
        <v>93</v>
      </c>
      <c r="G32" s="300"/>
      <c r="H32" s="301"/>
      <c r="I32" s="225" t="s">
        <v>4</v>
      </c>
      <c r="L32" s="224"/>
      <c r="M32" s="293" t="s">
        <v>91</v>
      </c>
      <c r="N32" s="294"/>
      <c r="O32" s="294"/>
      <c r="P32" s="294"/>
      <c r="Q32" s="295"/>
      <c r="R32" s="293" t="s">
        <v>93</v>
      </c>
      <c r="S32" s="294"/>
      <c r="T32" s="294"/>
      <c r="U32" s="294"/>
      <c r="V32" s="295"/>
      <c r="W32" s="225" t="s">
        <v>4</v>
      </c>
    </row>
    <row r="33" spans="1:23" ht="13.5" thickTop="1" x14ac:dyDescent="0.2">
      <c r="B33" s="226" t="s">
        <v>5</v>
      </c>
      <c r="C33" s="227"/>
      <c r="D33" s="228"/>
      <c r="E33" s="158"/>
      <c r="F33" s="227"/>
      <c r="G33" s="228"/>
      <c r="H33" s="158"/>
      <c r="I33" s="229" t="s">
        <v>6</v>
      </c>
      <c r="L33" s="226" t="s">
        <v>5</v>
      </c>
      <c r="M33" s="227"/>
      <c r="N33" s="230"/>
      <c r="O33" s="155"/>
      <c r="P33" s="231"/>
      <c r="Q33" s="156"/>
      <c r="R33" s="227"/>
      <c r="S33" s="230"/>
      <c r="T33" s="155"/>
      <c r="U33" s="231"/>
      <c r="V33" s="155"/>
      <c r="W33" s="229" t="s">
        <v>6</v>
      </c>
    </row>
    <row r="34" spans="1:23" ht="13.5" thickBot="1" x14ac:dyDescent="0.25">
      <c r="B34" s="232"/>
      <c r="C34" s="233" t="s">
        <v>7</v>
      </c>
      <c r="D34" s="234" t="s">
        <v>8</v>
      </c>
      <c r="E34" s="218" t="s">
        <v>9</v>
      </c>
      <c r="F34" s="233" t="s">
        <v>7</v>
      </c>
      <c r="G34" s="234" t="s">
        <v>8</v>
      </c>
      <c r="H34" s="218" t="s">
        <v>9</v>
      </c>
      <c r="I34" s="235"/>
      <c r="L34" s="232"/>
      <c r="M34" s="236" t="s">
        <v>10</v>
      </c>
      <c r="N34" s="237" t="s">
        <v>11</v>
      </c>
      <c r="O34" s="157" t="s">
        <v>12</v>
      </c>
      <c r="P34" s="238" t="s">
        <v>13</v>
      </c>
      <c r="Q34" s="219" t="s">
        <v>9</v>
      </c>
      <c r="R34" s="236" t="s">
        <v>10</v>
      </c>
      <c r="S34" s="237" t="s">
        <v>11</v>
      </c>
      <c r="T34" s="157" t="s">
        <v>12</v>
      </c>
      <c r="U34" s="238" t="s">
        <v>13</v>
      </c>
      <c r="V34" s="157" t="s">
        <v>9</v>
      </c>
      <c r="W34" s="235"/>
    </row>
    <row r="35" spans="1:23" ht="5.25" customHeight="1" thickTop="1" x14ac:dyDescent="0.2">
      <c r="B35" s="226"/>
      <c r="C35" s="239"/>
      <c r="D35" s="240"/>
      <c r="E35" s="99"/>
      <c r="F35" s="239"/>
      <c r="G35" s="240"/>
      <c r="H35" s="99"/>
      <c r="I35" s="241"/>
      <c r="L35" s="226"/>
      <c r="M35" s="242"/>
      <c r="N35" s="243"/>
      <c r="O35" s="141"/>
      <c r="P35" s="244"/>
      <c r="Q35" s="144"/>
      <c r="R35" s="242"/>
      <c r="S35" s="243"/>
      <c r="T35" s="141"/>
      <c r="U35" s="244"/>
      <c r="V35" s="146"/>
      <c r="W35" s="245"/>
    </row>
    <row r="36" spans="1:23" x14ac:dyDescent="0.2">
      <c r="A36" s="95" t="str">
        <f t="shared" si="2"/>
        <v xml:space="preserve"> </v>
      </c>
      <c r="B36" s="226" t="s">
        <v>14</v>
      </c>
      <c r="C36" s="246">
        <v>4670</v>
      </c>
      <c r="D36" s="247">
        <v>4675</v>
      </c>
      <c r="E36" s="100">
        <f>C36+D36</f>
        <v>9345</v>
      </c>
      <c r="F36" s="246">
        <v>5887</v>
      </c>
      <c r="G36" s="247">
        <v>5887</v>
      </c>
      <c r="H36" s="100">
        <f>F36+G36</f>
        <v>11774</v>
      </c>
      <c r="I36" s="222">
        <f t="shared" ref="I36:I44" si="19">IF(E36=0,0,((H36/E36)-1)*100)</f>
        <v>25.992509363295891</v>
      </c>
      <c r="K36" s="101"/>
      <c r="L36" s="226" t="s">
        <v>14</v>
      </c>
      <c r="M36" s="248">
        <v>507465</v>
      </c>
      <c r="N36" s="249">
        <v>511902</v>
      </c>
      <c r="O36" s="142">
        <f>SUM(M36:N36)</f>
        <v>1019367</v>
      </c>
      <c r="P36" s="102">
        <v>2</v>
      </c>
      <c r="Q36" s="145">
        <f>O36+P36</f>
        <v>1019369</v>
      </c>
      <c r="R36" s="248">
        <v>783645</v>
      </c>
      <c r="S36" s="249">
        <v>789510</v>
      </c>
      <c r="T36" s="142">
        <f>SUM(R36:S36)</f>
        <v>1573155</v>
      </c>
      <c r="U36" s="102">
        <v>144</v>
      </c>
      <c r="V36" s="147">
        <f>T36+U36</f>
        <v>1573299</v>
      </c>
      <c r="W36" s="222">
        <f t="shared" ref="W36:W44" si="20">IF(Q36=0,0,((V36/Q36)-1)*100)</f>
        <v>54.340479257266018</v>
      </c>
    </row>
    <row r="37" spans="1:23" x14ac:dyDescent="0.2">
      <c r="A37" s="95" t="str">
        <f t="shared" si="2"/>
        <v xml:space="preserve"> </v>
      </c>
      <c r="B37" s="226" t="s">
        <v>15</v>
      </c>
      <c r="C37" s="246">
        <v>4671</v>
      </c>
      <c r="D37" s="247">
        <v>4668</v>
      </c>
      <c r="E37" s="100">
        <f>C37+D37</f>
        <v>9339</v>
      </c>
      <c r="F37" s="246">
        <v>6026</v>
      </c>
      <c r="G37" s="247">
        <v>6028</v>
      </c>
      <c r="H37" s="100">
        <f>F37+G37</f>
        <v>12054</v>
      </c>
      <c r="I37" s="222">
        <f t="shared" si="19"/>
        <v>29.071635078702208</v>
      </c>
      <c r="K37" s="101"/>
      <c r="L37" s="226" t="s">
        <v>15</v>
      </c>
      <c r="M37" s="248">
        <v>504010</v>
      </c>
      <c r="N37" s="249">
        <v>505741</v>
      </c>
      <c r="O37" s="142">
        <f>SUM(M37:N37)</f>
        <v>1009751</v>
      </c>
      <c r="P37" s="102">
        <v>1</v>
      </c>
      <c r="Q37" s="145">
        <f>O37+P37</f>
        <v>1009752</v>
      </c>
      <c r="R37" s="248">
        <v>741868</v>
      </c>
      <c r="S37" s="249">
        <v>739906</v>
      </c>
      <c r="T37" s="142">
        <f>SUM(R37:S37)</f>
        <v>1481774</v>
      </c>
      <c r="U37" s="102">
        <v>399</v>
      </c>
      <c r="V37" s="147">
        <f>T37+U37</f>
        <v>1482173</v>
      </c>
      <c r="W37" s="222">
        <f t="shared" si="20"/>
        <v>46.785844444972625</v>
      </c>
    </row>
    <row r="38" spans="1:23" ht="13.5" thickBot="1" x14ac:dyDescent="0.25">
      <c r="A38" s="95" t="str">
        <f t="shared" si="2"/>
        <v xml:space="preserve"> </v>
      </c>
      <c r="B38" s="232" t="s">
        <v>16</v>
      </c>
      <c r="C38" s="250">
        <v>5139</v>
      </c>
      <c r="D38" s="251">
        <v>5136</v>
      </c>
      <c r="E38" s="100">
        <f>C38+D38</f>
        <v>10275</v>
      </c>
      <c r="F38" s="250">
        <v>6534</v>
      </c>
      <c r="G38" s="251">
        <v>6538</v>
      </c>
      <c r="H38" s="100">
        <f>F38+G38</f>
        <v>13072</v>
      </c>
      <c r="I38" s="222">
        <f t="shared" si="19"/>
        <v>27.221411192214106</v>
      </c>
      <c r="K38" s="101"/>
      <c r="L38" s="232" t="s">
        <v>16</v>
      </c>
      <c r="M38" s="248">
        <v>537083</v>
      </c>
      <c r="N38" s="249">
        <v>596822</v>
      </c>
      <c r="O38" s="142">
        <f>SUM(M38:N38)</f>
        <v>1133905</v>
      </c>
      <c r="P38" s="102">
        <v>739</v>
      </c>
      <c r="Q38" s="145">
        <f>O38+P38</f>
        <v>1134644</v>
      </c>
      <c r="R38" s="248">
        <v>779303</v>
      </c>
      <c r="S38" s="249">
        <v>875786</v>
      </c>
      <c r="T38" s="142">
        <f>SUM(R38:S38)</f>
        <v>1655089</v>
      </c>
      <c r="U38" s="102">
        <v>475</v>
      </c>
      <c r="V38" s="147">
        <f>T38+U38</f>
        <v>1655564</v>
      </c>
      <c r="W38" s="222">
        <f t="shared" si="20"/>
        <v>45.91043534359676</v>
      </c>
    </row>
    <row r="39" spans="1:23" ht="14.25" thickTop="1" thickBot="1" x14ac:dyDescent="0.25">
      <c r="A39" s="95" t="str">
        <f>IF(ISERROR(F39/G39)," ",IF(F39/G39&gt;0.5,IF(F39/G39&lt;1.5," ","NOT OK"),"NOT OK"))</f>
        <v xml:space="preserve"> </v>
      </c>
      <c r="B39" s="210" t="s">
        <v>17</v>
      </c>
      <c r="C39" s="103">
        <f t="shared" ref="C39:H39" si="21">+C36+C37+C38</f>
        <v>14480</v>
      </c>
      <c r="D39" s="104">
        <f t="shared" si="21"/>
        <v>14479</v>
      </c>
      <c r="E39" s="105">
        <f t="shared" si="21"/>
        <v>28959</v>
      </c>
      <c r="F39" s="103">
        <f t="shared" si="21"/>
        <v>18447</v>
      </c>
      <c r="G39" s="104">
        <f t="shared" si="21"/>
        <v>18453</v>
      </c>
      <c r="H39" s="105">
        <f t="shared" si="21"/>
        <v>36900</v>
      </c>
      <c r="I39" s="106">
        <f>IF(E39=0,0,((H39/E39)-1)*100)</f>
        <v>27.421526986429079</v>
      </c>
      <c r="L39" s="203" t="s">
        <v>17</v>
      </c>
      <c r="M39" s="148">
        <f>+M36+M37+M38</f>
        <v>1548558</v>
      </c>
      <c r="N39" s="149">
        <f>+N36+N37+N38</f>
        <v>1614465</v>
      </c>
      <c r="O39" s="148">
        <f>+O36+O37+O38</f>
        <v>3163023</v>
      </c>
      <c r="P39" s="148">
        <f>+P36+P37+P38</f>
        <v>742</v>
      </c>
      <c r="Q39" s="148">
        <f>Q38+Q36+Q37</f>
        <v>3163765</v>
      </c>
      <c r="R39" s="148">
        <f>+R36+R37+R38</f>
        <v>2304816</v>
      </c>
      <c r="S39" s="149">
        <f>+S36+S37+S38</f>
        <v>2405202</v>
      </c>
      <c r="T39" s="148">
        <f>+T36+T37+T38</f>
        <v>4710018</v>
      </c>
      <c r="U39" s="148">
        <f>+U36+U37+U38</f>
        <v>1018</v>
      </c>
      <c r="V39" s="150">
        <f>V38+V36+V37</f>
        <v>4711036</v>
      </c>
      <c r="W39" s="151">
        <f>IF(Q39=0,0,((V39/Q39)-1)*100)</f>
        <v>48.906002816264802</v>
      </c>
    </row>
    <row r="40" spans="1:23" ht="13.5" thickTop="1" x14ac:dyDescent="0.2">
      <c r="A40" s="95" t="str">
        <f t="shared" si="2"/>
        <v xml:space="preserve"> </v>
      </c>
      <c r="B40" s="226" t="s">
        <v>18</v>
      </c>
      <c r="C40" s="246">
        <v>5428</v>
      </c>
      <c r="D40" s="247">
        <v>5432</v>
      </c>
      <c r="E40" s="100">
        <f>C40+D40</f>
        <v>10860</v>
      </c>
      <c r="F40" s="246">
        <v>6555</v>
      </c>
      <c r="G40" s="247">
        <v>6561</v>
      </c>
      <c r="H40" s="100">
        <f>F40+G40</f>
        <v>13116</v>
      </c>
      <c r="I40" s="222">
        <f t="shared" si="19"/>
        <v>20.773480662983435</v>
      </c>
      <c r="L40" s="226" t="s">
        <v>18</v>
      </c>
      <c r="M40" s="248">
        <v>596735</v>
      </c>
      <c r="N40" s="249">
        <v>563311</v>
      </c>
      <c r="O40" s="142">
        <f>M40+N40</f>
        <v>1160046</v>
      </c>
      <c r="P40" s="102">
        <v>702</v>
      </c>
      <c r="Q40" s="145">
        <f>O40+P40</f>
        <v>1160748</v>
      </c>
      <c r="R40" s="248">
        <v>880586</v>
      </c>
      <c r="S40" s="249">
        <v>811042</v>
      </c>
      <c r="T40" s="142">
        <f>R40+S40</f>
        <v>1691628</v>
      </c>
      <c r="U40" s="102">
        <v>278</v>
      </c>
      <c r="V40" s="147">
        <f>T40+U40</f>
        <v>1691906</v>
      </c>
      <c r="W40" s="222">
        <f t="shared" si="20"/>
        <v>45.759975464097295</v>
      </c>
    </row>
    <row r="41" spans="1:23" x14ac:dyDescent="0.2">
      <c r="A41" s="95" t="str">
        <f t="shared" si="2"/>
        <v xml:space="preserve"> </v>
      </c>
      <c r="B41" s="226" t="s">
        <v>19</v>
      </c>
      <c r="C41" s="248">
        <v>4836</v>
      </c>
      <c r="D41" s="252">
        <v>4837</v>
      </c>
      <c r="E41" s="100">
        <f>C41+D41</f>
        <v>9673</v>
      </c>
      <c r="F41" s="248">
        <v>6117</v>
      </c>
      <c r="G41" s="252">
        <v>6111</v>
      </c>
      <c r="H41" s="107">
        <f>F41+G41</f>
        <v>12228</v>
      </c>
      <c r="I41" s="222">
        <f>IF(E41=0,0,((H41/E41)-1)*100)</f>
        <v>26.413728936214209</v>
      </c>
      <c r="L41" s="226" t="s">
        <v>19</v>
      </c>
      <c r="M41" s="248">
        <v>543084</v>
      </c>
      <c r="N41" s="249">
        <v>517071</v>
      </c>
      <c r="O41" s="142">
        <f>M41+N41</f>
        <v>1060155</v>
      </c>
      <c r="P41" s="102">
        <v>118</v>
      </c>
      <c r="Q41" s="145">
        <f>O41+P41</f>
        <v>1060273</v>
      </c>
      <c r="R41" s="248">
        <v>814322</v>
      </c>
      <c r="S41" s="249">
        <v>809455</v>
      </c>
      <c r="T41" s="142">
        <f>R41+S41</f>
        <v>1623777</v>
      </c>
      <c r="U41" s="102">
        <v>438</v>
      </c>
      <c r="V41" s="147">
        <f>T41+U41</f>
        <v>1624215</v>
      </c>
      <c r="W41" s="222">
        <f>IF(Q41=0,0,((V41/Q41)-1)*100)</f>
        <v>53.1883769557463</v>
      </c>
    </row>
    <row r="42" spans="1:23" ht="13.5" thickBot="1" x14ac:dyDescent="0.25">
      <c r="A42" s="95" t="str">
        <f>IF(ISERROR(F42/G42)," ",IF(F42/G42&gt;0.5,IF(F42/G42&lt;1.5," ","NOT OK"),"NOT OK"))</f>
        <v xml:space="preserve"> </v>
      </c>
      <c r="B42" s="226" t="s">
        <v>20</v>
      </c>
      <c r="C42" s="248">
        <v>5509</v>
      </c>
      <c r="D42" s="252">
        <v>5504</v>
      </c>
      <c r="E42" s="100">
        <f>C42+D42</f>
        <v>11013</v>
      </c>
      <c r="F42" s="248">
        <v>6741</v>
      </c>
      <c r="G42" s="252">
        <v>6734</v>
      </c>
      <c r="H42" s="107">
        <f>F42+G42</f>
        <v>13475</v>
      </c>
      <c r="I42" s="222">
        <f>IF(E42=0,0,((H42/E42)-1)*100)</f>
        <v>22.355398165804054</v>
      </c>
      <c r="L42" s="226" t="s">
        <v>20</v>
      </c>
      <c r="M42" s="248">
        <v>648539</v>
      </c>
      <c r="N42" s="249">
        <v>640850</v>
      </c>
      <c r="O42" s="142">
        <f>M42+N42</f>
        <v>1289389</v>
      </c>
      <c r="P42" s="102">
        <v>615</v>
      </c>
      <c r="Q42" s="145">
        <f>O42+P42</f>
        <v>1290004</v>
      </c>
      <c r="R42" s="248">
        <v>930251</v>
      </c>
      <c r="S42" s="249">
        <v>899219</v>
      </c>
      <c r="T42" s="142">
        <f>R42+S42</f>
        <v>1829470</v>
      </c>
      <c r="U42" s="102">
        <v>242</v>
      </c>
      <c r="V42" s="147">
        <f>T42+U42</f>
        <v>1829712</v>
      </c>
      <c r="W42" s="222">
        <f>IF(Q42=0,0,((V42/Q42)-1)*100)</f>
        <v>41.837699728062859</v>
      </c>
    </row>
    <row r="43" spans="1:23" ht="14.25" thickTop="1" thickBot="1" x14ac:dyDescent="0.25">
      <c r="A43" s="95" t="str">
        <f>IF(ISERROR(F43/G43)," ",IF(F43/G43&gt;0.5,IF(F43/G43&lt;1.5," ","NOT OK"),"NOT OK"))</f>
        <v xml:space="preserve"> </v>
      </c>
      <c r="B43" s="210" t="s">
        <v>89</v>
      </c>
      <c r="C43" s="103">
        <f t="shared" ref="C43:H43" si="22">+C40+C41+C42</f>
        <v>15773</v>
      </c>
      <c r="D43" s="104">
        <f t="shared" si="22"/>
        <v>15773</v>
      </c>
      <c r="E43" s="105">
        <f t="shared" si="22"/>
        <v>31546</v>
      </c>
      <c r="F43" s="103">
        <f t="shared" si="22"/>
        <v>19413</v>
      </c>
      <c r="G43" s="104">
        <f t="shared" si="22"/>
        <v>19406</v>
      </c>
      <c r="H43" s="105">
        <f t="shared" si="22"/>
        <v>38819</v>
      </c>
      <c r="I43" s="106">
        <f>IF(E43=0,0,((H43/E43)-1)*100)</f>
        <v>23.055220947188239</v>
      </c>
      <c r="L43" s="203" t="s">
        <v>89</v>
      </c>
      <c r="M43" s="148">
        <f t="shared" ref="M43:V43" si="23">+M40+M41+M42</f>
        <v>1788358</v>
      </c>
      <c r="N43" s="149">
        <f t="shared" si="23"/>
        <v>1721232</v>
      </c>
      <c r="O43" s="148">
        <f t="shared" si="23"/>
        <v>3509590</v>
      </c>
      <c r="P43" s="148">
        <f t="shared" si="23"/>
        <v>1435</v>
      </c>
      <c r="Q43" s="148">
        <f t="shared" si="23"/>
        <v>3511025</v>
      </c>
      <c r="R43" s="148">
        <f t="shared" si="23"/>
        <v>2625159</v>
      </c>
      <c r="S43" s="149">
        <f t="shared" si="23"/>
        <v>2519716</v>
      </c>
      <c r="T43" s="148">
        <f t="shared" si="23"/>
        <v>5144875</v>
      </c>
      <c r="U43" s="148">
        <f t="shared" si="23"/>
        <v>958</v>
      </c>
      <c r="V43" s="150">
        <f t="shared" si="23"/>
        <v>5145833</v>
      </c>
      <c r="W43" s="151">
        <f>IF(Q43=0,0,((V43/Q43)-1)*100)</f>
        <v>46.562129292727917</v>
      </c>
    </row>
    <row r="44" spans="1:23" ht="13.5" thickTop="1" x14ac:dyDescent="0.2">
      <c r="A44" s="95" t="str">
        <f t="shared" si="2"/>
        <v xml:space="preserve"> </v>
      </c>
      <c r="B44" s="226" t="s">
        <v>33</v>
      </c>
      <c r="C44" s="253">
        <v>5047</v>
      </c>
      <c r="D44" s="254">
        <v>5057</v>
      </c>
      <c r="E44" s="100">
        <f>C44+D44</f>
        <v>10104</v>
      </c>
      <c r="F44" s="253">
        <v>6601</v>
      </c>
      <c r="G44" s="254">
        <v>6607</v>
      </c>
      <c r="H44" s="107">
        <f>F44+G44</f>
        <v>13208</v>
      </c>
      <c r="I44" s="222">
        <f t="shared" si="19"/>
        <v>30.720506730007923</v>
      </c>
      <c r="L44" s="226" t="s">
        <v>21</v>
      </c>
      <c r="M44" s="248">
        <v>642392</v>
      </c>
      <c r="N44" s="249">
        <v>646011</v>
      </c>
      <c r="O44" s="142">
        <f>M44+N44</f>
        <v>1288403</v>
      </c>
      <c r="P44" s="102">
        <v>257</v>
      </c>
      <c r="Q44" s="145">
        <f>O44+P44</f>
        <v>1288660</v>
      </c>
      <c r="R44" s="248">
        <v>880806</v>
      </c>
      <c r="S44" s="249">
        <v>876897</v>
      </c>
      <c r="T44" s="142">
        <f>R44+S44</f>
        <v>1757703</v>
      </c>
      <c r="U44" s="102">
        <v>410</v>
      </c>
      <c r="V44" s="147">
        <f>T44+U44</f>
        <v>1758113</v>
      </c>
      <c r="W44" s="222">
        <f t="shared" si="20"/>
        <v>36.429546971272472</v>
      </c>
    </row>
    <row r="45" spans="1:23" ht="13.5" thickBot="1" x14ac:dyDescent="0.25">
      <c r="A45" s="95" t="str">
        <f>IF(ISERROR(F45/G45)," ",IF(F45/G45&gt;0.5,IF(F45/G45&lt;1.5," ","NOT OK"),"NOT OK"))</f>
        <v xml:space="preserve"> </v>
      </c>
      <c r="B45" s="226" t="s">
        <v>90</v>
      </c>
      <c r="C45" s="253">
        <v>4910</v>
      </c>
      <c r="D45" s="254">
        <v>4900</v>
      </c>
      <c r="E45" s="100">
        <f>C45+D45</f>
        <v>9810</v>
      </c>
      <c r="F45" s="253">
        <v>6682</v>
      </c>
      <c r="G45" s="254">
        <v>6676</v>
      </c>
      <c r="H45" s="107">
        <f>F45+G45</f>
        <v>13358</v>
      </c>
      <c r="I45" s="222">
        <f>IF(E45=0,0,((H45/E45)-1)*100)</f>
        <v>36.167176350662601</v>
      </c>
      <c r="L45" s="226" t="s">
        <v>90</v>
      </c>
      <c r="M45" s="248">
        <v>592070</v>
      </c>
      <c r="N45" s="249">
        <v>591637</v>
      </c>
      <c r="O45" s="142">
        <f>M45+N45</f>
        <v>1183707</v>
      </c>
      <c r="P45" s="102">
        <v>298</v>
      </c>
      <c r="Q45" s="145">
        <f>O45+P45</f>
        <v>1184005</v>
      </c>
      <c r="R45" s="248">
        <v>858297</v>
      </c>
      <c r="S45" s="249">
        <v>854467</v>
      </c>
      <c r="T45" s="142">
        <f>R45+S45</f>
        <v>1712764</v>
      </c>
      <c r="U45" s="102">
        <v>528</v>
      </c>
      <c r="V45" s="147">
        <f>T45+U45</f>
        <v>1713292</v>
      </c>
      <c r="W45" s="222">
        <f>IF(Q45=0,0,((V45/Q45)-1)*100)</f>
        <v>44.703105138914111</v>
      </c>
    </row>
    <row r="46" spans="1:23" ht="14.25" thickTop="1" thickBot="1" x14ac:dyDescent="0.25">
      <c r="A46" s="95" t="str">
        <f>IF(ISERROR(F46/G46)," ",IF(F46/G46&gt;0.5,IF(F46/G46&lt;1.5," ","NOT OK"),"NOT OK"))</f>
        <v xml:space="preserve"> </v>
      </c>
      <c r="B46" s="210" t="s">
        <v>94</v>
      </c>
      <c r="C46" s="103">
        <f t="shared" ref="C46:H46" si="24">+C43+C44+C45</f>
        <v>25730</v>
      </c>
      <c r="D46" s="104">
        <f t="shared" si="24"/>
        <v>25730</v>
      </c>
      <c r="E46" s="105">
        <f t="shared" si="24"/>
        <v>51460</v>
      </c>
      <c r="F46" s="103">
        <f t="shared" si="24"/>
        <v>32696</v>
      </c>
      <c r="G46" s="104">
        <f t="shared" si="24"/>
        <v>32689</v>
      </c>
      <c r="H46" s="105">
        <f t="shared" si="24"/>
        <v>65385</v>
      </c>
      <c r="I46" s="106">
        <f t="shared" ref="I46" si="25">IF(E46=0,0,((H46/E46)-1)*100)</f>
        <v>27.059852312475719</v>
      </c>
      <c r="L46" s="203" t="s">
        <v>94</v>
      </c>
      <c r="M46" s="148">
        <f t="shared" ref="M46" si="26">+M43+M44+M45</f>
        <v>3022820</v>
      </c>
      <c r="N46" s="149">
        <f t="shared" ref="N46" si="27">+N43+N44+N45</f>
        <v>2958880</v>
      </c>
      <c r="O46" s="148">
        <f t="shared" ref="O46" si="28">+O43+O44+O45</f>
        <v>5981700</v>
      </c>
      <c r="P46" s="148">
        <f t="shared" ref="P46" si="29">+P43+P44+P45</f>
        <v>1990</v>
      </c>
      <c r="Q46" s="148">
        <f t="shared" ref="Q46" si="30">+Q43+Q44+Q45</f>
        <v>5983690</v>
      </c>
      <c r="R46" s="148">
        <f t="shared" ref="R46" si="31">+R43+R44+R45</f>
        <v>4364262</v>
      </c>
      <c r="S46" s="149">
        <f t="shared" ref="S46" si="32">+S43+S44+S45</f>
        <v>4251080</v>
      </c>
      <c r="T46" s="148">
        <f t="shared" ref="T46" si="33">+T43+T44+T45</f>
        <v>8615342</v>
      </c>
      <c r="U46" s="148">
        <f t="shared" ref="U46" si="34">+U43+U44+U45</f>
        <v>1896</v>
      </c>
      <c r="V46" s="150">
        <f t="shared" ref="V46" si="35">+V43+V44+V45</f>
        <v>8617238</v>
      </c>
      <c r="W46" s="151">
        <f t="shared" ref="W46" si="36">IF(Q46=0,0,((V46/Q46)-1)*100)</f>
        <v>44.012106242134877</v>
      </c>
    </row>
    <row r="47" spans="1:23" ht="14.25" thickTop="1" thickBot="1" x14ac:dyDescent="0.25">
      <c r="A47" s="95" t="str">
        <f>IF(ISERROR(F47/G47)," ",IF(F47/G47&gt;0.5,IF(F47/G47&lt;1.5," ","NOT OK"),"NOT OK"))</f>
        <v xml:space="preserve"> </v>
      </c>
      <c r="B47" s="210" t="s">
        <v>95</v>
      </c>
      <c r="C47" s="103">
        <f t="shared" ref="C47:H47" si="37">+C39+C43+C44+C45</f>
        <v>40210</v>
      </c>
      <c r="D47" s="104">
        <f t="shared" si="37"/>
        <v>40209</v>
      </c>
      <c r="E47" s="105">
        <f t="shared" si="37"/>
        <v>80419</v>
      </c>
      <c r="F47" s="103">
        <f t="shared" si="37"/>
        <v>51143</v>
      </c>
      <c r="G47" s="104">
        <f t="shared" si="37"/>
        <v>51142</v>
      </c>
      <c r="H47" s="105">
        <f t="shared" si="37"/>
        <v>102285</v>
      </c>
      <c r="I47" s="106">
        <f>IF(E47=0,0,((H47/E47)-1)*100)</f>
        <v>27.190091893706715</v>
      </c>
      <c r="L47" s="203" t="s">
        <v>95</v>
      </c>
      <c r="M47" s="148">
        <f t="shared" ref="M47:V47" si="38">+M39+M43+M44+M45</f>
        <v>4571378</v>
      </c>
      <c r="N47" s="149">
        <f t="shared" si="38"/>
        <v>4573345</v>
      </c>
      <c r="O47" s="148">
        <f t="shared" si="38"/>
        <v>9144723</v>
      </c>
      <c r="P47" s="148">
        <f t="shared" si="38"/>
        <v>2732</v>
      </c>
      <c r="Q47" s="148">
        <f t="shared" si="38"/>
        <v>9147455</v>
      </c>
      <c r="R47" s="148">
        <f t="shared" si="38"/>
        <v>6669078</v>
      </c>
      <c r="S47" s="149">
        <f t="shared" si="38"/>
        <v>6656282</v>
      </c>
      <c r="T47" s="148">
        <f t="shared" si="38"/>
        <v>13325360</v>
      </c>
      <c r="U47" s="148">
        <f t="shared" si="38"/>
        <v>2914</v>
      </c>
      <c r="V47" s="150">
        <f t="shared" si="38"/>
        <v>13328274</v>
      </c>
      <c r="W47" s="151">
        <f>IF(Q47=0,0,((V47/Q47)-1)*100)</f>
        <v>45.704723335616308</v>
      </c>
    </row>
    <row r="48" spans="1:23" ht="14.25" thickTop="1" thickBot="1" x14ac:dyDescent="0.25">
      <c r="A48" s="95" t="str">
        <f t="shared" si="2"/>
        <v xml:space="preserve"> </v>
      </c>
      <c r="B48" s="226" t="s">
        <v>22</v>
      </c>
      <c r="C48" s="253">
        <v>4369</v>
      </c>
      <c r="D48" s="254">
        <v>4370</v>
      </c>
      <c r="E48" s="100">
        <f>C48+D48</f>
        <v>8739</v>
      </c>
      <c r="F48" s="253"/>
      <c r="G48" s="254"/>
      <c r="H48" s="107"/>
      <c r="I48" s="222"/>
      <c r="L48" s="226" t="s">
        <v>22</v>
      </c>
      <c r="M48" s="248">
        <v>529418</v>
      </c>
      <c r="N48" s="249">
        <v>531099</v>
      </c>
      <c r="O48" s="143">
        <f>M48+N48</f>
        <v>1060517</v>
      </c>
      <c r="P48" s="255">
        <v>144</v>
      </c>
      <c r="Q48" s="145">
        <f>O48+P48</f>
        <v>1060661</v>
      </c>
      <c r="R48" s="248"/>
      <c r="S48" s="249"/>
      <c r="T48" s="143"/>
      <c r="U48" s="255"/>
      <c r="V48" s="147"/>
      <c r="W48" s="222"/>
    </row>
    <row r="49" spans="1:23" ht="16.5" thickTop="1" thickBot="1" x14ac:dyDescent="0.25">
      <c r="A49" s="115" t="str">
        <f t="shared" si="2"/>
        <v xml:space="preserve"> </v>
      </c>
      <c r="B49" s="211" t="s">
        <v>23</v>
      </c>
      <c r="C49" s="113">
        <f t="shared" ref="C49:E49" si="39">+C44+C45+C48</f>
        <v>14326</v>
      </c>
      <c r="D49" s="114">
        <f t="shared" si="39"/>
        <v>14327</v>
      </c>
      <c r="E49" s="112">
        <f t="shared" si="39"/>
        <v>28653</v>
      </c>
      <c r="F49" s="113"/>
      <c r="G49" s="114"/>
      <c r="H49" s="114"/>
      <c r="I49" s="106"/>
      <c r="J49" s="115"/>
      <c r="K49" s="116"/>
      <c r="L49" s="204" t="s">
        <v>23</v>
      </c>
      <c r="M49" s="152">
        <f t="shared" ref="M49:Q49" si="40">+M44+M45+M48</f>
        <v>1763880</v>
      </c>
      <c r="N49" s="152">
        <f t="shared" si="40"/>
        <v>1768747</v>
      </c>
      <c r="O49" s="153">
        <f t="shared" si="40"/>
        <v>3532627</v>
      </c>
      <c r="P49" s="153">
        <f t="shared" si="40"/>
        <v>699</v>
      </c>
      <c r="Q49" s="153">
        <f t="shared" si="40"/>
        <v>3533326</v>
      </c>
      <c r="R49" s="152"/>
      <c r="S49" s="152"/>
      <c r="T49" s="153"/>
      <c r="U49" s="153"/>
      <c r="V49" s="153"/>
      <c r="W49" s="154"/>
    </row>
    <row r="50" spans="1:23" ht="13.5" thickTop="1" x14ac:dyDescent="0.2">
      <c r="A50" s="95" t="str">
        <f t="shared" si="2"/>
        <v xml:space="preserve"> </v>
      </c>
      <c r="B50" s="226" t="s">
        <v>24</v>
      </c>
      <c r="C50" s="248">
        <v>4616</v>
      </c>
      <c r="D50" s="252">
        <v>4610</v>
      </c>
      <c r="E50" s="117">
        <f>C50+D50</f>
        <v>9226</v>
      </c>
      <c r="F50" s="248"/>
      <c r="G50" s="252"/>
      <c r="H50" s="118"/>
      <c r="I50" s="222"/>
      <c r="L50" s="226" t="s">
        <v>25</v>
      </c>
      <c r="M50" s="248">
        <v>609356</v>
      </c>
      <c r="N50" s="249">
        <v>619019</v>
      </c>
      <c r="O50" s="143">
        <f>M50+N50</f>
        <v>1228375</v>
      </c>
      <c r="P50" s="256">
        <v>129</v>
      </c>
      <c r="Q50" s="145">
        <f>O50+P50</f>
        <v>1228504</v>
      </c>
      <c r="R50" s="248"/>
      <c r="S50" s="249"/>
      <c r="T50" s="143"/>
      <c r="U50" s="256"/>
      <c r="V50" s="147"/>
      <c r="W50" s="222"/>
    </row>
    <row r="51" spans="1:23" x14ac:dyDescent="0.2">
      <c r="A51" s="95" t="str">
        <f t="shared" si="2"/>
        <v xml:space="preserve"> </v>
      </c>
      <c r="B51" s="226" t="s">
        <v>26</v>
      </c>
      <c r="C51" s="248">
        <v>4973</v>
      </c>
      <c r="D51" s="252">
        <v>4975</v>
      </c>
      <c r="E51" s="119">
        <f>C51+D51</f>
        <v>9948</v>
      </c>
      <c r="F51" s="248"/>
      <c r="G51" s="252"/>
      <c r="H51" s="119"/>
      <c r="I51" s="222"/>
      <c r="L51" s="226" t="s">
        <v>26</v>
      </c>
      <c r="M51" s="248">
        <v>684478</v>
      </c>
      <c r="N51" s="249">
        <v>662428</v>
      </c>
      <c r="O51" s="143">
        <f>M51+N51</f>
        <v>1346906</v>
      </c>
      <c r="P51" s="102">
        <v>316</v>
      </c>
      <c r="Q51" s="145">
        <f>O51+P51</f>
        <v>1347222</v>
      </c>
      <c r="R51" s="248"/>
      <c r="S51" s="249"/>
      <c r="T51" s="143"/>
      <c r="U51" s="102"/>
      <c r="V51" s="147"/>
      <c r="W51" s="222"/>
    </row>
    <row r="52" spans="1:23" ht="13.5" thickBot="1" x14ac:dyDescent="0.25">
      <c r="A52" s="95" t="str">
        <f t="shared" si="2"/>
        <v xml:space="preserve"> </v>
      </c>
      <c r="B52" s="226" t="s">
        <v>27</v>
      </c>
      <c r="C52" s="248">
        <v>4782</v>
      </c>
      <c r="D52" s="257">
        <v>4780</v>
      </c>
      <c r="E52" s="120">
        <f>C52+D52</f>
        <v>9562</v>
      </c>
      <c r="F52" s="248"/>
      <c r="G52" s="257"/>
      <c r="H52" s="120"/>
      <c r="I52" s="223"/>
      <c r="L52" s="226" t="s">
        <v>27</v>
      </c>
      <c r="M52" s="248">
        <v>609614</v>
      </c>
      <c r="N52" s="249">
        <v>615478</v>
      </c>
      <c r="O52" s="143">
        <f>M52+N52</f>
        <v>1225092</v>
      </c>
      <c r="P52" s="255">
        <v>422</v>
      </c>
      <c r="Q52" s="145">
        <f>O52+P52</f>
        <v>1225514</v>
      </c>
      <c r="R52" s="248"/>
      <c r="S52" s="249"/>
      <c r="T52" s="143"/>
      <c r="U52" s="255"/>
      <c r="V52" s="147"/>
      <c r="W52" s="222"/>
    </row>
    <row r="53" spans="1:23" ht="14.25" thickTop="1" thickBot="1" x14ac:dyDescent="0.25">
      <c r="A53" s="95" t="str">
        <f t="shared" si="2"/>
        <v xml:space="preserve"> </v>
      </c>
      <c r="B53" s="210" t="s">
        <v>28</v>
      </c>
      <c r="C53" s="113">
        <f t="shared" ref="C53:E53" si="41">+C50+C51+C52</f>
        <v>14371</v>
      </c>
      <c r="D53" s="121">
        <f t="shared" si="41"/>
        <v>14365</v>
      </c>
      <c r="E53" s="113">
        <f t="shared" si="41"/>
        <v>28736</v>
      </c>
      <c r="F53" s="113"/>
      <c r="G53" s="121"/>
      <c r="H53" s="113"/>
      <c r="I53" s="106"/>
      <c r="L53" s="203" t="s">
        <v>28</v>
      </c>
      <c r="M53" s="148">
        <f t="shared" ref="M53:Q53" si="42">+M50+M51+M52</f>
        <v>1903448</v>
      </c>
      <c r="N53" s="149">
        <f t="shared" si="42"/>
        <v>1896925</v>
      </c>
      <c r="O53" s="148">
        <f t="shared" si="42"/>
        <v>3800373</v>
      </c>
      <c r="P53" s="148">
        <f t="shared" si="42"/>
        <v>867</v>
      </c>
      <c r="Q53" s="148">
        <f t="shared" si="42"/>
        <v>3801240</v>
      </c>
      <c r="R53" s="148"/>
      <c r="S53" s="149"/>
      <c r="T53" s="148"/>
      <c r="U53" s="148"/>
      <c r="V53" s="148"/>
      <c r="W53" s="151"/>
    </row>
    <row r="54" spans="1:23" ht="14.25" thickTop="1" thickBot="1" x14ac:dyDescent="0.25">
      <c r="A54" s="95" t="str">
        <f t="shared" si="2"/>
        <v xml:space="preserve"> </v>
      </c>
      <c r="B54" s="210" t="s">
        <v>92</v>
      </c>
      <c r="C54" s="103">
        <f t="shared" ref="C54:E54" si="43">+C39+C43+C49+C53</f>
        <v>58950</v>
      </c>
      <c r="D54" s="104">
        <f t="shared" si="43"/>
        <v>58944</v>
      </c>
      <c r="E54" s="105">
        <f t="shared" si="43"/>
        <v>117894</v>
      </c>
      <c r="F54" s="103"/>
      <c r="G54" s="104"/>
      <c r="H54" s="105"/>
      <c r="I54" s="106"/>
      <c r="L54" s="203" t="s">
        <v>92</v>
      </c>
      <c r="M54" s="148">
        <f t="shared" ref="M54:Q54" si="44">+M39+M43+M49+M53</f>
        <v>7004244</v>
      </c>
      <c r="N54" s="149">
        <f t="shared" si="44"/>
        <v>7001369</v>
      </c>
      <c r="O54" s="148">
        <f t="shared" si="44"/>
        <v>14005613</v>
      </c>
      <c r="P54" s="148">
        <f t="shared" si="44"/>
        <v>3743</v>
      </c>
      <c r="Q54" s="148">
        <f t="shared" si="44"/>
        <v>14009356</v>
      </c>
      <c r="R54" s="148"/>
      <c r="S54" s="149"/>
      <c r="T54" s="148"/>
      <c r="U54" s="148"/>
      <c r="V54" s="150"/>
      <c r="W54" s="151"/>
    </row>
    <row r="55" spans="1:23" ht="14.25" thickTop="1" thickBot="1" x14ac:dyDescent="0.25">
      <c r="B55" s="205" t="s">
        <v>61</v>
      </c>
      <c r="C55" s="95"/>
      <c r="D55" s="95"/>
      <c r="E55" s="95"/>
      <c r="F55" s="95"/>
      <c r="G55" s="95"/>
      <c r="H55" s="95"/>
      <c r="I55" s="96"/>
      <c r="L55" s="205" t="s">
        <v>61</v>
      </c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</row>
    <row r="56" spans="1:23" ht="13.5" thickTop="1" x14ac:dyDescent="0.2">
      <c r="B56" s="281" t="s">
        <v>34</v>
      </c>
      <c r="C56" s="282"/>
      <c r="D56" s="282"/>
      <c r="E56" s="282"/>
      <c r="F56" s="282"/>
      <c r="G56" s="282"/>
      <c r="H56" s="282"/>
      <c r="I56" s="283"/>
      <c r="L56" s="284" t="s">
        <v>35</v>
      </c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6"/>
    </row>
    <row r="57" spans="1:23" ht="13.5" thickBot="1" x14ac:dyDescent="0.25">
      <c r="B57" s="287" t="s">
        <v>36</v>
      </c>
      <c r="C57" s="288"/>
      <c r="D57" s="288"/>
      <c r="E57" s="288"/>
      <c r="F57" s="288"/>
      <c r="G57" s="288"/>
      <c r="H57" s="288"/>
      <c r="I57" s="289"/>
      <c r="L57" s="290" t="s">
        <v>37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2"/>
    </row>
    <row r="58" spans="1:23" ht="14.25" thickTop="1" thickBot="1" x14ac:dyDescent="0.25">
      <c r="B58" s="202"/>
      <c r="C58" s="95"/>
      <c r="D58" s="95"/>
      <c r="E58" s="95"/>
      <c r="F58" s="95"/>
      <c r="G58" s="95"/>
      <c r="H58" s="95"/>
      <c r="I58" s="96"/>
      <c r="L58" s="202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</row>
    <row r="59" spans="1:23" ht="14.25" thickTop="1" thickBot="1" x14ac:dyDescent="0.25">
      <c r="B59" s="224"/>
      <c r="C59" s="296" t="s">
        <v>91</v>
      </c>
      <c r="D59" s="297"/>
      <c r="E59" s="298"/>
      <c r="F59" s="299" t="s">
        <v>93</v>
      </c>
      <c r="G59" s="300"/>
      <c r="H59" s="301"/>
      <c r="I59" s="225" t="s">
        <v>4</v>
      </c>
      <c r="L59" s="224"/>
      <c r="M59" s="293" t="s">
        <v>91</v>
      </c>
      <c r="N59" s="294"/>
      <c r="O59" s="294"/>
      <c r="P59" s="294"/>
      <c r="Q59" s="295"/>
      <c r="R59" s="293" t="s">
        <v>93</v>
      </c>
      <c r="S59" s="294"/>
      <c r="T59" s="294"/>
      <c r="U59" s="294"/>
      <c r="V59" s="295"/>
      <c r="W59" s="225" t="s">
        <v>4</v>
      </c>
    </row>
    <row r="60" spans="1:23" ht="13.5" thickTop="1" x14ac:dyDescent="0.2">
      <c r="B60" s="226" t="s">
        <v>5</v>
      </c>
      <c r="C60" s="227"/>
      <c r="D60" s="228"/>
      <c r="E60" s="158"/>
      <c r="F60" s="227"/>
      <c r="G60" s="228"/>
      <c r="H60" s="158"/>
      <c r="I60" s="229" t="s">
        <v>6</v>
      </c>
      <c r="L60" s="226" t="s">
        <v>5</v>
      </c>
      <c r="M60" s="227"/>
      <c r="N60" s="230"/>
      <c r="O60" s="155"/>
      <c r="P60" s="231"/>
      <c r="Q60" s="156"/>
      <c r="R60" s="227"/>
      <c r="S60" s="230"/>
      <c r="T60" s="155"/>
      <c r="U60" s="231"/>
      <c r="V60" s="155"/>
      <c r="W60" s="229" t="s">
        <v>6</v>
      </c>
    </row>
    <row r="61" spans="1:23" ht="13.5" thickBot="1" x14ac:dyDescent="0.25">
      <c r="B61" s="232" t="s">
        <v>38</v>
      </c>
      <c r="C61" s="233" t="s">
        <v>7</v>
      </c>
      <c r="D61" s="234" t="s">
        <v>8</v>
      </c>
      <c r="E61" s="218" t="s">
        <v>9</v>
      </c>
      <c r="F61" s="233" t="s">
        <v>7</v>
      </c>
      <c r="G61" s="234" t="s">
        <v>8</v>
      </c>
      <c r="H61" s="218" t="s">
        <v>9</v>
      </c>
      <c r="I61" s="235"/>
      <c r="L61" s="232"/>
      <c r="M61" s="236" t="s">
        <v>10</v>
      </c>
      <c r="N61" s="237" t="s">
        <v>11</v>
      </c>
      <c r="O61" s="157" t="s">
        <v>12</v>
      </c>
      <c r="P61" s="238" t="s">
        <v>13</v>
      </c>
      <c r="Q61" s="219" t="s">
        <v>9</v>
      </c>
      <c r="R61" s="236" t="s">
        <v>10</v>
      </c>
      <c r="S61" s="237" t="s">
        <v>11</v>
      </c>
      <c r="T61" s="157" t="s">
        <v>12</v>
      </c>
      <c r="U61" s="238" t="s">
        <v>13</v>
      </c>
      <c r="V61" s="157" t="s">
        <v>9</v>
      </c>
      <c r="W61" s="235"/>
    </row>
    <row r="62" spans="1:23" ht="5.25" customHeight="1" thickTop="1" x14ac:dyDescent="0.2">
      <c r="B62" s="226"/>
      <c r="C62" s="239"/>
      <c r="D62" s="240"/>
      <c r="E62" s="99"/>
      <c r="F62" s="239"/>
      <c r="G62" s="240"/>
      <c r="H62" s="99"/>
      <c r="I62" s="241"/>
      <c r="L62" s="226"/>
      <c r="M62" s="242"/>
      <c r="N62" s="243"/>
      <c r="O62" s="141"/>
      <c r="P62" s="244"/>
      <c r="Q62" s="144"/>
      <c r="R62" s="242"/>
      <c r="S62" s="243"/>
      <c r="T62" s="141"/>
      <c r="U62" s="244"/>
      <c r="V62" s="146"/>
      <c r="W62" s="245"/>
    </row>
    <row r="63" spans="1:23" x14ac:dyDescent="0.2">
      <c r="A63" s="95" t="str">
        <f t="shared" si="2"/>
        <v xml:space="preserve"> </v>
      </c>
      <c r="B63" s="226" t="s">
        <v>14</v>
      </c>
      <c r="C63" s="246">
        <f t="shared" ref="C63:D65" si="45">+C9+C36</f>
        <v>6480</v>
      </c>
      <c r="D63" s="247">
        <f t="shared" si="45"/>
        <v>6480</v>
      </c>
      <c r="E63" s="100">
        <f>+C63+D63</f>
        <v>12960</v>
      </c>
      <c r="F63" s="246">
        <f t="shared" ref="F63:G65" si="46">+F9+F36</f>
        <v>8140</v>
      </c>
      <c r="G63" s="247">
        <f t="shared" si="46"/>
        <v>8142</v>
      </c>
      <c r="H63" s="100">
        <f>+F63+G63</f>
        <v>16282</v>
      </c>
      <c r="I63" s="222">
        <f t="shared" ref="I63:I71" si="47">IF(E63=0,0,((H63/E63)-1)*100)</f>
        <v>25.632716049382708</v>
      </c>
      <c r="K63" s="101"/>
      <c r="L63" s="226" t="s">
        <v>14</v>
      </c>
      <c r="M63" s="248">
        <f t="shared" ref="M63:N65" si="48">+M9+M36</f>
        <v>719970</v>
      </c>
      <c r="N63" s="249">
        <f t="shared" si="48"/>
        <v>734924</v>
      </c>
      <c r="O63" s="142">
        <f>+M63+N63</f>
        <v>1454894</v>
      </c>
      <c r="P63" s="102">
        <f>+P9+P36</f>
        <v>401</v>
      </c>
      <c r="Q63" s="145">
        <f>+O63+P63</f>
        <v>1455295</v>
      </c>
      <c r="R63" s="248">
        <f t="shared" ref="R63:S65" si="49">+R9+R36</f>
        <v>1097763</v>
      </c>
      <c r="S63" s="249">
        <f t="shared" si="49"/>
        <v>1108939</v>
      </c>
      <c r="T63" s="142">
        <f>+R63+S63</f>
        <v>2206702</v>
      </c>
      <c r="U63" s="102">
        <f>+U9+U36</f>
        <v>1138</v>
      </c>
      <c r="V63" s="147">
        <f>+T63+U63</f>
        <v>2207840</v>
      </c>
      <c r="W63" s="222">
        <f t="shared" ref="W63:W71" si="50">IF(Q63=0,0,((V63/Q63)-1)*100)</f>
        <v>51.710821517286874</v>
      </c>
    </row>
    <row r="64" spans="1:23" x14ac:dyDescent="0.2">
      <c r="A64" s="95" t="str">
        <f t="shared" si="2"/>
        <v xml:space="preserve"> </v>
      </c>
      <c r="B64" s="226" t="s">
        <v>15</v>
      </c>
      <c r="C64" s="246">
        <f t="shared" si="45"/>
        <v>6421</v>
      </c>
      <c r="D64" s="247">
        <f t="shared" si="45"/>
        <v>6407</v>
      </c>
      <c r="E64" s="100">
        <f>+C64+D64</f>
        <v>12828</v>
      </c>
      <c r="F64" s="246">
        <f t="shared" si="46"/>
        <v>8307</v>
      </c>
      <c r="G64" s="247">
        <f t="shared" si="46"/>
        <v>8299</v>
      </c>
      <c r="H64" s="100">
        <f>+F64+G64</f>
        <v>16606</v>
      </c>
      <c r="I64" s="222">
        <f t="shared" si="47"/>
        <v>29.451200498908637</v>
      </c>
      <c r="K64" s="101"/>
      <c r="L64" s="226" t="s">
        <v>15</v>
      </c>
      <c r="M64" s="248">
        <f t="shared" si="48"/>
        <v>715710</v>
      </c>
      <c r="N64" s="249">
        <f t="shared" si="48"/>
        <v>710961</v>
      </c>
      <c r="O64" s="142">
        <f t="shared" ref="O64:O65" si="51">+M64+N64</f>
        <v>1426671</v>
      </c>
      <c r="P64" s="102">
        <f>+P10+P37</f>
        <v>79</v>
      </c>
      <c r="Q64" s="145">
        <f t="shared" ref="Q64:Q65" si="52">+O64+P64</f>
        <v>1426750</v>
      </c>
      <c r="R64" s="248">
        <f t="shared" si="49"/>
        <v>1065440</v>
      </c>
      <c r="S64" s="249">
        <f t="shared" si="49"/>
        <v>1054284</v>
      </c>
      <c r="T64" s="142">
        <f t="shared" ref="T64:T65" si="53">+R64+S64</f>
        <v>2119724</v>
      </c>
      <c r="U64" s="102">
        <f>+U10+U37</f>
        <v>3073</v>
      </c>
      <c r="V64" s="147">
        <f t="shared" ref="V64:V65" si="54">+T64+U64</f>
        <v>2122797</v>
      </c>
      <c r="W64" s="222">
        <f t="shared" si="50"/>
        <v>48.785491501664623</v>
      </c>
    </row>
    <row r="65" spans="1:23" ht="13.5" thickBot="1" x14ac:dyDescent="0.25">
      <c r="A65" s="95" t="str">
        <f t="shared" si="2"/>
        <v xml:space="preserve"> </v>
      </c>
      <c r="B65" s="232" t="s">
        <v>16</v>
      </c>
      <c r="C65" s="250">
        <f t="shared" si="45"/>
        <v>7057</v>
      </c>
      <c r="D65" s="251">
        <f t="shared" si="45"/>
        <v>7047</v>
      </c>
      <c r="E65" s="100">
        <f>+C65+D65</f>
        <v>14104</v>
      </c>
      <c r="F65" s="250">
        <f t="shared" si="46"/>
        <v>8934</v>
      </c>
      <c r="G65" s="251">
        <f t="shared" si="46"/>
        <v>8920</v>
      </c>
      <c r="H65" s="100">
        <f>+F65+G65</f>
        <v>17854</v>
      </c>
      <c r="I65" s="222">
        <f t="shared" si="47"/>
        <v>26.588201928530907</v>
      </c>
      <c r="K65" s="101"/>
      <c r="L65" s="232" t="s">
        <v>16</v>
      </c>
      <c r="M65" s="248">
        <f t="shared" si="48"/>
        <v>762401</v>
      </c>
      <c r="N65" s="249">
        <f t="shared" si="48"/>
        <v>824463</v>
      </c>
      <c r="O65" s="142">
        <f t="shared" si="51"/>
        <v>1586864</v>
      </c>
      <c r="P65" s="102">
        <f>+P11+P38</f>
        <v>1667</v>
      </c>
      <c r="Q65" s="145">
        <f t="shared" si="52"/>
        <v>1588531</v>
      </c>
      <c r="R65" s="248">
        <f t="shared" si="49"/>
        <v>1118172</v>
      </c>
      <c r="S65" s="249">
        <f t="shared" si="49"/>
        <v>1214197</v>
      </c>
      <c r="T65" s="142">
        <f t="shared" si="53"/>
        <v>2332369</v>
      </c>
      <c r="U65" s="102">
        <f>+U11+U38</f>
        <v>4197</v>
      </c>
      <c r="V65" s="147">
        <f t="shared" si="54"/>
        <v>2336566</v>
      </c>
      <c r="W65" s="222">
        <f t="shared" si="50"/>
        <v>47.089732589417508</v>
      </c>
    </row>
    <row r="66" spans="1:23" ht="14.25" thickTop="1" thickBot="1" x14ac:dyDescent="0.25">
      <c r="A66" s="95" t="str">
        <f t="shared" si="2"/>
        <v xml:space="preserve"> </v>
      </c>
      <c r="B66" s="210" t="s">
        <v>17</v>
      </c>
      <c r="C66" s="103">
        <f>C65+C63+C64</f>
        <v>19958</v>
      </c>
      <c r="D66" s="104">
        <f>D65+D63+D64</f>
        <v>19934</v>
      </c>
      <c r="E66" s="105">
        <f>+E63+E64+E65</f>
        <v>39892</v>
      </c>
      <c r="F66" s="103">
        <f>F65+F63+F64</f>
        <v>25381</v>
      </c>
      <c r="G66" s="104">
        <f>G65+G63+G64</f>
        <v>25361</v>
      </c>
      <c r="H66" s="105">
        <f>+H63+H64+H65</f>
        <v>50742</v>
      </c>
      <c r="I66" s="106">
        <f>IF(E66=0,0,((H66/E66)-1)*100)</f>
        <v>27.198435776596817</v>
      </c>
      <c r="L66" s="203" t="s">
        <v>17</v>
      </c>
      <c r="M66" s="148">
        <f t="shared" ref="M66:U66" si="55">+M63+M64+M65</f>
        <v>2198081</v>
      </c>
      <c r="N66" s="149">
        <f t="shared" si="55"/>
        <v>2270348</v>
      </c>
      <c r="O66" s="148">
        <f t="shared" si="55"/>
        <v>4468429</v>
      </c>
      <c r="P66" s="148">
        <f t="shared" si="55"/>
        <v>2147</v>
      </c>
      <c r="Q66" s="148">
        <f t="shared" si="55"/>
        <v>4470576</v>
      </c>
      <c r="R66" s="148">
        <f t="shared" si="55"/>
        <v>3281375</v>
      </c>
      <c r="S66" s="149">
        <f t="shared" si="55"/>
        <v>3377420</v>
      </c>
      <c r="T66" s="148">
        <f t="shared" ref="T66" si="56">+T63+T64+T65</f>
        <v>6658795</v>
      </c>
      <c r="U66" s="148">
        <f t="shared" si="55"/>
        <v>8408</v>
      </c>
      <c r="V66" s="150">
        <f t="shared" ref="V66" si="57">+V63+V64+V65</f>
        <v>6667203</v>
      </c>
      <c r="W66" s="151">
        <f>IF(Q66=0,0,((V66/Q66)-1)*100)</f>
        <v>49.13521210689629</v>
      </c>
    </row>
    <row r="67" spans="1:23" ht="13.5" thickTop="1" x14ac:dyDescent="0.2">
      <c r="A67" s="95" t="str">
        <f t="shared" si="2"/>
        <v xml:space="preserve"> </v>
      </c>
      <c r="B67" s="226" t="s">
        <v>18</v>
      </c>
      <c r="C67" s="246">
        <f t="shared" ref="C67:D69" si="58">+C13+C40</f>
        <v>7381</v>
      </c>
      <c r="D67" s="247">
        <f t="shared" si="58"/>
        <v>7393</v>
      </c>
      <c r="E67" s="100">
        <f>+C67+D67</f>
        <v>14774</v>
      </c>
      <c r="F67" s="246">
        <f t="shared" ref="F67:G69" si="59">+F13+F40</f>
        <v>8970</v>
      </c>
      <c r="G67" s="247">
        <f t="shared" si="59"/>
        <v>8975</v>
      </c>
      <c r="H67" s="100">
        <f>+F67+G67</f>
        <v>17945</v>
      </c>
      <c r="I67" s="222">
        <f t="shared" si="47"/>
        <v>21.463381616353061</v>
      </c>
      <c r="L67" s="226" t="s">
        <v>18</v>
      </c>
      <c r="M67" s="248">
        <f t="shared" ref="M67:N69" si="60">+M13+M40</f>
        <v>813444</v>
      </c>
      <c r="N67" s="249">
        <f t="shared" si="60"/>
        <v>771246</v>
      </c>
      <c r="O67" s="142">
        <f t="shared" ref="O67:O68" si="61">+M67+N67</f>
        <v>1584690</v>
      </c>
      <c r="P67" s="102">
        <f>+P13+P40</f>
        <v>2239</v>
      </c>
      <c r="Q67" s="145">
        <f t="shared" ref="Q67:Q68" si="62">+O67+P67</f>
        <v>1586929</v>
      </c>
      <c r="R67" s="248">
        <f t="shared" ref="R67:S69" si="63">+R13+R40</f>
        <v>1202129</v>
      </c>
      <c r="S67" s="249">
        <f t="shared" si="63"/>
        <v>1123408</v>
      </c>
      <c r="T67" s="142">
        <f t="shared" ref="T67:T68" si="64">+R67+S67</f>
        <v>2325537</v>
      </c>
      <c r="U67" s="102">
        <f>+U13+U40</f>
        <v>2984</v>
      </c>
      <c r="V67" s="147">
        <f t="shared" ref="V67:V68" si="65">+T67+U67</f>
        <v>2328521</v>
      </c>
      <c r="W67" s="222">
        <f t="shared" si="50"/>
        <v>46.73126522988742</v>
      </c>
    </row>
    <row r="68" spans="1:23" x14ac:dyDescent="0.2">
      <c r="A68" s="95" t="str">
        <f t="shared" si="2"/>
        <v xml:space="preserve"> </v>
      </c>
      <c r="B68" s="226" t="s">
        <v>19</v>
      </c>
      <c r="C68" s="248">
        <f t="shared" si="58"/>
        <v>6567</v>
      </c>
      <c r="D68" s="252">
        <f t="shared" si="58"/>
        <v>6559</v>
      </c>
      <c r="E68" s="100">
        <f>+C68+D68</f>
        <v>13126</v>
      </c>
      <c r="F68" s="248">
        <f t="shared" si="59"/>
        <v>8537</v>
      </c>
      <c r="G68" s="252">
        <f t="shared" si="59"/>
        <v>8529</v>
      </c>
      <c r="H68" s="107">
        <f>+F68+G68</f>
        <v>17066</v>
      </c>
      <c r="I68" s="222">
        <f t="shared" si="47"/>
        <v>30.016760627761684</v>
      </c>
      <c r="L68" s="226" t="s">
        <v>19</v>
      </c>
      <c r="M68" s="248">
        <f t="shared" si="60"/>
        <v>729614</v>
      </c>
      <c r="N68" s="249">
        <f t="shared" si="60"/>
        <v>713686</v>
      </c>
      <c r="O68" s="142">
        <f t="shared" si="61"/>
        <v>1443300</v>
      </c>
      <c r="P68" s="102">
        <f>+P14+P41</f>
        <v>673</v>
      </c>
      <c r="Q68" s="145">
        <f t="shared" si="62"/>
        <v>1443973</v>
      </c>
      <c r="R68" s="248">
        <f t="shared" si="63"/>
        <v>1135946</v>
      </c>
      <c r="S68" s="249">
        <f t="shared" si="63"/>
        <v>1129929</v>
      </c>
      <c r="T68" s="142">
        <f t="shared" si="64"/>
        <v>2265875</v>
      </c>
      <c r="U68" s="102">
        <f>+U14+U41</f>
        <v>7918</v>
      </c>
      <c r="V68" s="147">
        <f t="shared" si="65"/>
        <v>2273793</v>
      </c>
      <c r="W68" s="222">
        <f t="shared" si="50"/>
        <v>57.467833539823808</v>
      </c>
    </row>
    <row r="69" spans="1:23" ht="13.5" thickBot="1" x14ac:dyDescent="0.25">
      <c r="A69" s="95" t="str">
        <f>IF(ISERROR(F69/G69)," ",IF(F69/G69&gt;0.5,IF(F69/G69&lt;1.5," ","NOT OK"),"NOT OK"))</f>
        <v xml:space="preserve"> </v>
      </c>
      <c r="B69" s="226" t="s">
        <v>20</v>
      </c>
      <c r="C69" s="248">
        <f t="shared" si="58"/>
        <v>7313</v>
      </c>
      <c r="D69" s="252">
        <f t="shared" si="58"/>
        <v>7307</v>
      </c>
      <c r="E69" s="100">
        <f>+C69+D69</f>
        <v>14620</v>
      </c>
      <c r="F69" s="248">
        <f t="shared" si="59"/>
        <v>9442</v>
      </c>
      <c r="G69" s="252">
        <f t="shared" si="59"/>
        <v>9434</v>
      </c>
      <c r="H69" s="107">
        <f>+F69+G69</f>
        <v>18876</v>
      </c>
      <c r="I69" s="222">
        <f>IF(E69=0,0,((H69/E69)-1)*100)</f>
        <v>29.110807113543103</v>
      </c>
      <c r="L69" s="226" t="s">
        <v>20</v>
      </c>
      <c r="M69" s="248">
        <f t="shared" si="60"/>
        <v>867093</v>
      </c>
      <c r="N69" s="249">
        <f t="shared" si="60"/>
        <v>856246</v>
      </c>
      <c r="O69" s="142">
        <f>+M69+N69</f>
        <v>1723339</v>
      </c>
      <c r="P69" s="102">
        <f>+P15+P42</f>
        <v>1402</v>
      </c>
      <c r="Q69" s="145">
        <f>+O69+P69</f>
        <v>1724741</v>
      </c>
      <c r="R69" s="248">
        <f t="shared" si="63"/>
        <v>1298583</v>
      </c>
      <c r="S69" s="249">
        <f t="shared" si="63"/>
        <v>1280476</v>
      </c>
      <c r="T69" s="142">
        <f>+R69+S69</f>
        <v>2579059</v>
      </c>
      <c r="U69" s="102">
        <f>+U15+U42</f>
        <v>8307</v>
      </c>
      <c r="V69" s="147">
        <f>+T69+U69</f>
        <v>2587366</v>
      </c>
      <c r="W69" s="222">
        <f>IF(Q69=0,0,((V69/Q69)-1)*100)</f>
        <v>50.01475583870274</v>
      </c>
    </row>
    <row r="70" spans="1:23" ht="14.25" thickTop="1" thickBot="1" x14ac:dyDescent="0.25">
      <c r="A70" s="95" t="str">
        <f t="shared" ref="A70" si="66">IF(ISERROR(F70/G70)," ",IF(F70/G70&gt;0.5,IF(F70/G70&lt;1.5," ","NOT OK"),"NOT OK"))</f>
        <v xml:space="preserve"> </v>
      </c>
      <c r="B70" s="210" t="s">
        <v>89</v>
      </c>
      <c r="C70" s="103">
        <f t="shared" ref="C70:H70" si="67">+C67+C68+C69</f>
        <v>21261</v>
      </c>
      <c r="D70" s="104">
        <f t="shared" si="67"/>
        <v>21259</v>
      </c>
      <c r="E70" s="105">
        <f t="shared" si="67"/>
        <v>42520</v>
      </c>
      <c r="F70" s="103">
        <f t="shared" si="67"/>
        <v>26949</v>
      </c>
      <c r="G70" s="104">
        <f t="shared" si="67"/>
        <v>26938</v>
      </c>
      <c r="H70" s="105">
        <f t="shared" si="67"/>
        <v>53887</v>
      </c>
      <c r="I70" s="106">
        <f>IF(E70=0,0,((H70/E70)-1)*100)</f>
        <v>26.733301975540911</v>
      </c>
      <c r="L70" s="203" t="s">
        <v>89</v>
      </c>
      <c r="M70" s="148">
        <f t="shared" ref="M70:V70" si="68">+M67+M68+M69</f>
        <v>2410151</v>
      </c>
      <c r="N70" s="149">
        <f t="shared" si="68"/>
        <v>2341178</v>
      </c>
      <c r="O70" s="148">
        <f t="shared" si="68"/>
        <v>4751329</v>
      </c>
      <c r="P70" s="148">
        <f t="shared" si="68"/>
        <v>4314</v>
      </c>
      <c r="Q70" s="148">
        <f t="shared" si="68"/>
        <v>4755643</v>
      </c>
      <c r="R70" s="148">
        <f t="shared" si="68"/>
        <v>3636658</v>
      </c>
      <c r="S70" s="149">
        <f t="shared" si="68"/>
        <v>3533813</v>
      </c>
      <c r="T70" s="148">
        <f t="shared" si="68"/>
        <v>7170471</v>
      </c>
      <c r="U70" s="148">
        <f t="shared" si="68"/>
        <v>19209</v>
      </c>
      <c r="V70" s="150">
        <f t="shared" si="68"/>
        <v>7189680</v>
      </c>
      <c r="W70" s="151">
        <f>IF(Q70=0,0,((V70/Q70)-1)*100)</f>
        <v>51.18207989960559</v>
      </c>
    </row>
    <row r="71" spans="1:23" ht="13.5" thickTop="1" x14ac:dyDescent="0.2">
      <c r="A71" s="95" t="str">
        <f t="shared" si="2"/>
        <v xml:space="preserve"> </v>
      </c>
      <c r="B71" s="226" t="s">
        <v>21</v>
      </c>
      <c r="C71" s="253">
        <f>+C17+C44</f>
        <v>6986</v>
      </c>
      <c r="D71" s="254">
        <f>+D17+D44</f>
        <v>7001</v>
      </c>
      <c r="E71" s="100">
        <f>+C71+D71</f>
        <v>13987</v>
      </c>
      <c r="F71" s="253">
        <f>+F17+F44</f>
        <v>9289</v>
      </c>
      <c r="G71" s="254">
        <f>+G17+G44</f>
        <v>9298</v>
      </c>
      <c r="H71" s="107">
        <f>+F71+G71</f>
        <v>18587</v>
      </c>
      <c r="I71" s="222">
        <f t="shared" si="47"/>
        <v>32.887681418459991</v>
      </c>
      <c r="L71" s="226" t="s">
        <v>21</v>
      </c>
      <c r="M71" s="248">
        <f>+M17+M44</f>
        <v>885737</v>
      </c>
      <c r="N71" s="249">
        <f>+N17+N44</f>
        <v>883079</v>
      </c>
      <c r="O71" s="142">
        <f t="shared" ref="O71:O75" si="69">+M71+N71</f>
        <v>1768816</v>
      </c>
      <c r="P71" s="102">
        <f>+P17+P44</f>
        <v>569</v>
      </c>
      <c r="Q71" s="145">
        <f t="shared" ref="Q71:Q75" si="70">+O71+P71</f>
        <v>1769385</v>
      </c>
      <c r="R71" s="248">
        <f>+R17+R44</f>
        <v>1261307</v>
      </c>
      <c r="S71" s="249">
        <f>+S17+S44</f>
        <v>1246988</v>
      </c>
      <c r="T71" s="142">
        <f t="shared" ref="T71" si="71">+R71+S71</f>
        <v>2508295</v>
      </c>
      <c r="U71" s="102">
        <f>+U17+U44</f>
        <v>7838</v>
      </c>
      <c r="V71" s="147">
        <f t="shared" ref="V71" si="72">+T71+U71</f>
        <v>2516133</v>
      </c>
      <c r="W71" s="222">
        <f t="shared" si="50"/>
        <v>42.203816580337225</v>
      </c>
    </row>
    <row r="72" spans="1:23" ht="13.5" thickBot="1" x14ac:dyDescent="0.25">
      <c r="A72" s="95" t="str">
        <f>IF(ISERROR(F72/G72)," ",IF(F72/G72&gt;0.5,IF(F72/G72&lt;1.5," ","NOT OK"),"NOT OK"))</f>
        <v xml:space="preserve"> </v>
      </c>
      <c r="B72" s="226" t="s">
        <v>90</v>
      </c>
      <c r="C72" s="253">
        <f>+C18+C45</f>
        <v>6829</v>
      </c>
      <c r="D72" s="254">
        <f>+D18+D45</f>
        <v>6817</v>
      </c>
      <c r="E72" s="100">
        <f>+C72+D72</f>
        <v>13646</v>
      </c>
      <c r="F72" s="253">
        <f>+F18+F45</f>
        <v>9231</v>
      </c>
      <c r="G72" s="254">
        <f>+G18+G45</f>
        <v>9223</v>
      </c>
      <c r="H72" s="107">
        <f>+F72+G72</f>
        <v>18454</v>
      </c>
      <c r="I72" s="222">
        <f>IF(E72=0,0,((H72/E72)-1)*100)</f>
        <v>35.233768137183063</v>
      </c>
      <c r="L72" s="226" t="s">
        <v>90</v>
      </c>
      <c r="M72" s="248">
        <f>+M18+M45</f>
        <v>817591</v>
      </c>
      <c r="N72" s="249">
        <f>+N18+N45</f>
        <v>817704</v>
      </c>
      <c r="O72" s="142">
        <f>+M72+N72</f>
        <v>1635295</v>
      </c>
      <c r="P72" s="102">
        <f>+P18+P45</f>
        <v>677</v>
      </c>
      <c r="Q72" s="145">
        <f>+O72+P72</f>
        <v>1635972</v>
      </c>
      <c r="R72" s="248">
        <f>+R18+R45</f>
        <v>1221153</v>
      </c>
      <c r="S72" s="249">
        <f>+S18+S45</f>
        <v>1218093</v>
      </c>
      <c r="T72" s="142">
        <f>+R72+S72</f>
        <v>2439246</v>
      </c>
      <c r="U72" s="102">
        <f>+U18+U45</f>
        <v>8350</v>
      </c>
      <c r="V72" s="147">
        <f>+T72+U72</f>
        <v>2447596</v>
      </c>
      <c r="W72" s="222">
        <f>IF(Q72=0,0,((V72/Q72)-1)*100)</f>
        <v>49.611118038695047</v>
      </c>
    </row>
    <row r="73" spans="1:23" ht="14.25" thickTop="1" thickBot="1" x14ac:dyDescent="0.25">
      <c r="A73" s="95" t="str">
        <f>IF(ISERROR(F73/G73)," ",IF(F73/G73&gt;0.5,IF(F73/G73&lt;1.5," ","NOT OK"),"NOT OK"))</f>
        <v xml:space="preserve"> </v>
      </c>
      <c r="B73" s="210" t="s">
        <v>94</v>
      </c>
      <c r="C73" s="103">
        <f t="shared" ref="C73:H73" si="73">+C70+C71+C72</f>
        <v>35076</v>
      </c>
      <c r="D73" s="104">
        <f t="shared" si="73"/>
        <v>35077</v>
      </c>
      <c r="E73" s="105">
        <f t="shared" si="73"/>
        <v>70153</v>
      </c>
      <c r="F73" s="103">
        <f t="shared" si="73"/>
        <v>45469</v>
      </c>
      <c r="G73" s="104">
        <f t="shared" si="73"/>
        <v>45459</v>
      </c>
      <c r="H73" s="105">
        <f t="shared" si="73"/>
        <v>90928</v>
      </c>
      <c r="I73" s="106">
        <f>IF(E73=0,0,((H73/E73)-1)*100)</f>
        <v>29.613844026627522</v>
      </c>
      <c r="L73" s="203" t="s">
        <v>94</v>
      </c>
      <c r="M73" s="148">
        <f t="shared" ref="M73" si="74">+M70+M71+M72</f>
        <v>4113479</v>
      </c>
      <c r="N73" s="149">
        <f t="shared" ref="N73" si="75">+N70+N71+N72</f>
        <v>4041961</v>
      </c>
      <c r="O73" s="148">
        <f t="shared" ref="O73" si="76">+O70+O71+O72</f>
        <v>8155440</v>
      </c>
      <c r="P73" s="148">
        <f t="shared" ref="P73" si="77">+P70+P71+P72</f>
        <v>5560</v>
      </c>
      <c r="Q73" s="148">
        <f t="shared" ref="Q73" si="78">+Q70+Q71+Q72</f>
        <v>8161000</v>
      </c>
      <c r="R73" s="148">
        <f t="shared" ref="R73" si="79">+R70+R71+R72</f>
        <v>6119118</v>
      </c>
      <c r="S73" s="149">
        <f t="shared" ref="S73" si="80">+S70+S71+S72</f>
        <v>5998894</v>
      </c>
      <c r="T73" s="148">
        <f t="shared" ref="T73" si="81">+T70+T71+T72</f>
        <v>12118012</v>
      </c>
      <c r="U73" s="148">
        <f t="shared" ref="U73" si="82">+U70+U71+U72</f>
        <v>35397</v>
      </c>
      <c r="V73" s="150">
        <f t="shared" ref="V73" si="83">+V70+V71+V72</f>
        <v>12153409</v>
      </c>
      <c r="W73" s="151">
        <f>IF(Q73=0,0,((V73/Q73)-1)*100)</f>
        <v>48.920585712535235</v>
      </c>
    </row>
    <row r="74" spans="1:23" ht="14.25" thickTop="1" thickBot="1" x14ac:dyDescent="0.25">
      <c r="A74" s="95" t="str">
        <f>IF(ISERROR(F74/G74)," ",IF(F74/G74&gt;0.5,IF(F74/G74&lt;1.5," ","NOT OK"),"NOT OK"))</f>
        <v xml:space="preserve"> </v>
      </c>
      <c r="B74" s="210" t="s">
        <v>95</v>
      </c>
      <c r="C74" s="103">
        <f t="shared" ref="C74:H74" si="84">+C66+C70+C71+C72</f>
        <v>55034</v>
      </c>
      <c r="D74" s="104">
        <f t="shared" si="84"/>
        <v>55011</v>
      </c>
      <c r="E74" s="105">
        <f t="shared" si="84"/>
        <v>110045</v>
      </c>
      <c r="F74" s="103">
        <f t="shared" si="84"/>
        <v>70850</v>
      </c>
      <c r="G74" s="104">
        <f t="shared" si="84"/>
        <v>70820</v>
      </c>
      <c r="H74" s="105">
        <f t="shared" si="84"/>
        <v>141670</v>
      </c>
      <c r="I74" s="106">
        <f>IF(E74=0,0,((H74/E74)-1)*100)</f>
        <v>28.738243445863066</v>
      </c>
      <c r="L74" s="203" t="s">
        <v>95</v>
      </c>
      <c r="M74" s="148">
        <f t="shared" ref="M74:V74" si="85">+M66+M70+M71+M72</f>
        <v>6311560</v>
      </c>
      <c r="N74" s="149">
        <f t="shared" si="85"/>
        <v>6312309</v>
      </c>
      <c r="O74" s="148">
        <f t="shared" si="85"/>
        <v>12623869</v>
      </c>
      <c r="P74" s="148">
        <f t="shared" si="85"/>
        <v>7707</v>
      </c>
      <c r="Q74" s="148">
        <f t="shared" si="85"/>
        <v>12631576</v>
      </c>
      <c r="R74" s="148">
        <f t="shared" si="85"/>
        <v>9400493</v>
      </c>
      <c r="S74" s="149">
        <f t="shared" si="85"/>
        <v>9376314</v>
      </c>
      <c r="T74" s="148">
        <f t="shared" si="85"/>
        <v>18776807</v>
      </c>
      <c r="U74" s="148">
        <f t="shared" si="85"/>
        <v>43805</v>
      </c>
      <c r="V74" s="150">
        <f t="shared" si="85"/>
        <v>18820612</v>
      </c>
      <c r="W74" s="151">
        <f>IF(Q74=0,0,((V74/Q74)-1)*100)</f>
        <v>48.996546432527509</v>
      </c>
    </row>
    <row r="75" spans="1:23" ht="14.25" thickTop="1" thickBot="1" x14ac:dyDescent="0.25">
      <c r="A75" s="95" t="str">
        <f t="shared" ref="A75:A81" si="86">IF(ISERROR(F75/G75)," ",IF(F75/G75&gt;0.5,IF(F75/G75&lt;1.5," ","NOT OK"),"NOT OK"))</f>
        <v xml:space="preserve"> </v>
      </c>
      <c r="B75" s="226" t="s">
        <v>22</v>
      </c>
      <c r="C75" s="253">
        <f>+C21+C48</f>
        <v>6010</v>
      </c>
      <c r="D75" s="254">
        <f>+D21+D48</f>
        <v>6023</v>
      </c>
      <c r="E75" s="100">
        <f>+C75+D75</f>
        <v>12033</v>
      </c>
      <c r="F75" s="253"/>
      <c r="G75" s="254"/>
      <c r="H75" s="107"/>
      <c r="I75" s="222"/>
      <c r="L75" s="226" t="s">
        <v>22</v>
      </c>
      <c r="M75" s="248">
        <f>+M21+M48</f>
        <v>721794</v>
      </c>
      <c r="N75" s="249">
        <f>+N21+N48</f>
        <v>720397</v>
      </c>
      <c r="O75" s="143">
        <f t="shared" si="69"/>
        <v>1442191</v>
      </c>
      <c r="P75" s="255">
        <f>+P21+P48</f>
        <v>458</v>
      </c>
      <c r="Q75" s="145">
        <f t="shared" si="70"/>
        <v>1442649</v>
      </c>
      <c r="R75" s="248"/>
      <c r="S75" s="249"/>
      <c r="T75" s="143"/>
      <c r="U75" s="255"/>
      <c r="V75" s="147"/>
      <c r="W75" s="222"/>
    </row>
    <row r="76" spans="1:23" ht="16.5" thickTop="1" thickBot="1" x14ac:dyDescent="0.25">
      <c r="A76" s="115" t="str">
        <f t="shared" si="86"/>
        <v xml:space="preserve"> </v>
      </c>
      <c r="B76" s="211" t="s">
        <v>23</v>
      </c>
      <c r="C76" s="110">
        <f t="shared" ref="C76:E76" si="87">+C71+C72+C75</f>
        <v>19825</v>
      </c>
      <c r="D76" s="111">
        <f t="shared" si="87"/>
        <v>19841</v>
      </c>
      <c r="E76" s="112">
        <f t="shared" si="87"/>
        <v>39666</v>
      </c>
      <c r="F76" s="113"/>
      <c r="G76" s="114"/>
      <c r="H76" s="114"/>
      <c r="I76" s="106"/>
      <c r="J76" s="115"/>
      <c r="K76" s="116"/>
      <c r="L76" s="204" t="s">
        <v>23</v>
      </c>
      <c r="M76" s="152">
        <f t="shared" ref="M76:Q76" si="88">+M71+M72+M75</f>
        <v>2425122</v>
      </c>
      <c r="N76" s="152">
        <f t="shared" si="88"/>
        <v>2421180</v>
      </c>
      <c r="O76" s="153">
        <f t="shared" si="88"/>
        <v>4846302</v>
      </c>
      <c r="P76" s="153">
        <f t="shared" si="88"/>
        <v>1704</v>
      </c>
      <c r="Q76" s="153">
        <f t="shared" si="88"/>
        <v>4848006</v>
      </c>
      <c r="R76" s="152"/>
      <c r="S76" s="152"/>
      <c r="T76" s="153"/>
      <c r="U76" s="153"/>
      <c r="V76" s="153"/>
      <c r="W76" s="154"/>
    </row>
    <row r="77" spans="1:23" ht="13.5" thickTop="1" x14ac:dyDescent="0.2">
      <c r="A77" s="95" t="str">
        <f t="shared" si="86"/>
        <v xml:space="preserve"> </v>
      </c>
      <c r="B77" s="226" t="s">
        <v>25</v>
      </c>
      <c r="C77" s="248">
        <f t="shared" ref="C77:D79" si="89">+C23+C50</f>
        <v>6400</v>
      </c>
      <c r="D77" s="252">
        <f t="shared" si="89"/>
        <v>6389</v>
      </c>
      <c r="E77" s="117">
        <f>+C77+D77</f>
        <v>12789</v>
      </c>
      <c r="F77" s="248"/>
      <c r="G77" s="252"/>
      <c r="H77" s="118"/>
      <c r="I77" s="222"/>
      <c r="L77" s="226" t="s">
        <v>25</v>
      </c>
      <c r="M77" s="248">
        <f t="shared" ref="M77:N79" si="90">+M23+M50</f>
        <v>846369</v>
      </c>
      <c r="N77" s="249">
        <f t="shared" si="90"/>
        <v>844651</v>
      </c>
      <c r="O77" s="143">
        <f t="shared" ref="O77:O79" si="91">+M77+N77</f>
        <v>1691020</v>
      </c>
      <c r="P77" s="256">
        <f>+P23+P50</f>
        <v>717</v>
      </c>
      <c r="Q77" s="145">
        <f t="shared" ref="Q77:Q79" si="92">+O77+P77</f>
        <v>1691737</v>
      </c>
      <c r="R77" s="248"/>
      <c r="S77" s="249"/>
      <c r="T77" s="143"/>
      <c r="U77" s="256"/>
      <c r="V77" s="147"/>
      <c r="W77" s="222"/>
    </row>
    <row r="78" spans="1:23" x14ac:dyDescent="0.2">
      <c r="A78" s="95" t="str">
        <f t="shared" si="86"/>
        <v xml:space="preserve"> </v>
      </c>
      <c r="B78" s="226" t="s">
        <v>26</v>
      </c>
      <c r="C78" s="248">
        <f t="shared" si="89"/>
        <v>6825</v>
      </c>
      <c r="D78" s="252">
        <f t="shared" si="89"/>
        <v>6829</v>
      </c>
      <c r="E78" s="119">
        <f>+C78+D78</f>
        <v>13654</v>
      </c>
      <c r="F78" s="248"/>
      <c r="G78" s="252"/>
      <c r="H78" s="119"/>
      <c r="I78" s="222"/>
      <c r="L78" s="226" t="s">
        <v>26</v>
      </c>
      <c r="M78" s="248">
        <f t="shared" si="90"/>
        <v>935408</v>
      </c>
      <c r="N78" s="249">
        <f t="shared" si="90"/>
        <v>914692</v>
      </c>
      <c r="O78" s="143">
        <f>+M78+N78</f>
        <v>1850100</v>
      </c>
      <c r="P78" s="102">
        <f>+P24+P51</f>
        <v>842</v>
      </c>
      <c r="Q78" s="145">
        <f>+O78+P78</f>
        <v>1850942</v>
      </c>
      <c r="R78" s="248"/>
      <c r="S78" s="249"/>
      <c r="T78" s="143"/>
      <c r="U78" s="102"/>
      <c r="V78" s="147"/>
      <c r="W78" s="222"/>
    </row>
    <row r="79" spans="1:23" ht="13.5" thickBot="1" x14ac:dyDescent="0.25">
      <c r="A79" s="95" t="str">
        <f t="shared" si="86"/>
        <v xml:space="preserve"> </v>
      </c>
      <c r="B79" s="226" t="s">
        <v>27</v>
      </c>
      <c r="C79" s="248">
        <f t="shared" si="89"/>
        <v>6656</v>
      </c>
      <c r="D79" s="257">
        <f t="shared" si="89"/>
        <v>6654</v>
      </c>
      <c r="E79" s="120">
        <f>+C79+D79</f>
        <v>13310</v>
      </c>
      <c r="F79" s="248"/>
      <c r="G79" s="257"/>
      <c r="H79" s="120"/>
      <c r="I79" s="223"/>
      <c r="L79" s="226" t="s">
        <v>27</v>
      </c>
      <c r="M79" s="248">
        <f t="shared" si="90"/>
        <v>864132</v>
      </c>
      <c r="N79" s="249">
        <f t="shared" si="90"/>
        <v>867726</v>
      </c>
      <c r="O79" s="143">
        <f t="shared" si="91"/>
        <v>1731858</v>
      </c>
      <c r="P79" s="255">
        <f>+P25+P52</f>
        <v>1179</v>
      </c>
      <c r="Q79" s="145">
        <f t="shared" si="92"/>
        <v>1733037</v>
      </c>
      <c r="R79" s="248"/>
      <c r="S79" s="249"/>
      <c r="T79" s="143"/>
      <c r="U79" s="255"/>
      <c r="V79" s="147"/>
      <c r="W79" s="222"/>
    </row>
    <row r="80" spans="1:23" ht="14.25" thickTop="1" thickBot="1" x14ac:dyDescent="0.25">
      <c r="A80" s="95" t="str">
        <f t="shared" si="86"/>
        <v xml:space="preserve"> </v>
      </c>
      <c r="B80" s="210" t="s">
        <v>28</v>
      </c>
      <c r="C80" s="113">
        <f t="shared" ref="C80:E80" si="93">+C77+C78+C79</f>
        <v>19881</v>
      </c>
      <c r="D80" s="121">
        <f t="shared" si="93"/>
        <v>19872</v>
      </c>
      <c r="E80" s="113">
        <f t="shared" si="93"/>
        <v>39753</v>
      </c>
      <c r="F80" s="113"/>
      <c r="G80" s="121"/>
      <c r="H80" s="113"/>
      <c r="I80" s="106"/>
      <c r="L80" s="203" t="s">
        <v>28</v>
      </c>
      <c r="M80" s="148">
        <f t="shared" ref="M80:Q80" si="94">+M77+M78+M79</f>
        <v>2645909</v>
      </c>
      <c r="N80" s="149">
        <f t="shared" si="94"/>
        <v>2627069</v>
      </c>
      <c r="O80" s="148">
        <f t="shared" si="94"/>
        <v>5272978</v>
      </c>
      <c r="P80" s="148">
        <f t="shared" si="94"/>
        <v>2738</v>
      </c>
      <c r="Q80" s="148">
        <f t="shared" si="94"/>
        <v>5275716</v>
      </c>
      <c r="R80" s="148"/>
      <c r="S80" s="149"/>
      <c r="T80" s="148"/>
      <c r="U80" s="148"/>
      <c r="V80" s="148"/>
      <c r="W80" s="151"/>
    </row>
    <row r="81" spans="1:26" ht="14.25" thickTop="1" thickBot="1" x14ac:dyDescent="0.25">
      <c r="A81" s="95" t="str">
        <f t="shared" si="86"/>
        <v xml:space="preserve"> </v>
      </c>
      <c r="B81" s="210" t="s">
        <v>92</v>
      </c>
      <c r="C81" s="103">
        <f t="shared" ref="C81:E81" si="95">+C66+C70+C76+C80</f>
        <v>80925</v>
      </c>
      <c r="D81" s="104">
        <f t="shared" si="95"/>
        <v>80906</v>
      </c>
      <c r="E81" s="105">
        <f t="shared" si="95"/>
        <v>161831</v>
      </c>
      <c r="F81" s="103"/>
      <c r="G81" s="104"/>
      <c r="H81" s="105"/>
      <c r="I81" s="106"/>
      <c r="L81" s="203" t="s">
        <v>92</v>
      </c>
      <c r="M81" s="148">
        <f t="shared" ref="M81:Q81" si="96">+M66+M70+M76+M80</f>
        <v>9679263</v>
      </c>
      <c r="N81" s="149">
        <f t="shared" si="96"/>
        <v>9659775</v>
      </c>
      <c r="O81" s="148">
        <f t="shared" si="96"/>
        <v>19339038</v>
      </c>
      <c r="P81" s="148">
        <f t="shared" si="96"/>
        <v>10903</v>
      </c>
      <c r="Q81" s="148">
        <f t="shared" si="96"/>
        <v>19349941</v>
      </c>
      <c r="R81" s="148"/>
      <c r="S81" s="149"/>
      <c r="T81" s="148"/>
      <c r="U81" s="148"/>
      <c r="V81" s="150"/>
      <c r="W81" s="151"/>
    </row>
    <row r="82" spans="1:26" ht="14.25" thickTop="1" thickBot="1" x14ac:dyDescent="0.25">
      <c r="B82" s="205" t="s">
        <v>61</v>
      </c>
      <c r="C82" s="95"/>
      <c r="D82" s="95"/>
      <c r="E82" s="95"/>
      <c r="F82" s="95"/>
      <c r="G82" s="95"/>
      <c r="H82" s="95"/>
      <c r="I82" s="96"/>
      <c r="L82" s="205" t="s">
        <v>61</v>
      </c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</row>
    <row r="83" spans="1:26" ht="13.5" thickTop="1" x14ac:dyDescent="0.2">
      <c r="B83" s="202"/>
      <c r="C83" s="95"/>
      <c r="D83" s="95"/>
      <c r="E83" s="95"/>
      <c r="F83" s="95"/>
      <c r="G83" s="95"/>
      <c r="H83" s="95"/>
      <c r="I83" s="96"/>
      <c r="L83" s="302" t="s">
        <v>39</v>
      </c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4"/>
    </row>
    <row r="84" spans="1:26" ht="13.5" thickBot="1" x14ac:dyDescent="0.25">
      <c r="B84" s="202"/>
      <c r="C84" s="95"/>
      <c r="D84" s="95"/>
      <c r="E84" s="95"/>
      <c r="F84" s="95"/>
      <c r="G84" s="95"/>
      <c r="H84" s="95"/>
      <c r="I84" s="96"/>
      <c r="L84" s="305" t="s">
        <v>40</v>
      </c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7"/>
    </row>
    <row r="85" spans="1:26" ht="14.25" thickTop="1" thickBot="1" x14ac:dyDescent="0.25">
      <c r="B85" s="202"/>
      <c r="C85" s="95"/>
      <c r="D85" s="95"/>
      <c r="E85" s="95"/>
      <c r="F85" s="95"/>
      <c r="G85" s="95"/>
      <c r="H85" s="95"/>
      <c r="I85" s="96"/>
      <c r="L85" s="20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122" t="s">
        <v>41</v>
      </c>
    </row>
    <row r="86" spans="1:26" ht="14.25" thickTop="1" thickBot="1" x14ac:dyDescent="0.25">
      <c r="B86" s="202"/>
      <c r="C86" s="95"/>
      <c r="D86" s="95"/>
      <c r="E86" s="95"/>
      <c r="F86" s="95"/>
      <c r="G86" s="95"/>
      <c r="H86" s="95"/>
      <c r="I86" s="96"/>
      <c r="L86" s="224"/>
      <c r="M86" s="314" t="s">
        <v>91</v>
      </c>
      <c r="N86" s="315"/>
      <c r="O86" s="315"/>
      <c r="P86" s="315"/>
      <c r="Q86" s="316"/>
      <c r="R86" s="314" t="s">
        <v>93</v>
      </c>
      <c r="S86" s="315"/>
      <c r="T86" s="315"/>
      <c r="U86" s="315"/>
      <c r="V86" s="316"/>
      <c r="W86" s="225" t="s">
        <v>4</v>
      </c>
    </row>
    <row r="87" spans="1:26" ht="13.5" thickTop="1" x14ac:dyDescent="0.2">
      <c r="B87" s="202"/>
      <c r="C87" s="95"/>
      <c r="D87" s="95"/>
      <c r="E87" s="95"/>
      <c r="F87" s="95"/>
      <c r="G87" s="95"/>
      <c r="H87" s="95"/>
      <c r="I87" s="96"/>
      <c r="L87" s="226" t="s">
        <v>5</v>
      </c>
      <c r="M87" s="227"/>
      <c r="N87" s="230"/>
      <c r="O87" s="173"/>
      <c r="P87" s="231"/>
      <c r="Q87" s="174"/>
      <c r="R87" s="227"/>
      <c r="S87" s="230"/>
      <c r="T87" s="173"/>
      <c r="U87" s="231"/>
      <c r="V87" s="174"/>
      <c r="W87" s="229" t="s">
        <v>6</v>
      </c>
    </row>
    <row r="88" spans="1:26" ht="13.5" thickBot="1" x14ac:dyDescent="0.25">
      <c r="B88" s="202"/>
      <c r="C88" s="95"/>
      <c r="D88" s="95"/>
      <c r="E88" s="95"/>
      <c r="F88" s="95"/>
      <c r="G88" s="95"/>
      <c r="H88" s="95"/>
      <c r="I88" s="96"/>
      <c r="L88" s="232"/>
      <c r="M88" s="236" t="s">
        <v>42</v>
      </c>
      <c r="N88" s="237" t="s">
        <v>43</v>
      </c>
      <c r="O88" s="175" t="s">
        <v>44</v>
      </c>
      <c r="P88" s="238" t="s">
        <v>13</v>
      </c>
      <c r="Q88" s="220" t="s">
        <v>9</v>
      </c>
      <c r="R88" s="236" t="s">
        <v>42</v>
      </c>
      <c r="S88" s="237" t="s">
        <v>43</v>
      </c>
      <c r="T88" s="175" t="s">
        <v>44</v>
      </c>
      <c r="U88" s="238" t="s">
        <v>13</v>
      </c>
      <c r="V88" s="220" t="s">
        <v>9</v>
      </c>
      <c r="W88" s="235"/>
    </row>
    <row r="89" spans="1:26" ht="4.5" customHeight="1" thickTop="1" x14ac:dyDescent="0.2">
      <c r="B89" s="202"/>
      <c r="C89" s="95"/>
      <c r="D89" s="95"/>
      <c r="E89" s="95"/>
      <c r="F89" s="95"/>
      <c r="G89" s="95"/>
      <c r="H89" s="95"/>
      <c r="I89" s="96"/>
      <c r="L89" s="226"/>
      <c r="M89" s="242"/>
      <c r="N89" s="243"/>
      <c r="O89" s="159"/>
      <c r="P89" s="244"/>
      <c r="Q89" s="162"/>
      <c r="R89" s="242"/>
      <c r="S89" s="243"/>
      <c r="T89" s="159"/>
      <c r="U89" s="244"/>
      <c r="V89" s="164"/>
      <c r="W89" s="245"/>
    </row>
    <row r="90" spans="1:26" x14ac:dyDescent="0.2">
      <c r="A90" s="123"/>
      <c r="B90" s="212"/>
      <c r="C90" s="123"/>
      <c r="D90" s="123"/>
      <c r="E90" s="123"/>
      <c r="F90" s="123"/>
      <c r="G90" s="123"/>
      <c r="H90" s="123"/>
      <c r="I90" s="124"/>
      <c r="J90" s="123"/>
      <c r="L90" s="226" t="s">
        <v>14</v>
      </c>
      <c r="M90" s="248">
        <v>183</v>
      </c>
      <c r="N90" s="249">
        <v>427</v>
      </c>
      <c r="O90" s="160">
        <f>M90+N90</f>
        <v>610</v>
      </c>
      <c r="P90" s="102">
        <v>0</v>
      </c>
      <c r="Q90" s="163">
        <f>O90+P90</f>
        <v>610</v>
      </c>
      <c r="R90" s="248">
        <v>159</v>
      </c>
      <c r="S90" s="249">
        <v>1249</v>
      </c>
      <c r="T90" s="160">
        <f>R90+S90</f>
        <v>1408</v>
      </c>
      <c r="U90" s="102">
        <v>0</v>
      </c>
      <c r="V90" s="165">
        <f>+U90+T90</f>
        <v>1408</v>
      </c>
      <c r="W90" s="222">
        <f t="shared" ref="W90:W98" si="97">IF(Q90=0,0,((V90/Q90)-1)*100)</f>
        <v>130.81967213114757</v>
      </c>
      <c r="Y90" s="3"/>
      <c r="Z90" s="3"/>
    </row>
    <row r="91" spans="1:26" x14ac:dyDescent="0.2">
      <c r="A91" s="123"/>
      <c r="B91" s="212"/>
      <c r="C91" s="123"/>
      <c r="D91" s="123"/>
      <c r="E91" s="123"/>
      <c r="F91" s="123"/>
      <c r="G91" s="123"/>
      <c r="H91" s="123"/>
      <c r="I91" s="124"/>
      <c r="J91" s="123"/>
      <c r="L91" s="226" t="s">
        <v>15</v>
      </c>
      <c r="M91" s="248">
        <v>201</v>
      </c>
      <c r="N91" s="249">
        <v>492</v>
      </c>
      <c r="O91" s="160">
        <f>M91+N91</f>
        <v>693</v>
      </c>
      <c r="P91" s="102">
        <v>38</v>
      </c>
      <c r="Q91" s="163">
        <f>P91+O91</f>
        <v>731</v>
      </c>
      <c r="R91" s="248">
        <v>230</v>
      </c>
      <c r="S91" s="249">
        <v>1489</v>
      </c>
      <c r="T91" s="160">
        <f>R91+S91</f>
        <v>1719</v>
      </c>
      <c r="U91" s="102">
        <v>0</v>
      </c>
      <c r="V91" s="165">
        <f>+U91+T91</f>
        <v>1719</v>
      </c>
      <c r="W91" s="222">
        <f t="shared" si="97"/>
        <v>135.15731874145004</v>
      </c>
      <c r="Y91" s="3"/>
      <c r="Z91" s="3"/>
    </row>
    <row r="92" spans="1:26" ht="13.5" thickBot="1" x14ac:dyDescent="0.25">
      <c r="A92" s="123"/>
      <c r="B92" s="212"/>
      <c r="C92" s="123"/>
      <c r="D92" s="123"/>
      <c r="E92" s="123"/>
      <c r="F92" s="123"/>
      <c r="G92" s="123"/>
      <c r="H92" s="123"/>
      <c r="I92" s="124"/>
      <c r="J92" s="123"/>
      <c r="L92" s="232" t="s">
        <v>16</v>
      </c>
      <c r="M92" s="248">
        <v>141</v>
      </c>
      <c r="N92" s="249">
        <v>440</v>
      </c>
      <c r="O92" s="160">
        <f>M92+N92</f>
        <v>581</v>
      </c>
      <c r="P92" s="102">
        <v>0</v>
      </c>
      <c r="Q92" s="163">
        <f>O92+P92</f>
        <v>581</v>
      </c>
      <c r="R92" s="248">
        <v>146</v>
      </c>
      <c r="S92" s="249">
        <v>1443</v>
      </c>
      <c r="T92" s="160">
        <f>R92+S92</f>
        <v>1589</v>
      </c>
      <c r="U92" s="102">
        <v>0</v>
      </c>
      <c r="V92" s="165">
        <f>+U92+T92</f>
        <v>1589</v>
      </c>
      <c r="W92" s="222">
        <f t="shared" si="97"/>
        <v>173.49397590361443</v>
      </c>
      <c r="Y92" s="3"/>
      <c r="Z92" s="3"/>
    </row>
    <row r="93" spans="1:26" ht="14.25" thickTop="1" thickBot="1" x14ac:dyDescent="0.25">
      <c r="A93" s="123"/>
      <c r="B93" s="212"/>
      <c r="C93" s="123"/>
      <c r="D93" s="123"/>
      <c r="E93" s="123"/>
      <c r="F93" s="123"/>
      <c r="G93" s="123"/>
      <c r="H93" s="123"/>
      <c r="I93" s="124"/>
      <c r="J93" s="123"/>
      <c r="L93" s="206" t="s">
        <v>17</v>
      </c>
      <c r="M93" s="166">
        <f t="shared" ref="M93:V93" si="98">+M90+M91+M92</f>
        <v>525</v>
      </c>
      <c r="N93" s="167">
        <f t="shared" si="98"/>
        <v>1359</v>
      </c>
      <c r="O93" s="166">
        <f t="shared" si="98"/>
        <v>1884</v>
      </c>
      <c r="P93" s="166">
        <f t="shared" si="98"/>
        <v>38</v>
      </c>
      <c r="Q93" s="166">
        <f t="shared" si="98"/>
        <v>1922</v>
      </c>
      <c r="R93" s="166">
        <f t="shared" si="98"/>
        <v>535</v>
      </c>
      <c r="S93" s="167">
        <f t="shared" si="98"/>
        <v>4181</v>
      </c>
      <c r="T93" s="166">
        <f t="shared" si="98"/>
        <v>4716</v>
      </c>
      <c r="U93" s="166">
        <f t="shared" si="98"/>
        <v>0</v>
      </c>
      <c r="V93" s="168">
        <f t="shared" si="98"/>
        <v>4716</v>
      </c>
      <c r="W93" s="169">
        <f>IF(Q93=0,0,((V93/Q93)-1)*100)</f>
        <v>145.36940686784598</v>
      </c>
      <c r="Y93" s="3"/>
      <c r="Z93" s="3"/>
    </row>
    <row r="94" spans="1:26" ht="13.5" thickTop="1" x14ac:dyDescent="0.2">
      <c r="A94" s="123"/>
      <c r="B94" s="212"/>
      <c r="C94" s="123"/>
      <c r="D94" s="123"/>
      <c r="E94" s="123"/>
      <c r="F94" s="123"/>
      <c r="G94" s="123"/>
      <c r="H94" s="123"/>
      <c r="I94" s="124"/>
      <c r="J94" s="123"/>
      <c r="L94" s="226" t="s">
        <v>18</v>
      </c>
      <c r="M94" s="248">
        <v>106</v>
      </c>
      <c r="N94" s="249">
        <v>357</v>
      </c>
      <c r="O94" s="160">
        <f>M94+N94</f>
        <v>463</v>
      </c>
      <c r="P94" s="102">
        <v>0</v>
      </c>
      <c r="Q94" s="163">
        <f>P94+O94</f>
        <v>463</v>
      </c>
      <c r="R94" s="248">
        <v>142</v>
      </c>
      <c r="S94" s="249">
        <v>1262</v>
      </c>
      <c r="T94" s="160">
        <f>R94+S94</f>
        <v>1404</v>
      </c>
      <c r="U94" s="102">
        <v>1</v>
      </c>
      <c r="V94" s="165">
        <f>+U94+T94</f>
        <v>1405</v>
      </c>
      <c r="W94" s="222">
        <f t="shared" si="97"/>
        <v>203.45572354211666</v>
      </c>
      <c r="Y94" s="3"/>
      <c r="Z94" s="3"/>
    </row>
    <row r="95" spans="1:26" x14ac:dyDescent="0.2">
      <c r="A95" s="123"/>
      <c r="B95" s="212"/>
      <c r="C95" s="123"/>
      <c r="D95" s="123"/>
      <c r="E95" s="123"/>
      <c r="F95" s="123"/>
      <c r="G95" s="123"/>
      <c r="H95" s="123"/>
      <c r="I95" s="124"/>
      <c r="J95" s="123"/>
      <c r="L95" s="226" t="s">
        <v>19</v>
      </c>
      <c r="M95" s="248">
        <v>74</v>
      </c>
      <c r="N95" s="249">
        <v>328</v>
      </c>
      <c r="O95" s="160">
        <f>M95+N95</f>
        <v>402</v>
      </c>
      <c r="P95" s="102">
        <v>0</v>
      </c>
      <c r="Q95" s="163">
        <f>P95+O95</f>
        <v>402</v>
      </c>
      <c r="R95" s="248">
        <v>102</v>
      </c>
      <c r="S95" s="249">
        <v>1209</v>
      </c>
      <c r="T95" s="160">
        <f>R95+S95</f>
        <v>1311</v>
      </c>
      <c r="U95" s="102">
        <v>0</v>
      </c>
      <c r="V95" s="165">
        <f>+U95+T95</f>
        <v>1311</v>
      </c>
      <c r="W95" s="222">
        <f>IF(Q95=0,0,((V95/Q95)-1)*100)</f>
        <v>226.11940298507466</v>
      </c>
      <c r="Y95" s="3"/>
      <c r="Z95" s="3"/>
    </row>
    <row r="96" spans="1:26" ht="13.5" thickBot="1" x14ac:dyDescent="0.25">
      <c r="A96" s="123"/>
      <c r="B96" s="212"/>
      <c r="C96" s="123"/>
      <c r="D96" s="123"/>
      <c r="E96" s="123"/>
      <c r="F96" s="123"/>
      <c r="G96" s="123"/>
      <c r="H96" s="123"/>
      <c r="I96" s="124"/>
      <c r="J96" s="123"/>
      <c r="L96" s="226" t="s">
        <v>20</v>
      </c>
      <c r="M96" s="248">
        <v>116</v>
      </c>
      <c r="N96" s="249">
        <v>743</v>
      </c>
      <c r="O96" s="160">
        <f>M96+N96</f>
        <v>859</v>
      </c>
      <c r="P96" s="102">
        <v>0</v>
      </c>
      <c r="Q96" s="163">
        <f>P96+O96</f>
        <v>859</v>
      </c>
      <c r="R96" s="248">
        <v>155</v>
      </c>
      <c r="S96" s="249">
        <v>1454</v>
      </c>
      <c r="T96" s="160">
        <f>R96+S96</f>
        <v>1609</v>
      </c>
      <c r="U96" s="102">
        <v>0</v>
      </c>
      <c r="V96" s="165">
        <f>+U96+T96</f>
        <v>1609</v>
      </c>
      <c r="W96" s="222">
        <f>IF(Q96=0,0,((V96/Q96)-1)*100)</f>
        <v>87.31082654249127</v>
      </c>
      <c r="Y96" s="3"/>
    </row>
    <row r="97" spans="1:26" ht="14.25" thickTop="1" thickBot="1" x14ac:dyDescent="0.25">
      <c r="A97" s="123"/>
      <c r="B97" s="212"/>
      <c r="C97" s="123"/>
      <c r="D97" s="123"/>
      <c r="E97" s="123"/>
      <c r="F97" s="123"/>
      <c r="G97" s="123"/>
      <c r="H97" s="123"/>
      <c r="I97" s="124"/>
      <c r="J97" s="123"/>
      <c r="L97" s="206" t="s">
        <v>89</v>
      </c>
      <c r="M97" s="166">
        <f t="shared" ref="M97:V97" si="99">+M94+M95+M96</f>
        <v>296</v>
      </c>
      <c r="N97" s="167">
        <f t="shared" si="99"/>
        <v>1428</v>
      </c>
      <c r="O97" s="166">
        <f t="shared" si="99"/>
        <v>1724</v>
      </c>
      <c r="P97" s="166">
        <f t="shared" si="99"/>
        <v>0</v>
      </c>
      <c r="Q97" s="166">
        <f t="shared" si="99"/>
        <v>1724</v>
      </c>
      <c r="R97" s="166">
        <f t="shared" si="99"/>
        <v>399</v>
      </c>
      <c r="S97" s="167">
        <f t="shared" si="99"/>
        <v>3925</v>
      </c>
      <c r="T97" s="166">
        <f t="shared" si="99"/>
        <v>4324</v>
      </c>
      <c r="U97" s="166">
        <f t="shared" si="99"/>
        <v>1</v>
      </c>
      <c r="V97" s="168">
        <f t="shared" si="99"/>
        <v>4325</v>
      </c>
      <c r="W97" s="169">
        <f>IF(Q97=0,0,((V97/Q97)-1)*100)</f>
        <v>150.87006960556843</v>
      </c>
      <c r="Y97" s="3"/>
      <c r="Z97" s="3"/>
    </row>
    <row r="98" spans="1:26" ht="13.5" thickTop="1" x14ac:dyDescent="0.2">
      <c r="A98" s="123"/>
      <c r="B98" s="212"/>
      <c r="C98" s="123"/>
      <c r="D98" s="123"/>
      <c r="E98" s="123"/>
      <c r="F98" s="123"/>
      <c r="G98" s="123"/>
      <c r="H98" s="123"/>
      <c r="I98" s="124"/>
      <c r="J98" s="123"/>
      <c r="L98" s="226" t="s">
        <v>21</v>
      </c>
      <c r="M98" s="248">
        <v>218</v>
      </c>
      <c r="N98" s="249">
        <v>659</v>
      </c>
      <c r="O98" s="160">
        <f>M98+N98</f>
        <v>877</v>
      </c>
      <c r="P98" s="102">
        <v>0</v>
      </c>
      <c r="Q98" s="163">
        <f>P98+O98</f>
        <v>877</v>
      </c>
      <c r="R98" s="248">
        <v>188</v>
      </c>
      <c r="S98" s="249">
        <v>1478</v>
      </c>
      <c r="T98" s="160">
        <f>R98+S98</f>
        <v>1666</v>
      </c>
      <c r="U98" s="102">
        <v>1</v>
      </c>
      <c r="V98" s="165">
        <f>+U98+T98</f>
        <v>1667</v>
      </c>
      <c r="W98" s="222">
        <f t="shared" si="97"/>
        <v>90.079817559863159</v>
      </c>
      <c r="Y98" s="3"/>
      <c r="Z98" s="3"/>
    </row>
    <row r="99" spans="1:26" ht="13.5" thickBot="1" x14ac:dyDescent="0.25">
      <c r="A99" s="123"/>
      <c r="B99" s="212"/>
      <c r="C99" s="123"/>
      <c r="D99" s="123"/>
      <c r="E99" s="123"/>
      <c r="F99" s="123"/>
      <c r="G99" s="123"/>
      <c r="H99" s="123"/>
      <c r="I99" s="124"/>
      <c r="J99" s="123"/>
      <c r="L99" s="226" t="s">
        <v>90</v>
      </c>
      <c r="M99" s="248">
        <v>118</v>
      </c>
      <c r="N99" s="249">
        <v>699</v>
      </c>
      <c r="O99" s="160">
        <f>M99+N99</f>
        <v>817</v>
      </c>
      <c r="P99" s="102">
        <v>2</v>
      </c>
      <c r="Q99" s="163">
        <f>P99+O99</f>
        <v>819</v>
      </c>
      <c r="R99" s="248">
        <v>131</v>
      </c>
      <c r="S99" s="249">
        <v>1762</v>
      </c>
      <c r="T99" s="160">
        <f>R99+S99</f>
        <v>1893</v>
      </c>
      <c r="U99" s="102">
        <v>0</v>
      </c>
      <c r="V99" s="165">
        <f>T99+U99</f>
        <v>1893</v>
      </c>
      <c r="W99" s="222">
        <f>IF(Q99=0,0,((V99/Q99)-1)*100)</f>
        <v>131.13553113553112</v>
      </c>
      <c r="Y99" s="3"/>
      <c r="Z99" s="3"/>
    </row>
    <row r="100" spans="1:26" ht="14.25" thickTop="1" thickBot="1" x14ac:dyDescent="0.25">
      <c r="A100" s="123"/>
      <c r="B100" s="212"/>
      <c r="C100" s="123"/>
      <c r="D100" s="123"/>
      <c r="E100" s="123"/>
      <c r="F100" s="123"/>
      <c r="G100" s="123"/>
      <c r="H100" s="123"/>
      <c r="I100" s="124"/>
      <c r="J100" s="123"/>
      <c r="L100" s="206" t="s">
        <v>94</v>
      </c>
      <c r="M100" s="166">
        <f t="shared" ref="M100" si="100">+M97+M98+M99</f>
        <v>632</v>
      </c>
      <c r="N100" s="167">
        <f t="shared" ref="N100" si="101">+N97+N98+N99</f>
        <v>2786</v>
      </c>
      <c r="O100" s="166">
        <f t="shared" ref="O100" si="102">+O97+O98+O99</f>
        <v>3418</v>
      </c>
      <c r="P100" s="166">
        <f t="shared" ref="P100" si="103">+P97+P98+P99</f>
        <v>2</v>
      </c>
      <c r="Q100" s="166">
        <f t="shared" ref="Q100" si="104">+Q97+Q98+Q99</f>
        <v>3420</v>
      </c>
      <c r="R100" s="166">
        <f t="shared" ref="R100" si="105">+R97+R98+R99</f>
        <v>718</v>
      </c>
      <c r="S100" s="167">
        <f t="shared" ref="S100" si="106">+S97+S98+S99</f>
        <v>7165</v>
      </c>
      <c r="T100" s="166">
        <f t="shared" ref="T100" si="107">+T97+T98+T99</f>
        <v>7883</v>
      </c>
      <c r="U100" s="166">
        <f t="shared" ref="U100" si="108">+U97+U98+U99</f>
        <v>2</v>
      </c>
      <c r="V100" s="168">
        <f t="shared" ref="V100" si="109">+V97+V98+V99</f>
        <v>7885</v>
      </c>
      <c r="W100" s="169">
        <f t="shared" ref="W100:W101" si="110">IF(Q100=0,0,((V100/Q100)-1)*100)</f>
        <v>130.55555555555554</v>
      </c>
      <c r="Y100" s="3"/>
      <c r="Z100" s="3"/>
    </row>
    <row r="101" spans="1:26" ht="14.25" thickTop="1" thickBot="1" x14ac:dyDescent="0.25">
      <c r="A101" s="123"/>
      <c r="B101" s="212"/>
      <c r="C101" s="123"/>
      <c r="D101" s="123"/>
      <c r="E101" s="123"/>
      <c r="F101" s="123"/>
      <c r="G101" s="123"/>
      <c r="H101" s="123"/>
      <c r="I101" s="124"/>
      <c r="J101" s="123"/>
      <c r="L101" s="206" t="s">
        <v>95</v>
      </c>
      <c r="M101" s="166">
        <f t="shared" ref="M101:V101" si="111">+M93+M97+M98+M99</f>
        <v>1157</v>
      </c>
      <c r="N101" s="167">
        <f t="shared" si="111"/>
        <v>4145</v>
      </c>
      <c r="O101" s="166">
        <f t="shared" si="111"/>
        <v>5302</v>
      </c>
      <c r="P101" s="166">
        <f t="shared" si="111"/>
        <v>40</v>
      </c>
      <c r="Q101" s="166">
        <f t="shared" si="111"/>
        <v>5342</v>
      </c>
      <c r="R101" s="166">
        <f t="shared" si="111"/>
        <v>1253</v>
      </c>
      <c r="S101" s="167">
        <f t="shared" si="111"/>
        <v>11346</v>
      </c>
      <c r="T101" s="166">
        <f t="shared" si="111"/>
        <v>12599</v>
      </c>
      <c r="U101" s="166">
        <f t="shared" si="111"/>
        <v>2</v>
      </c>
      <c r="V101" s="168">
        <f t="shared" si="111"/>
        <v>12601</v>
      </c>
      <c r="W101" s="169">
        <f t="shared" si="110"/>
        <v>135.88543616622988</v>
      </c>
      <c r="Y101" s="3"/>
      <c r="Z101" s="3"/>
    </row>
    <row r="102" spans="1:26" ht="14.25" thickTop="1" thickBot="1" x14ac:dyDescent="0.25">
      <c r="A102" s="123"/>
      <c r="B102" s="212"/>
      <c r="C102" s="123"/>
      <c r="D102" s="123"/>
      <c r="E102" s="123"/>
      <c r="F102" s="123"/>
      <c r="G102" s="123"/>
      <c r="H102" s="123"/>
      <c r="I102" s="124"/>
      <c r="J102" s="123"/>
      <c r="L102" s="226" t="s">
        <v>22</v>
      </c>
      <c r="M102" s="248">
        <v>94</v>
      </c>
      <c r="N102" s="249">
        <v>803</v>
      </c>
      <c r="O102" s="161">
        <f>M102+N102</f>
        <v>897</v>
      </c>
      <c r="P102" s="255">
        <v>51</v>
      </c>
      <c r="Q102" s="163">
        <f>P102+O102</f>
        <v>948</v>
      </c>
      <c r="R102" s="248"/>
      <c r="S102" s="249"/>
      <c r="T102" s="161"/>
      <c r="U102" s="255"/>
      <c r="V102" s="165"/>
      <c r="W102" s="222"/>
      <c r="Y102" s="3"/>
      <c r="Z102" s="3"/>
    </row>
    <row r="103" spans="1:26" ht="14.25" thickTop="1" thickBot="1" x14ac:dyDescent="0.25">
      <c r="A103" s="123"/>
      <c r="B103" s="212"/>
      <c r="C103" s="123"/>
      <c r="D103" s="123"/>
      <c r="E103" s="123"/>
      <c r="F103" s="123"/>
      <c r="G103" s="123"/>
      <c r="H103" s="123"/>
      <c r="I103" s="124"/>
      <c r="J103" s="123"/>
      <c r="L103" s="207" t="s">
        <v>23</v>
      </c>
      <c r="M103" s="170">
        <f t="shared" ref="M103:Q103" si="112">+M98+M99+M102</f>
        <v>430</v>
      </c>
      <c r="N103" s="170">
        <f t="shared" si="112"/>
        <v>2161</v>
      </c>
      <c r="O103" s="171">
        <f t="shared" si="112"/>
        <v>2591</v>
      </c>
      <c r="P103" s="171">
        <f t="shared" si="112"/>
        <v>53</v>
      </c>
      <c r="Q103" s="171">
        <f t="shared" si="112"/>
        <v>2644</v>
      </c>
      <c r="R103" s="170"/>
      <c r="S103" s="170"/>
      <c r="T103" s="171"/>
      <c r="U103" s="171"/>
      <c r="V103" s="171"/>
      <c r="W103" s="172"/>
    </row>
    <row r="104" spans="1:26" ht="13.5" thickTop="1" x14ac:dyDescent="0.2">
      <c r="A104" s="123"/>
      <c r="B104" s="212"/>
      <c r="C104" s="123"/>
      <c r="D104" s="123"/>
      <c r="E104" s="123"/>
      <c r="F104" s="123"/>
      <c r="G104" s="123"/>
      <c r="H104" s="123"/>
      <c r="I104" s="124"/>
      <c r="J104" s="123"/>
      <c r="L104" s="226" t="s">
        <v>25</v>
      </c>
      <c r="M104" s="248">
        <v>171</v>
      </c>
      <c r="N104" s="249">
        <v>784</v>
      </c>
      <c r="O104" s="161">
        <f>M104+N104</f>
        <v>955</v>
      </c>
      <c r="P104" s="256">
        <v>0</v>
      </c>
      <c r="Q104" s="163">
        <f>P104+O104</f>
        <v>955</v>
      </c>
      <c r="R104" s="248"/>
      <c r="S104" s="249"/>
      <c r="T104" s="161"/>
      <c r="U104" s="256"/>
      <c r="V104" s="165"/>
      <c r="W104" s="222"/>
    </row>
    <row r="105" spans="1:26" x14ac:dyDescent="0.2">
      <c r="A105" s="123"/>
      <c r="B105" s="212"/>
      <c r="C105" s="123"/>
      <c r="D105" s="123"/>
      <c r="E105" s="123"/>
      <c r="F105" s="123"/>
      <c r="G105" s="123"/>
      <c r="H105" s="123"/>
      <c r="I105" s="124"/>
      <c r="J105" s="123"/>
      <c r="L105" s="226" t="s">
        <v>26</v>
      </c>
      <c r="M105" s="248">
        <v>73</v>
      </c>
      <c r="N105" s="249">
        <v>851</v>
      </c>
      <c r="O105" s="161">
        <f>M105+N105</f>
        <v>924</v>
      </c>
      <c r="P105" s="102">
        <v>0</v>
      </c>
      <c r="Q105" s="163">
        <f>P105+O105</f>
        <v>924</v>
      </c>
      <c r="R105" s="248"/>
      <c r="S105" s="249"/>
      <c r="T105" s="161"/>
      <c r="U105" s="102"/>
      <c r="V105" s="165"/>
      <c r="W105" s="222"/>
    </row>
    <row r="106" spans="1:26" ht="13.5" thickBot="1" x14ac:dyDescent="0.25">
      <c r="A106" s="98"/>
      <c r="B106" s="212"/>
      <c r="C106" s="123"/>
      <c r="D106" s="123"/>
      <c r="E106" s="123"/>
      <c r="F106" s="123"/>
      <c r="G106" s="123"/>
      <c r="H106" s="123"/>
      <c r="I106" s="124"/>
      <c r="J106" s="98"/>
      <c r="L106" s="226" t="s">
        <v>27</v>
      </c>
      <c r="M106" s="248">
        <v>111</v>
      </c>
      <c r="N106" s="249">
        <v>933</v>
      </c>
      <c r="O106" s="161">
        <f>M106+N106</f>
        <v>1044</v>
      </c>
      <c r="P106" s="102">
        <v>0</v>
      </c>
      <c r="Q106" s="163">
        <f>P106+O106</f>
        <v>1044</v>
      </c>
      <c r="R106" s="248"/>
      <c r="S106" s="249"/>
      <c r="T106" s="161"/>
      <c r="U106" s="102"/>
      <c r="V106" s="165"/>
      <c r="W106" s="222"/>
    </row>
    <row r="107" spans="1:26" ht="14.25" thickTop="1" thickBot="1" x14ac:dyDescent="0.25">
      <c r="A107" s="123"/>
      <c r="B107" s="212"/>
      <c r="C107" s="123"/>
      <c r="D107" s="123"/>
      <c r="E107" s="123"/>
      <c r="F107" s="123"/>
      <c r="G107" s="123"/>
      <c r="H107" s="123"/>
      <c r="I107" s="124"/>
      <c r="J107" s="123"/>
      <c r="L107" s="206" t="s">
        <v>28</v>
      </c>
      <c r="M107" s="166">
        <f t="shared" ref="M107:Q107" si="113">+M104+M105+M106</f>
        <v>355</v>
      </c>
      <c r="N107" s="167">
        <f t="shared" si="113"/>
        <v>2568</v>
      </c>
      <c r="O107" s="166">
        <f t="shared" si="113"/>
        <v>2923</v>
      </c>
      <c r="P107" s="166">
        <f t="shared" si="113"/>
        <v>0</v>
      </c>
      <c r="Q107" s="166">
        <f t="shared" si="113"/>
        <v>2923</v>
      </c>
      <c r="R107" s="166"/>
      <c r="S107" s="167"/>
      <c r="T107" s="166"/>
      <c r="U107" s="166"/>
      <c r="V107" s="166"/>
      <c r="W107" s="169"/>
    </row>
    <row r="108" spans="1:26" ht="14.25" thickTop="1" thickBot="1" x14ac:dyDescent="0.25">
      <c r="A108" s="123"/>
      <c r="B108" s="212"/>
      <c r="C108" s="123"/>
      <c r="D108" s="123"/>
      <c r="E108" s="123"/>
      <c r="F108" s="123"/>
      <c r="G108" s="123"/>
      <c r="H108" s="123"/>
      <c r="I108" s="124"/>
      <c r="J108" s="123"/>
      <c r="L108" s="206" t="s">
        <v>92</v>
      </c>
      <c r="M108" s="166">
        <f t="shared" ref="M108:Q108" si="114">+M93+M97+M103+M107</f>
        <v>1606</v>
      </c>
      <c r="N108" s="167">
        <f t="shared" si="114"/>
        <v>7516</v>
      </c>
      <c r="O108" s="166">
        <f t="shared" si="114"/>
        <v>9122</v>
      </c>
      <c r="P108" s="166">
        <f t="shared" si="114"/>
        <v>91</v>
      </c>
      <c r="Q108" s="166">
        <f t="shared" si="114"/>
        <v>9213</v>
      </c>
      <c r="R108" s="166"/>
      <c r="S108" s="167"/>
      <c r="T108" s="166"/>
      <c r="U108" s="166"/>
      <c r="V108" s="168"/>
      <c r="W108" s="169"/>
      <c r="Y108" s="3"/>
      <c r="Z108" s="3"/>
    </row>
    <row r="109" spans="1:26" ht="14.25" thickTop="1" thickBot="1" x14ac:dyDescent="0.25">
      <c r="A109" s="123"/>
      <c r="B109" s="212"/>
      <c r="C109" s="123"/>
      <c r="D109" s="123"/>
      <c r="E109" s="123"/>
      <c r="F109" s="123"/>
      <c r="G109" s="123"/>
      <c r="H109" s="123"/>
      <c r="I109" s="124"/>
      <c r="J109" s="123"/>
      <c r="L109" s="205" t="s">
        <v>61</v>
      </c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6"/>
    </row>
    <row r="110" spans="1:26" ht="13.5" thickTop="1" x14ac:dyDescent="0.2">
      <c r="B110" s="212"/>
      <c r="C110" s="123"/>
      <c r="D110" s="123"/>
      <c r="E110" s="123"/>
      <c r="F110" s="123"/>
      <c r="G110" s="123"/>
      <c r="H110" s="123"/>
      <c r="I110" s="124"/>
      <c r="L110" s="302" t="s">
        <v>45</v>
      </c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4"/>
    </row>
    <row r="111" spans="1:26" ht="13.5" thickBot="1" x14ac:dyDescent="0.25">
      <c r="B111" s="212"/>
      <c r="C111" s="123"/>
      <c r="D111" s="123"/>
      <c r="E111" s="123"/>
      <c r="F111" s="123"/>
      <c r="G111" s="123"/>
      <c r="H111" s="123"/>
      <c r="I111" s="124"/>
      <c r="L111" s="305" t="s">
        <v>46</v>
      </c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7"/>
    </row>
    <row r="112" spans="1:26" ht="14.25" thickTop="1" thickBot="1" x14ac:dyDescent="0.25">
      <c r="B112" s="212"/>
      <c r="C112" s="123"/>
      <c r="D112" s="123"/>
      <c r="E112" s="123"/>
      <c r="F112" s="123"/>
      <c r="G112" s="123"/>
      <c r="H112" s="123"/>
      <c r="I112" s="124"/>
      <c r="L112" s="202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122" t="s">
        <v>41</v>
      </c>
    </row>
    <row r="113" spans="2:26" ht="14.25" thickTop="1" thickBot="1" x14ac:dyDescent="0.25">
      <c r="B113" s="212"/>
      <c r="C113" s="123"/>
      <c r="D113" s="123"/>
      <c r="E113" s="123"/>
      <c r="F113" s="123"/>
      <c r="G113" s="123"/>
      <c r="H113" s="123"/>
      <c r="I113" s="124"/>
      <c r="L113" s="224"/>
      <c r="M113" s="314" t="s">
        <v>91</v>
      </c>
      <c r="N113" s="315"/>
      <c r="O113" s="315"/>
      <c r="P113" s="315"/>
      <c r="Q113" s="316"/>
      <c r="R113" s="314" t="s">
        <v>93</v>
      </c>
      <c r="S113" s="315"/>
      <c r="T113" s="315"/>
      <c r="U113" s="315"/>
      <c r="V113" s="316"/>
      <c r="W113" s="225" t="s">
        <v>4</v>
      </c>
    </row>
    <row r="114" spans="2:26" ht="13.5" thickTop="1" x14ac:dyDescent="0.2">
      <c r="B114" s="212"/>
      <c r="C114" s="123"/>
      <c r="D114" s="123"/>
      <c r="E114" s="123"/>
      <c r="F114" s="123"/>
      <c r="G114" s="123"/>
      <c r="H114" s="123"/>
      <c r="I114" s="124"/>
      <c r="L114" s="226" t="s">
        <v>5</v>
      </c>
      <c r="M114" s="227"/>
      <c r="N114" s="230"/>
      <c r="O114" s="173"/>
      <c r="P114" s="231"/>
      <c r="Q114" s="174"/>
      <c r="R114" s="227"/>
      <c r="S114" s="230"/>
      <c r="T114" s="173"/>
      <c r="U114" s="231"/>
      <c r="V114" s="174"/>
      <c r="W114" s="229" t="s">
        <v>6</v>
      </c>
    </row>
    <row r="115" spans="2:26" ht="13.5" thickBot="1" x14ac:dyDescent="0.25">
      <c r="B115" s="212"/>
      <c r="C115" s="123"/>
      <c r="D115" s="123"/>
      <c r="E115" s="123"/>
      <c r="F115" s="123"/>
      <c r="G115" s="123"/>
      <c r="H115" s="123"/>
      <c r="I115" s="124"/>
      <c r="L115" s="232"/>
      <c r="M115" s="236" t="s">
        <v>42</v>
      </c>
      <c r="N115" s="237" t="s">
        <v>43</v>
      </c>
      <c r="O115" s="175" t="s">
        <v>44</v>
      </c>
      <c r="P115" s="238" t="s">
        <v>13</v>
      </c>
      <c r="Q115" s="220" t="s">
        <v>9</v>
      </c>
      <c r="R115" s="236" t="s">
        <v>42</v>
      </c>
      <c r="S115" s="237" t="s">
        <v>43</v>
      </c>
      <c r="T115" s="175" t="s">
        <v>44</v>
      </c>
      <c r="U115" s="238" t="s">
        <v>13</v>
      </c>
      <c r="V115" s="220" t="s">
        <v>9</v>
      </c>
      <c r="W115" s="235"/>
    </row>
    <row r="116" spans="2:26" ht="4.5" customHeight="1" thickTop="1" x14ac:dyDescent="0.2">
      <c r="B116" s="212"/>
      <c r="C116" s="123"/>
      <c r="D116" s="123"/>
      <c r="E116" s="123"/>
      <c r="F116" s="123"/>
      <c r="G116" s="123"/>
      <c r="H116" s="123"/>
      <c r="I116" s="124"/>
      <c r="L116" s="226"/>
      <c r="M116" s="242"/>
      <c r="N116" s="243"/>
      <c r="O116" s="159"/>
      <c r="P116" s="244"/>
      <c r="Q116" s="162"/>
      <c r="R116" s="242"/>
      <c r="S116" s="243"/>
      <c r="T116" s="159"/>
      <c r="U116" s="244"/>
      <c r="V116" s="164"/>
      <c r="W116" s="245"/>
    </row>
    <row r="117" spans="2:26" x14ac:dyDescent="0.2">
      <c r="B117" s="212"/>
      <c r="C117" s="123"/>
      <c r="D117" s="123"/>
      <c r="E117" s="123"/>
      <c r="F117" s="123"/>
      <c r="G117" s="123"/>
      <c r="H117" s="123"/>
      <c r="I117" s="124"/>
      <c r="L117" s="226" t="s">
        <v>14</v>
      </c>
      <c r="M117" s="248">
        <v>290</v>
      </c>
      <c r="N117" s="249">
        <v>619</v>
      </c>
      <c r="O117" s="160">
        <f>M117+N117</f>
        <v>909</v>
      </c>
      <c r="P117" s="102">
        <v>0</v>
      </c>
      <c r="Q117" s="163">
        <f>O117+P117</f>
        <v>909</v>
      </c>
      <c r="R117" s="248">
        <v>222</v>
      </c>
      <c r="S117" s="249">
        <v>914</v>
      </c>
      <c r="T117" s="160">
        <f>R117+S117</f>
        <v>1136</v>
      </c>
      <c r="U117" s="102">
        <v>0</v>
      </c>
      <c r="V117" s="165">
        <f>T117+U117</f>
        <v>1136</v>
      </c>
      <c r="W117" s="222">
        <f t="shared" ref="W117:W125" si="115">IF(Q117=0,0,((V117/Q117)-1)*100)</f>
        <v>24.972497249724967</v>
      </c>
    </row>
    <row r="118" spans="2:26" x14ac:dyDescent="0.2">
      <c r="B118" s="212"/>
      <c r="C118" s="123"/>
      <c r="D118" s="123"/>
      <c r="E118" s="123"/>
      <c r="F118" s="123"/>
      <c r="G118" s="123"/>
      <c r="H118" s="123"/>
      <c r="I118" s="124"/>
      <c r="L118" s="226" t="s">
        <v>15</v>
      </c>
      <c r="M118" s="248">
        <v>279</v>
      </c>
      <c r="N118" s="249">
        <v>596</v>
      </c>
      <c r="O118" s="160">
        <f>M118+N118</f>
        <v>875</v>
      </c>
      <c r="P118" s="102">
        <v>0</v>
      </c>
      <c r="Q118" s="163">
        <f>O118+P118</f>
        <v>875</v>
      </c>
      <c r="R118" s="248">
        <v>236</v>
      </c>
      <c r="S118" s="249">
        <v>888</v>
      </c>
      <c r="T118" s="160">
        <f>R118+S118</f>
        <v>1124</v>
      </c>
      <c r="U118" s="102">
        <v>0</v>
      </c>
      <c r="V118" s="165">
        <f>T118+U118</f>
        <v>1124</v>
      </c>
      <c r="W118" s="222">
        <f t="shared" si="115"/>
        <v>28.457142857142848</v>
      </c>
      <c r="Y118" s="3"/>
    </row>
    <row r="119" spans="2:26" ht="13.5" thickBot="1" x14ac:dyDescent="0.25">
      <c r="B119" s="212"/>
      <c r="C119" s="123"/>
      <c r="D119" s="123"/>
      <c r="E119" s="123"/>
      <c r="F119" s="123"/>
      <c r="G119" s="123"/>
      <c r="H119" s="123"/>
      <c r="I119" s="124"/>
      <c r="L119" s="232" t="s">
        <v>16</v>
      </c>
      <c r="M119" s="248">
        <v>297</v>
      </c>
      <c r="N119" s="249">
        <v>597</v>
      </c>
      <c r="O119" s="160">
        <f>M119+N119</f>
        <v>894</v>
      </c>
      <c r="P119" s="102">
        <v>1</v>
      </c>
      <c r="Q119" s="163">
        <f>O119+P119</f>
        <v>895</v>
      </c>
      <c r="R119" s="248">
        <v>260</v>
      </c>
      <c r="S119" s="249">
        <v>958</v>
      </c>
      <c r="T119" s="160">
        <f>R119+S119</f>
        <v>1218</v>
      </c>
      <c r="U119" s="102">
        <v>0</v>
      </c>
      <c r="V119" s="165">
        <f>T119+U119</f>
        <v>1218</v>
      </c>
      <c r="W119" s="222">
        <f t="shared" si="115"/>
        <v>36.089385474860336</v>
      </c>
      <c r="Y119" s="3"/>
    </row>
    <row r="120" spans="2:26" ht="14.25" thickTop="1" thickBot="1" x14ac:dyDescent="0.25">
      <c r="B120" s="212"/>
      <c r="C120" s="123"/>
      <c r="D120" s="123"/>
      <c r="E120" s="123"/>
      <c r="F120" s="123"/>
      <c r="G120" s="123"/>
      <c r="H120" s="123"/>
      <c r="I120" s="124"/>
      <c r="L120" s="206" t="s">
        <v>17</v>
      </c>
      <c r="M120" s="166">
        <f>+M117+M118+M119</f>
        <v>866</v>
      </c>
      <c r="N120" s="167">
        <f>+N117+N118+N119</f>
        <v>1812</v>
      </c>
      <c r="O120" s="166">
        <f>+O117+O118+O119</f>
        <v>2678</v>
      </c>
      <c r="P120" s="166">
        <f>+P117+P118+P119</f>
        <v>1</v>
      </c>
      <c r="Q120" s="166">
        <f>Q119+Q117+Q118</f>
        <v>2679</v>
      </c>
      <c r="R120" s="166">
        <f>+R117+R118+R119</f>
        <v>718</v>
      </c>
      <c r="S120" s="167">
        <f>+S117+S118+S119</f>
        <v>2760</v>
      </c>
      <c r="T120" s="166">
        <f>+T117+T118+T119</f>
        <v>3478</v>
      </c>
      <c r="U120" s="166">
        <f>+U117+U118+U119</f>
        <v>0</v>
      </c>
      <c r="V120" s="168">
        <f>V119+V117+V118</f>
        <v>3478</v>
      </c>
      <c r="W120" s="169">
        <f t="shared" si="115"/>
        <v>29.824561403508774</v>
      </c>
      <c r="Y120" s="3"/>
      <c r="Z120" s="3"/>
    </row>
    <row r="121" spans="2:26" ht="13.5" thickTop="1" x14ac:dyDescent="0.2">
      <c r="B121" s="212"/>
      <c r="C121" s="123"/>
      <c r="D121" s="123"/>
      <c r="E121" s="123"/>
      <c r="F121" s="123"/>
      <c r="G121" s="123"/>
      <c r="H121" s="123"/>
      <c r="I121" s="124"/>
      <c r="L121" s="226" t="s">
        <v>18</v>
      </c>
      <c r="M121" s="248">
        <v>260</v>
      </c>
      <c r="N121" s="249">
        <v>596</v>
      </c>
      <c r="O121" s="160">
        <f>M121+N121</f>
        <v>856</v>
      </c>
      <c r="P121" s="102">
        <v>2</v>
      </c>
      <c r="Q121" s="163">
        <f>O121+P121</f>
        <v>858</v>
      </c>
      <c r="R121" s="248">
        <v>268</v>
      </c>
      <c r="S121" s="249">
        <v>907</v>
      </c>
      <c r="T121" s="160">
        <f>R121+S121</f>
        <v>1175</v>
      </c>
      <c r="U121" s="102">
        <v>2</v>
      </c>
      <c r="V121" s="165">
        <f>T121+U121</f>
        <v>1177</v>
      </c>
      <c r="W121" s="222">
        <f t="shared" si="115"/>
        <v>37.179487179487182</v>
      </c>
      <c r="Y121" s="3"/>
      <c r="Z121" s="3"/>
    </row>
    <row r="122" spans="2:26" x14ac:dyDescent="0.2">
      <c r="B122" s="212"/>
      <c r="C122" s="123"/>
      <c r="D122" s="123"/>
      <c r="E122" s="123"/>
      <c r="F122" s="123"/>
      <c r="G122" s="123"/>
      <c r="H122" s="123"/>
      <c r="I122" s="124"/>
      <c r="L122" s="226" t="s">
        <v>19</v>
      </c>
      <c r="M122" s="248">
        <v>238</v>
      </c>
      <c r="N122" s="249">
        <v>575</v>
      </c>
      <c r="O122" s="160">
        <f>M122+N122</f>
        <v>813</v>
      </c>
      <c r="P122" s="102">
        <v>2</v>
      </c>
      <c r="Q122" s="163">
        <f>O122+P122</f>
        <v>815</v>
      </c>
      <c r="R122" s="248">
        <v>272</v>
      </c>
      <c r="S122" s="249">
        <v>942</v>
      </c>
      <c r="T122" s="160">
        <f>R122+S122</f>
        <v>1214</v>
      </c>
      <c r="U122" s="102">
        <v>0</v>
      </c>
      <c r="V122" s="165">
        <f>T122+U122</f>
        <v>1214</v>
      </c>
      <c r="W122" s="222">
        <f>IF(Q122=0,0,((V122/Q122)-1)*100)</f>
        <v>48.95705521472393</v>
      </c>
      <c r="Y122" s="3"/>
      <c r="Z122" s="3"/>
    </row>
    <row r="123" spans="2:26" ht="13.5" thickBot="1" x14ac:dyDescent="0.25">
      <c r="B123" s="212"/>
      <c r="C123" s="123"/>
      <c r="D123" s="123"/>
      <c r="E123" s="123"/>
      <c r="F123" s="123"/>
      <c r="G123" s="123"/>
      <c r="H123" s="123"/>
      <c r="I123" s="124"/>
      <c r="L123" s="226" t="s">
        <v>20</v>
      </c>
      <c r="M123" s="248">
        <v>218</v>
      </c>
      <c r="N123" s="249">
        <v>681</v>
      </c>
      <c r="O123" s="160">
        <f>M123+N123</f>
        <v>899</v>
      </c>
      <c r="P123" s="102">
        <v>3</v>
      </c>
      <c r="Q123" s="163">
        <f>O123+P123</f>
        <v>902</v>
      </c>
      <c r="R123" s="248">
        <v>249</v>
      </c>
      <c r="S123" s="249">
        <v>960</v>
      </c>
      <c r="T123" s="160">
        <f>R123+S123</f>
        <v>1209</v>
      </c>
      <c r="U123" s="102">
        <v>0</v>
      </c>
      <c r="V123" s="165">
        <f>T123+U123</f>
        <v>1209</v>
      </c>
      <c r="W123" s="222">
        <f>IF(Q123=0,0,((V123/Q123)-1)*100)</f>
        <v>34.035476718403544</v>
      </c>
      <c r="Y123" s="3"/>
      <c r="Z123" s="3"/>
    </row>
    <row r="124" spans="2:26" ht="14.25" thickTop="1" thickBot="1" x14ac:dyDescent="0.25">
      <c r="B124" s="212"/>
      <c r="C124" s="123"/>
      <c r="D124" s="123"/>
      <c r="E124" s="123"/>
      <c r="F124" s="123"/>
      <c r="G124" s="123"/>
      <c r="H124" s="123"/>
      <c r="I124" s="124"/>
      <c r="L124" s="206" t="s">
        <v>89</v>
      </c>
      <c r="M124" s="166">
        <f t="shared" ref="M124:V124" si="116">+M121+M122+M123</f>
        <v>716</v>
      </c>
      <c r="N124" s="167">
        <f t="shared" si="116"/>
        <v>1852</v>
      </c>
      <c r="O124" s="166">
        <f t="shared" si="116"/>
        <v>2568</v>
      </c>
      <c r="P124" s="166">
        <f t="shared" si="116"/>
        <v>7</v>
      </c>
      <c r="Q124" s="166">
        <f t="shared" si="116"/>
        <v>2575</v>
      </c>
      <c r="R124" s="166">
        <f t="shared" si="116"/>
        <v>789</v>
      </c>
      <c r="S124" s="167">
        <f t="shared" si="116"/>
        <v>2809</v>
      </c>
      <c r="T124" s="166">
        <f t="shared" si="116"/>
        <v>3598</v>
      </c>
      <c r="U124" s="166">
        <f t="shared" si="116"/>
        <v>2</v>
      </c>
      <c r="V124" s="168">
        <f t="shared" si="116"/>
        <v>3600</v>
      </c>
      <c r="W124" s="169">
        <f t="shared" ref="W124" si="117">IF(Q124=0,0,((V124/Q124)-1)*100)</f>
        <v>39.805825242718448</v>
      </c>
      <c r="Y124" s="3"/>
      <c r="Z124" s="3"/>
    </row>
    <row r="125" spans="2:26" ht="13.5" thickTop="1" x14ac:dyDescent="0.2">
      <c r="B125" s="212"/>
      <c r="C125" s="123"/>
      <c r="D125" s="123"/>
      <c r="E125" s="123"/>
      <c r="F125" s="123"/>
      <c r="G125" s="123"/>
      <c r="H125" s="123"/>
      <c r="I125" s="124"/>
      <c r="L125" s="226" t="s">
        <v>21</v>
      </c>
      <c r="M125" s="248">
        <v>245</v>
      </c>
      <c r="N125" s="249">
        <v>726</v>
      </c>
      <c r="O125" s="160">
        <f>M125+N125</f>
        <v>971</v>
      </c>
      <c r="P125" s="102">
        <v>0</v>
      </c>
      <c r="Q125" s="163">
        <f>O125+P125</f>
        <v>971</v>
      </c>
      <c r="R125" s="248">
        <v>202</v>
      </c>
      <c r="S125" s="249">
        <v>851</v>
      </c>
      <c r="T125" s="160">
        <f>R125+S125</f>
        <v>1053</v>
      </c>
      <c r="U125" s="102">
        <v>0</v>
      </c>
      <c r="V125" s="165">
        <f>T125+U125</f>
        <v>1053</v>
      </c>
      <c r="W125" s="222">
        <f t="shared" si="115"/>
        <v>8.4449021627188472</v>
      </c>
      <c r="Y125" s="3"/>
      <c r="Z125" s="3"/>
    </row>
    <row r="126" spans="2:26" ht="13.5" thickBot="1" x14ac:dyDescent="0.25">
      <c r="B126" s="212"/>
      <c r="C126" s="123"/>
      <c r="D126" s="123"/>
      <c r="E126" s="123"/>
      <c r="F126" s="123"/>
      <c r="G126" s="123"/>
      <c r="H126" s="123"/>
      <c r="I126" s="124"/>
      <c r="L126" s="226" t="s">
        <v>90</v>
      </c>
      <c r="M126" s="248">
        <v>264</v>
      </c>
      <c r="N126" s="249">
        <v>712</v>
      </c>
      <c r="O126" s="160">
        <f>M126+N126</f>
        <v>976</v>
      </c>
      <c r="P126" s="102">
        <v>0</v>
      </c>
      <c r="Q126" s="163">
        <f>O126+P126</f>
        <v>976</v>
      </c>
      <c r="R126" s="248">
        <v>219</v>
      </c>
      <c r="S126" s="249">
        <v>810</v>
      </c>
      <c r="T126" s="160">
        <f>R126+S126</f>
        <v>1029</v>
      </c>
      <c r="U126" s="102">
        <v>0</v>
      </c>
      <c r="V126" s="165">
        <f>T126+U126</f>
        <v>1029</v>
      </c>
      <c r="W126" s="222">
        <f>IF(Q126=0,0,((V126/Q126)-1)*100)</f>
        <v>5.4303278688524692</v>
      </c>
      <c r="Y126" s="3"/>
      <c r="Z126" s="3"/>
    </row>
    <row r="127" spans="2:26" ht="14.25" thickTop="1" thickBot="1" x14ac:dyDescent="0.25">
      <c r="B127" s="212"/>
      <c r="C127" s="123"/>
      <c r="D127" s="123"/>
      <c r="E127" s="123"/>
      <c r="F127" s="123"/>
      <c r="G127" s="123"/>
      <c r="H127" s="123"/>
      <c r="I127" s="124"/>
      <c r="L127" s="206" t="s">
        <v>94</v>
      </c>
      <c r="M127" s="166">
        <f t="shared" ref="M127" si="118">+M124+M125+M126</f>
        <v>1225</v>
      </c>
      <c r="N127" s="167">
        <f t="shared" ref="N127" si="119">+N124+N125+N126</f>
        <v>3290</v>
      </c>
      <c r="O127" s="166">
        <f t="shared" ref="O127" si="120">+O124+O125+O126</f>
        <v>4515</v>
      </c>
      <c r="P127" s="166">
        <f t="shared" ref="P127" si="121">+P124+P125+P126</f>
        <v>7</v>
      </c>
      <c r="Q127" s="166">
        <f t="shared" ref="Q127" si="122">+Q124+Q125+Q126</f>
        <v>4522</v>
      </c>
      <c r="R127" s="166">
        <f t="shared" ref="R127" si="123">+R124+R125+R126</f>
        <v>1210</v>
      </c>
      <c r="S127" s="167">
        <f t="shared" ref="S127" si="124">+S124+S125+S126</f>
        <v>4470</v>
      </c>
      <c r="T127" s="166">
        <f t="shared" ref="T127" si="125">+T124+T125+T126</f>
        <v>5680</v>
      </c>
      <c r="U127" s="166">
        <f t="shared" ref="U127" si="126">+U124+U125+U126</f>
        <v>2</v>
      </c>
      <c r="V127" s="168">
        <f t="shared" ref="V127" si="127">+V124+V125+V126</f>
        <v>5682</v>
      </c>
      <c r="W127" s="169">
        <f t="shared" ref="W127:W128" si="128">IF(Q127=0,0,((V127/Q127)-1)*100)</f>
        <v>25.652366209641752</v>
      </c>
      <c r="Y127" s="3"/>
      <c r="Z127" s="3"/>
    </row>
    <row r="128" spans="2:26" ht="14.25" thickTop="1" thickBot="1" x14ac:dyDescent="0.25">
      <c r="B128" s="212"/>
      <c r="C128" s="123"/>
      <c r="D128" s="123"/>
      <c r="E128" s="123"/>
      <c r="F128" s="123"/>
      <c r="G128" s="123"/>
      <c r="H128" s="123"/>
      <c r="I128" s="124"/>
      <c r="L128" s="206" t="s">
        <v>95</v>
      </c>
      <c r="M128" s="166">
        <f t="shared" ref="M128:V128" si="129">+M120+M124+M125+M126</f>
        <v>2091</v>
      </c>
      <c r="N128" s="167">
        <f t="shared" si="129"/>
        <v>5102</v>
      </c>
      <c r="O128" s="166">
        <f t="shared" si="129"/>
        <v>7193</v>
      </c>
      <c r="P128" s="166">
        <f t="shared" si="129"/>
        <v>8</v>
      </c>
      <c r="Q128" s="166">
        <f t="shared" si="129"/>
        <v>7201</v>
      </c>
      <c r="R128" s="166">
        <f t="shared" si="129"/>
        <v>1928</v>
      </c>
      <c r="S128" s="167">
        <f t="shared" si="129"/>
        <v>7230</v>
      </c>
      <c r="T128" s="166">
        <f t="shared" si="129"/>
        <v>9158</v>
      </c>
      <c r="U128" s="166">
        <f t="shared" si="129"/>
        <v>2</v>
      </c>
      <c r="V128" s="168">
        <f t="shared" si="129"/>
        <v>9160</v>
      </c>
      <c r="W128" s="169">
        <f t="shared" si="128"/>
        <v>27.204554922927372</v>
      </c>
      <c r="Y128" s="3"/>
      <c r="Z128" s="3"/>
    </row>
    <row r="129" spans="1:27" ht="14.25" thickTop="1" thickBot="1" x14ac:dyDescent="0.25">
      <c r="B129" s="212"/>
      <c r="C129" s="123"/>
      <c r="D129" s="123"/>
      <c r="E129" s="123"/>
      <c r="F129" s="123"/>
      <c r="G129" s="123"/>
      <c r="H129" s="123"/>
      <c r="I129" s="124"/>
      <c r="L129" s="226" t="s">
        <v>22</v>
      </c>
      <c r="M129" s="248">
        <v>237</v>
      </c>
      <c r="N129" s="249">
        <v>652</v>
      </c>
      <c r="O129" s="161">
        <f>M129+N129</f>
        <v>889</v>
      </c>
      <c r="P129" s="255">
        <v>0</v>
      </c>
      <c r="Q129" s="163">
        <f>O129+P129</f>
        <v>889</v>
      </c>
      <c r="R129" s="248"/>
      <c r="S129" s="249"/>
      <c r="T129" s="161"/>
      <c r="U129" s="255"/>
      <c r="V129" s="165"/>
      <c r="W129" s="222"/>
      <c r="Y129" s="3"/>
      <c r="Z129" s="3"/>
    </row>
    <row r="130" spans="1:27" ht="14.25" thickTop="1" thickBot="1" x14ac:dyDescent="0.25">
      <c r="B130" s="212"/>
      <c r="C130" s="123"/>
      <c r="D130" s="123"/>
      <c r="E130" s="123"/>
      <c r="F130" s="123"/>
      <c r="G130" s="123"/>
      <c r="H130" s="123"/>
      <c r="I130" s="124"/>
      <c r="L130" s="207" t="s">
        <v>23</v>
      </c>
      <c r="M130" s="170">
        <f t="shared" ref="M130:Q130" si="130">+M125+M126+M129</f>
        <v>746</v>
      </c>
      <c r="N130" s="170">
        <f t="shared" si="130"/>
        <v>2090</v>
      </c>
      <c r="O130" s="171">
        <f t="shared" si="130"/>
        <v>2836</v>
      </c>
      <c r="P130" s="171">
        <f t="shared" si="130"/>
        <v>0</v>
      </c>
      <c r="Q130" s="171">
        <f t="shared" si="130"/>
        <v>2836</v>
      </c>
      <c r="R130" s="170"/>
      <c r="S130" s="170"/>
      <c r="T130" s="171"/>
      <c r="U130" s="171"/>
      <c r="V130" s="171"/>
      <c r="W130" s="172"/>
      <c r="Y130" s="3"/>
    </row>
    <row r="131" spans="1:27" s="4" customFormat="1" ht="12.75" customHeight="1" thickTop="1" x14ac:dyDescent="0.2">
      <c r="A131" s="129"/>
      <c r="B131" s="213"/>
      <c r="C131" s="130"/>
      <c r="D131" s="130"/>
      <c r="E131" s="130"/>
      <c r="F131" s="130"/>
      <c r="G131" s="130"/>
      <c r="H131" s="130"/>
      <c r="I131" s="131"/>
      <c r="J131" s="129"/>
      <c r="K131" s="129"/>
      <c r="L131" s="226" t="s">
        <v>25</v>
      </c>
      <c r="M131" s="248">
        <v>225</v>
      </c>
      <c r="N131" s="249">
        <v>698</v>
      </c>
      <c r="O131" s="161">
        <f>M131+N131</f>
        <v>923</v>
      </c>
      <c r="P131" s="256">
        <v>0</v>
      </c>
      <c r="Q131" s="163">
        <f>O131+P131</f>
        <v>923</v>
      </c>
      <c r="R131" s="248"/>
      <c r="S131" s="249"/>
      <c r="T131" s="161"/>
      <c r="U131" s="256"/>
      <c r="V131" s="165"/>
      <c r="W131" s="222"/>
      <c r="X131" s="9"/>
      <c r="Y131" s="3"/>
      <c r="AA131" s="11"/>
    </row>
    <row r="132" spans="1:27" s="4" customFormat="1" ht="12.75" customHeight="1" x14ac:dyDescent="0.2">
      <c r="A132" s="129"/>
      <c r="B132" s="214"/>
      <c r="C132" s="132"/>
      <c r="D132" s="132"/>
      <c r="E132" s="132"/>
      <c r="F132" s="132"/>
      <c r="G132" s="132"/>
      <c r="H132" s="132"/>
      <c r="I132" s="133"/>
      <c r="J132" s="129"/>
      <c r="K132" s="129"/>
      <c r="L132" s="226" t="s">
        <v>26</v>
      </c>
      <c r="M132" s="248">
        <v>239</v>
      </c>
      <c r="N132" s="249">
        <v>738</v>
      </c>
      <c r="O132" s="161">
        <f>M132+N132</f>
        <v>977</v>
      </c>
      <c r="P132" s="102">
        <v>0</v>
      </c>
      <c r="Q132" s="163">
        <f>O132+P132</f>
        <v>977</v>
      </c>
      <c r="R132" s="248"/>
      <c r="S132" s="249"/>
      <c r="T132" s="161"/>
      <c r="U132" s="102"/>
      <c r="V132" s="165"/>
      <c r="W132" s="222"/>
      <c r="X132" s="9"/>
      <c r="Y132" s="3"/>
      <c r="AA132" s="11"/>
    </row>
    <row r="133" spans="1:27" s="4" customFormat="1" ht="12.75" customHeight="1" thickBot="1" x14ac:dyDescent="0.25">
      <c r="A133" s="129"/>
      <c r="B133" s="214"/>
      <c r="C133" s="132"/>
      <c r="D133" s="132"/>
      <c r="E133" s="132"/>
      <c r="F133" s="132"/>
      <c r="G133" s="132"/>
      <c r="H133" s="132"/>
      <c r="I133" s="133"/>
      <c r="J133" s="129"/>
      <c r="K133" s="129"/>
      <c r="L133" s="226" t="s">
        <v>27</v>
      </c>
      <c r="M133" s="248">
        <v>221</v>
      </c>
      <c r="N133" s="249">
        <v>769</v>
      </c>
      <c r="O133" s="161">
        <f>M133+N133</f>
        <v>990</v>
      </c>
      <c r="P133" s="102">
        <v>0</v>
      </c>
      <c r="Q133" s="163">
        <f>O133+P133</f>
        <v>990</v>
      </c>
      <c r="R133" s="248"/>
      <c r="S133" s="249"/>
      <c r="T133" s="161"/>
      <c r="U133" s="102"/>
      <c r="V133" s="165"/>
      <c r="W133" s="222"/>
      <c r="X133" s="9"/>
      <c r="Y133" s="3"/>
      <c r="AA133" s="11"/>
    </row>
    <row r="134" spans="1:27" ht="14.25" thickTop="1" thickBot="1" x14ac:dyDescent="0.25">
      <c r="B134" s="212"/>
      <c r="C134" s="123"/>
      <c r="D134" s="123"/>
      <c r="E134" s="123"/>
      <c r="F134" s="123"/>
      <c r="G134" s="123"/>
      <c r="H134" s="123"/>
      <c r="I134" s="124"/>
      <c r="L134" s="206" t="s">
        <v>28</v>
      </c>
      <c r="M134" s="166">
        <f t="shared" ref="M134:Q134" si="131">+M131+M132+M133</f>
        <v>685</v>
      </c>
      <c r="N134" s="167">
        <f t="shared" si="131"/>
        <v>2205</v>
      </c>
      <c r="O134" s="166">
        <f t="shared" si="131"/>
        <v>2890</v>
      </c>
      <c r="P134" s="166">
        <f t="shared" si="131"/>
        <v>0</v>
      </c>
      <c r="Q134" s="166">
        <f t="shared" si="131"/>
        <v>2890</v>
      </c>
      <c r="R134" s="166"/>
      <c r="S134" s="167"/>
      <c r="T134" s="166"/>
      <c r="U134" s="166"/>
      <c r="V134" s="166"/>
      <c r="W134" s="169"/>
    </row>
    <row r="135" spans="1:27" ht="14.25" thickTop="1" thickBot="1" x14ac:dyDescent="0.25">
      <c r="B135" s="212"/>
      <c r="C135" s="123"/>
      <c r="D135" s="123"/>
      <c r="E135" s="123"/>
      <c r="F135" s="123"/>
      <c r="G135" s="123"/>
      <c r="H135" s="123"/>
      <c r="I135" s="124"/>
      <c r="L135" s="206" t="s">
        <v>92</v>
      </c>
      <c r="M135" s="166">
        <f t="shared" ref="M135:Q135" si="132">+M120+M124+M130+M134</f>
        <v>3013</v>
      </c>
      <c r="N135" s="167">
        <f t="shared" si="132"/>
        <v>7959</v>
      </c>
      <c r="O135" s="166">
        <f t="shared" si="132"/>
        <v>10972</v>
      </c>
      <c r="P135" s="166">
        <f t="shared" si="132"/>
        <v>8</v>
      </c>
      <c r="Q135" s="166">
        <f t="shared" si="132"/>
        <v>10980</v>
      </c>
      <c r="R135" s="166"/>
      <c r="S135" s="167"/>
      <c r="T135" s="166"/>
      <c r="U135" s="166"/>
      <c r="V135" s="168"/>
      <c r="W135" s="169"/>
      <c r="Y135" s="3"/>
      <c r="Z135" s="3"/>
    </row>
    <row r="136" spans="1:27" ht="14.25" thickTop="1" thickBot="1" x14ac:dyDescent="0.25">
      <c r="B136" s="212"/>
      <c r="C136" s="123"/>
      <c r="D136" s="123"/>
      <c r="E136" s="123"/>
      <c r="F136" s="123"/>
      <c r="G136" s="123"/>
      <c r="H136" s="123"/>
      <c r="I136" s="124"/>
      <c r="L136" s="205" t="s">
        <v>61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135"/>
    </row>
    <row r="137" spans="1:27" ht="13.5" thickTop="1" x14ac:dyDescent="0.2">
      <c r="B137" s="212"/>
      <c r="C137" s="123"/>
      <c r="D137" s="123"/>
      <c r="E137" s="123"/>
      <c r="F137" s="123"/>
      <c r="G137" s="123"/>
      <c r="H137" s="123"/>
      <c r="I137" s="124"/>
      <c r="L137" s="302" t="s">
        <v>47</v>
      </c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4"/>
    </row>
    <row r="138" spans="1:27" ht="13.5" thickBot="1" x14ac:dyDescent="0.25">
      <c r="B138" s="212"/>
      <c r="C138" s="123"/>
      <c r="D138" s="123"/>
      <c r="E138" s="123"/>
      <c r="F138" s="123"/>
      <c r="G138" s="123"/>
      <c r="H138" s="123"/>
      <c r="I138" s="124"/>
      <c r="L138" s="305" t="s">
        <v>48</v>
      </c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7"/>
    </row>
    <row r="139" spans="1:27" ht="14.25" thickTop="1" thickBot="1" x14ac:dyDescent="0.25">
      <c r="B139" s="212"/>
      <c r="C139" s="123"/>
      <c r="D139" s="123"/>
      <c r="E139" s="123"/>
      <c r="F139" s="123"/>
      <c r="G139" s="123"/>
      <c r="H139" s="123"/>
      <c r="I139" s="124"/>
      <c r="L139" s="202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122" t="s">
        <v>41</v>
      </c>
    </row>
    <row r="140" spans="1:27" ht="14.25" thickTop="1" thickBot="1" x14ac:dyDescent="0.25">
      <c r="B140" s="212"/>
      <c r="C140" s="123"/>
      <c r="D140" s="123"/>
      <c r="E140" s="123"/>
      <c r="F140" s="123"/>
      <c r="G140" s="123"/>
      <c r="H140" s="123"/>
      <c r="I140" s="124"/>
      <c r="L140" s="224"/>
      <c r="M140" s="314" t="s">
        <v>91</v>
      </c>
      <c r="N140" s="315"/>
      <c r="O140" s="315"/>
      <c r="P140" s="315"/>
      <c r="Q140" s="316"/>
      <c r="R140" s="314" t="s">
        <v>93</v>
      </c>
      <c r="S140" s="315"/>
      <c r="T140" s="315"/>
      <c r="U140" s="315"/>
      <c r="V140" s="316"/>
      <c r="W140" s="225" t="s">
        <v>4</v>
      </c>
    </row>
    <row r="141" spans="1:27" ht="13.5" thickTop="1" x14ac:dyDescent="0.2">
      <c r="B141" s="212"/>
      <c r="C141" s="123"/>
      <c r="D141" s="123"/>
      <c r="E141" s="123"/>
      <c r="F141" s="123"/>
      <c r="G141" s="123"/>
      <c r="H141" s="123"/>
      <c r="I141" s="124"/>
      <c r="L141" s="226" t="s">
        <v>5</v>
      </c>
      <c r="M141" s="227"/>
      <c r="N141" s="230"/>
      <c r="O141" s="173"/>
      <c r="P141" s="231"/>
      <c r="Q141" s="174"/>
      <c r="R141" s="227"/>
      <c r="S141" s="230"/>
      <c r="T141" s="173"/>
      <c r="U141" s="231"/>
      <c r="V141" s="174"/>
      <c r="W141" s="229" t="s">
        <v>6</v>
      </c>
    </row>
    <row r="142" spans="1:27" ht="13.5" thickBot="1" x14ac:dyDescent="0.25">
      <c r="B142" s="212"/>
      <c r="C142" s="123"/>
      <c r="D142" s="123"/>
      <c r="E142" s="123"/>
      <c r="F142" s="123"/>
      <c r="G142" s="123"/>
      <c r="H142" s="123"/>
      <c r="I142" s="124"/>
      <c r="L142" s="232"/>
      <c r="M142" s="236" t="s">
        <v>42</v>
      </c>
      <c r="N142" s="237" t="s">
        <v>43</v>
      </c>
      <c r="O142" s="175" t="s">
        <v>44</v>
      </c>
      <c r="P142" s="238" t="s">
        <v>13</v>
      </c>
      <c r="Q142" s="220" t="s">
        <v>9</v>
      </c>
      <c r="R142" s="236" t="s">
        <v>42</v>
      </c>
      <c r="S142" s="237" t="s">
        <v>43</v>
      </c>
      <c r="T142" s="175" t="s">
        <v>44</v>
      </c>
      <c r="U142" s="238" t="s">
        <v>13</v>
      </c>
      <c r="V142" s="220" t="s">
        <v>9</v>
      </c>
      <c r="W142" s="235"/>
    </row>
    <row r="143" spans="1:27" ht="4.5" customHeight="1" thickTop="1" x14ac:dyDescent="0.2">
      <c r="B143" s="212"/>
      <c r="C143" s="123"/>
      <c r="D143" s="123"/>
      <c r="E143" s="123"/>
      <c r="F143" s="123"/>
      <c r="G143" s="123"/>
      <c r="H143" s="123"/>
      <c r="I143" s="124"/>
      <c r="L143" s="226"/>
      <c r="M143" s="242"/>
      <c r="N143" s="243"/>
      <c r="O143" s="159"/>
      <c r="P143" s="244"/>
      <c r="Q143" s="162"/>
      <c r="R143" s="242"/>
      <c r="S143" s="243"/>
      <c r="T143" s="159"/>
      <c r="U143" s="244"/>
      <c r="V143" s="164"/>
      <c r="W143" s="245"/>
    </row>
    <row r="144" spans="1:27" x14ac:dyDescent="0.2">
      <c r="B144" s="212"/>
      <c r="C144" s="123"/>
      <c r="D144" s="123"/>
      <c r="E144" s="123"/>
      <c r="F144" s="123"/>
      <c r="G144" s="123"/>
      <c r="H144" s="123"/>
      <c r="I144" s="124"/>
      <c r="L144" s="226" t="s">
        <v>14</v>
      </c>
      <c r="M144" s="248">
        <f t="shared" ref="M144:N146" si="133">+M90+M117</f>
        <v>473</v>
      </c>
      <c r="N144" s="249">
        <f t="shared" si="133"/>
        <v>1046</v>
      </c>
      <c r="O144" s="160">
        <f>+M144+N144</f>
        <v>1519</v>
      </c>
      <c r="P144" s="102">
        <f>+P90+P117</f>
        <v>0</v>
      </c>
      <c r="Q144" s="163">
        <f>+O144+P144</f>
        <v>1519</v>
      </c>
      <c r="R144" s="248">
        <f t="shared" ref="R144:S146" si="134">+R90+R117</f>
        <v>381</v>
      </c>
      <c r="S144" s="249">
        <f t="shared" si="134"/>
        <v>2163</v>
      </c>
      <c r="T144" s="160">
        <f>+R144+S144</f>
        <v>2544</v>
      </c>
      <c r="U144" s="102">
        <f>+U90+U117</f>
        <v>0</v>
      </c>
      <c r="V144" s="165">
        <f>+T144+U144</f>
        <v>2544</v>
      </c>
      <c r="W144" s="222">
        <f t="shared" ref="W144:W152" si="135">IF(Q144=0,0,((V144/Q144)-1)*100)</f>
        <v>67.478604344963799</v>
      </c>
      <c r="Y144" s="3"/>
      <c r="Z144" s="3"/>
    </row>
    <row r="145" spans="1:27" x14ac:dyDescent="0.2">
      <c r="B145" s="212"/>
      <c r="C145" s="123"/>
      <c r="D145" s="123"/>
      <c r="E145" s="123"/>
      <c r="F145" s="123"/>
      <c r="G145" s="123"/>
      <c r="H145" s="123"/>
      <c r="I145" s="124"/>
      <c r="L145" s="226" t="s">
        <v>15</v>
      </c>
      <c r="M145" s="248">
        <f t="shared" si="133"/>
        <v>480</v>
      </c>
      <c r="N145" s="249">
        <f t="shared" si="133"/>
        <v>1088</v>
      </c>
      <c r="O145" s="160">
        <f t="shared" ref="O145:O146" si="136">+M145+N145</f>
        <v>1568</v>
      </c>
      <c r="P145" s="102">
        <f>+P91+P118</f>
        <v>38</v>
      </c>
      <c r="Q145" s="163">
        <f t="shared" ref="Q145:Q146" si="137">+O145+P145</f>
        <v>1606</v>
      </c>
      <c r="R145" s="248">
        <f t="shared" si="134"/>
        <v>466</v>
      </c>
      <c r="S145" s="249">
        <f t="shared" si="134"/>
        <v>2377</v>
      </c>
      <c r="T145" s="160">
        <f t="shared" ref="T145:T146" si="138">+R145+S145</f>
        <v>2843</v>
      </c>
      <c r="U145" s="102">
        <f>+U91+U118</f>
        <v>0</v>
      </c>
      <c r="V145" s="165">
        <f t="shared" ref="V145:V146" si="139">+T145+U145</f>
        <v>2843</v>
      </c>
      <c r="W145" s="222">
        <f t="shared" si="135"/>
        <v>77.023661270236616</v>
      </c>
      <c r="Y145" s="3"/>
      <c r="Z145" s="3"/>
    </row>
    <row r="146" spans="1:27" ht="13.5" thickBot="1" x14ac:dyDescent="0.25">
      <c r="B146" s="212"/>
      <c r="C146" s="123"/>
      <c r="D146" s="123"/>
      <c r="E146" s="123"/>
      <c r="F146" s="123"/>
      <c r="G146" s="123"/>
      <c r="H146" s="123"/>
      <c r="I146" s="124"/>
      <c r="L146" s="232" t="s">
        <v>16</v>
      </c>
      <c r="M146" s="248">
        <f t="shared" si="133"/>
        <v>438</v>
      </c>
      <c r="N146" s="249">
        <f t="shared" si="133"/>
        <v>1037</v>
      </c>
      <c r="O146" s="160">
        <f t="shared" si="136"/>
        <v>1475</v>
      </c>
      <c r="P146" s="102">
        <f>+P92+P119</f>
        <v>1</v>
      </c>
      <c r="Q146" s="163">
        <f t="shared" si="137"/>
        <v>1476</v>
      </c>
      <c r="R146" s="248">
        <f t="shared" si="134"/>
        <v>406</v>
      </c>
      <c r="S146" s="249">
        <f t="shared" si="134"/>
        <v>2401</v>
      </c>
      <c r="T146" s="160">
        <f t="shared" si="138"/>
        <v>2807</v>
      </c>
      <c r="U146" s="102">
        <f>+U92+U119</f>
        <v>0</v>
      </c>
      <c r="V146" s="165">
        <f t="shared" si="139"/>
        <v>2807</v>
      </c>
      <c r="W146" s="222">
        <f t="shared" si="135"/>
        <v>90.176151761517616</v>
      </c>
      <c r="Y146" s="3"/>
      <c r="Z146" s="3"/>
    </row>
    <row r="147" spans="1:27" ht="14.25" thickTop="1" thickBot="1" x14ac:dyDescent="0.25">
      <c r="B147" s="212"/>
      <c r="C147" s="123"/>
      <c r="D147" s="123"/>
      <c r="E147" s="123"/>
      <c r="F147" s="123"/>
      <c r="G147" s="123"/>
      <c r="H147" s="123"/>
      <c r="I147" s="124"/>
      <c r="L147" s="206" t="s">
        <v>17</v>
      </c>
      <c r="M147" s="166">
        <f t="shared" ref="M147:V147" si="140">+M144+M145+M146</f>
        <v>1391</v>
      </c>
      <c r="N147" s="167">
        <f t="shared" si="140"/>
        <v>3171</v>
      </c>
      <c r="O147" s="166">
        <f t="shared" si="140"/>
        <v>4562</v>
      </c>
      <c r="P147" s="166">
        <f t="shared" si="140"/>
        <v>39</v>
      </c>
      <c r="Q147" s="166">
        <f t="shared" si="140"/>
        <v>4601</v>
      </c>
      <c r="R147" s="166">
        <f t="shared" si="140"/>
        <v>1253</v>
      </c>
      <c r="S147" s="167">
        <f t="shared" si="140"/>
        <v>6941</v>
      </c>
      <c r="T147" s="166">
        <f t="shared" si="140"/>
        <v>8194</v>
      </c>
      <c r="U147" s="166">
        <f t="shared" si="140"/>
        <v>0</v>
      </c>
      <c r="V147" s="168">
        <f t="shared" si="140"/>
        <v>8194</v>
      </c>
      <c r="W147" s="169">
        <f t="shared" si="135"/>
        <v>78.091719191480109</v>
      </c>
      <c r="Y147" s="3"/>
      <c r="Z147" s="3"/>
    </row>
    <row r="148" spans="1:27" ht="13.5" thickTop="1" x14ac:dyDescent="0.2">
      <c r="B148" s="212"/>
      <c r="C148" s="123"/>
      <c r="D148" s="123"/>
      <c r="E148" s="123"/>
      <c r="F148" s="123"/>
      <c r="G148" s="123"/>
      <c r="H148" s="123"/>
      <c r="I148" s="124"/>
      <c r="L148" s="226" t="s">
        <v>18</v>
      </c>
      <c r="M148" s="248">
        <f t="shared" ref="M148:N150" si="141">+M94+M121</f>
        <v>366</v>
      </c>
      <c r="N148" s="249">
        <f t="shared" si="141"/>
        <v>953</v>
      </c>
      <c r="O148" s="160">
        <f t="shared" ref="O148:O149" si="142">+M148+N148</f>
        <v>1319</v>
      </c>
      <c r="P148" s="102">
        <f>+P94+P121</f>
        <v>2</v>
      </c>
      <c r="Q148" s="163">
        <f t="shared" ref="Q148:Q149" si="143">+O148+P148</f>
        <v>1321</v>
      </c>
      <c r="R148" s="248">
        <f t="shared" ref="R148:S150" si="144">+R94+R121</f>
        <v>410</v>
      </c>
      <c r="S148" s="249">
        <f t="shared" si="144"/>
        <v>2169</v>
      </c>
      <c r="T148" s="160">
        <f t="shared" ref="T148:T149" si="145">+R148+S148</f>
        <v>2579</v>
      </c>
      <c r="U148" s="102">
        <f>+U94+U121</f>
        <v>3</v>
      </c>
      <c r="V148" s="165">
        <f t="shared" ref="V148:V149" si="146">+T148+U148</f>
        <v>2582</v>
      </c>
      <c r="W148" s="222">
        <f t="shared" si="135"/>
        <v>95.45798637395913</v>
      </c>
      <c r="Y148" s="3"/>
      <c r="Z148" s="3"/>
    </row>
    <row r="149" spans="1:27" x14ac:dyDescent="0.2">
      <c r="B149" s="212"/>
      <c r="C149" s="123"/>
      <c r="D149" s="123"/>
      <c r="E149" s="123"/>
      <c r="F149" s="123"/>
      <c r="G149" s="123"/>
      <c r="H149" s="123"/>
      <c r="I149" s="124"/>
      <c r="L149" s="226" t="s">
        <v>19</v>
      </c>
      <c r="M149" s="248">
        <f t="shared" si="141"/>
        <v>312</v>
      </c>
      <c r="N149" s="249">
        <f t="shared" si="141"/>
        <v>903</v>
      </c>
      <c r="O149" s="160">
        <f t="shared" si="142"/>
        <v>1215</v>
      </c>
      <c r="P149" s="102">
        <f>+P95+P122</f>
        <v>2</v>
      </c>
      <c r="Q149" s="163">
        <f t="shared" si="143"/>
        <v>1217</v>
      </c>
      <c r="R149" s="248">
        <f t="shared" si="144"/>
        <v>374</v>
      </c>
      <c r="S149" s="249">
        <f t="shared" si="144"/>
        <v>2151</v>
      </c>
      <c r="T149" s="160">
        <f t="shared" si="145"/>
        <v>2525</v>
      </c>
      <c r="U149" s="102">
        <f>+U95+U122</f>
        <v>0</v>
      </c>
      <c r="V149" s="165">
        <f t="shared" si="146"/>
        <v>2525</v>
      </c>
      <c r="W149" s="222">
        <f t="shared" si="135"/>
        <v>107.47740345110928</v>
      </c>
      <c r="Y149" s="3"/>
      <c r="Z149" s="3"/>
    </row>
    <row r="150" spans="1:27" ht="13.5" thickBot="1" x14ac:dyDescent="0.25">
      <c r="B150" s="212"/>
      <c r="C150" s="123"/>
      <c r="D150" s="123"/>
      <c r="E150" s="123"/>
      <c r="F150" s="123"/>
      <c r="G150" s="123"/>
      <c r="H150" s="123"/>
      <c r="I150" s="124"/>
      <c r="L150" s="226" t="s">
        <v>20</v>
      </c>
      <c r="M150" s="248">
        <f t="shared" si="141"/>
        <v>334</v>
      </c>
      <c r="N150" s="249">
        <f t="shared" si="141"/>
        <v>1424</v>
      </c>
      <c r="O150" s="160">
        <f>+M150+N150</f>
        <v>1758</v>
      </c>
      <c r="P150" s="102">
        <f>+P96+P123</f>
        <v>3</v>
      </c>
      <c r="Q150" s="163">
        <f>+O150+P150</f>
        <v>1761</v>
      </c>
      <c r="R150" s="248">
        <f t="shared" si="144"/>
        <v>404</v>
      </c>
      <c r="S150" s="249">
        <f t="shared" si="144"/>
        <v>2414</v>
      </c>
      <c r="T150" s="160">
        <f>+R150+S150</f>
        <v>2818</v>
      </c>
      <c r="U150" s="102">
        <f>+U96+U123</f>
        <v>0</v>
      </c>
      <c r="V150" s="165">
        <f>+T150+U150</f>
        <v>2818</v>
      </c>
      <c r="W150" s="222">
        <f>IF(Q150=0,0,((V150/Q150)-1)*100)</f>
        <v>60.022714366837015</v>
      </c>
      <c r="Y150" s="3"/>
      <c r="Z150" s="3"/>
    </row>
    <row r="151" spans="1:27" ht="14.25" thickTop="1" thickBot="1" x14ac:dyDescent="0.25">
      <c r="B151" s="212"/>
      <c r="C151" s="123"/>
      <c r="D151" s="123"/>
      <c r="E151" s="123"/>
      <c r="F151" s="123"/>
      <c r="G151" s="123"/>
      <c r="H151" s="123"/>
      <c r="I151" s="124"/>
      <c r="L151" s="206" t="s">
        <v>89</v>
      </c>
      <c r="M151" s="166">
        <f t="shared" ref="M151:V151" si="147">+M148+M149+M150</f>
        <v>1012</v>
      </c>
      <c r="N151" s="167">
        <f t="shared" si="147"/>
        <v>3280</v>
      </c>
      <c r="O151" s="166">
        <f t="shared" si="147"/>
        <v>4292</v>
      </c>
      <c r="P151" s="166">
        <f t="shared" si="147"/>
        <v>7</v>
      </c>
      <c r="Q151" s="166">
        <f t="shared" si="147"/>
        <v>4299</v>
      </c>
      <c r="R151" s="166">
        <f t="shared" si="147"/>
        <v>1188</v>
      </c>
      <c r="S151" s="167">
        <f t="shared" si="147"/>
        <v>6734</v>
      </c>
      <c r="T151" s="166">
        <f t="shared" si="147"/>
        <v>7922</v>
      </c>
      <c r="U151" s="166">
        <f t="shared" si="147"/>
        <v>3</v>
      </c>
      <c r="V151" s="168">
        <f t="shared" si="147"/>
        <v>7925</v>
      </c>
      <c r="W151" s="169">
        <f t="shared" ref="W151" si="148">IF(Q151=0,0,((V151/Q151)-1)*100)</f>
        <v>84.345196557338923</v>
      </c>
      <c r="Y151" s="3"/>
      <c r="Z151" s="3"/>
    </row>
    <row r="152" spans="1:27" ht="13.5" thickTop="1" x14ac:dyDescent="0.2">
      <c r="B152" s="212"/>
      <c r="C152" s="123"/>
      <c r="D152" s="123"/>
      <c r="E152" s="123"/>
      <c r="F152" s="123"/>
      <c r="G152" s="123"/>
      <c r="H152" s="123"/>
      <c r="I152" s="124"/>
      <c r="L152" s="226" t="s">
        <v>21</v>
      </c>
      <c r="M152" s="248">
        <f>+M98+M125</f>
        <v>463</v>
      </c>
      <c r="N152" s="249">
        <f>+N98+N125</f>
        <v>1385</v>
      </c>
      <c r="O152" s="160">
        <f t="shared" ref="O152:O156" si="149">+M152+N152</f>
        <v>1848</v>
      </c>
      <c r="P152" s="102">
        <f>+P98+P125</f>
        <v>0</v>
      </c>
      <c r="Q152" s="163">
        <f t="shared" ref="Q152:Q156" si="150">+O152+P152</f>
        <v>1848</v>
      </c>
      <c r="R152" s="248">
        <f>+R98+R125</f>
        <v>390</v>
      </c>
      <c r="S152" s="249">
        <f>+S98+S125</f>
        <v>2329</v>
      </c>
      <c r="T152" s="160">
        <f t="shared" ref="T152" si="151">+R152+S152</f>
        <v>2719</v>
      </c>
      <c r="U152" s="102">
        <f>+U98+U125</f>
        <v>1</v>
      </c>
      <c r="V152" s="165">
        <f t="shared" ref="V152" si="152">+T152+U152</f>
        <v>2720</v>
      </c>
      <c r="W152" s="222">
        <f t="shared" si="135"/>
        <v>47.186147186147174</v>
      </c>
      <c r="Y152" s="3"/>
      <c r="Z152" s="3"/>
    </row>
    <row r="153" spans="1:27" ht="13.5" thickBot="1" x14ac:dyDescent="0.25">
      <c r="B153" s="212"/>
      <c r="C153" s="123"/>
      <c r="D153" s="123"/>
      <c r="E153" s="123"/>
      <c r="F153" s="123"/>
      <c r="G153" s="123"/>
      <c r="H153" s="123"/>
      <c r="I153" s="124"/>
      <c r="L153" s="226" t="s">
        <v>90</v>
      </c>
      <c r="M153" s="248">
        <f>+M99+M126</f>
        <v>382</v>
      </c>
      <c r="N153" s="249">
        <f>+N99+N126</f>
        <v>1411</v>
      </c>
      <c r="O153" s="160">
        <f>+M153+N153</f>
        <v>1793</v>
      </c>
      <c r="P153" s="102">
        <f>+P99+P126</f>
        <v>2</v>
      </c>
      <c r="Q153" s="163">
        <f>+O153+P153</f>
        <v>1795</v>
      </c>
      <c r="R153" s="248">
        <f>+R99+R126</f>
        <v>350</v>
      </c>
      <c r="S153" s="249">
        <f>+S99+S126</f>
        <v>2572</v>
      </c>
      <c r="T153" s="160">
        <f>+R153+S153</f>
        <v>2922</v>
      </c>
      <c r="U153" s="102">
        <f>+U99+U126</f>
        <v>0</v>
      </c>
      <c r="V153" s="165">
        <f>+T153+U153</f>
        <v>2922</v>
      </c>
      <c r="W153" s="222">
        <f>IF(Q153=0,0,((V153/Q153)-1)*100)</f>
        <v>62.785515320334248</v>
      </c>
      <c r="Y153" s="3"/>
      <c r="Z153" s="3"/>
    </row>
    <row r="154" spans="1:27" ht="14.25" thickTop="1" thickBot="1" x14ac:dyDescent="0.25">
      <c r="B154" s="212"/>
      <c r="C154" s="123"/>
      <c r="D154" s="123"/>
      <c r="E154" s="123"/>
      <c r="F154" s="123"/>
      <c r="G154" s="123"/>
      <c r="H154" s="123"/>
      <c r="I154" s="124"/>
      <c r="L154" s="206" t="s">
        <v>94</v>
      </c>
      <c r="M154" s="166">
        <f t="shared" ref="M154" si="153">+M151+M152+M153</f>
        <v>1857</v>
      </c>
      <c r="N154" s="167">
        <f t="shared" ref="N154" si="154">+N151+N152+N153</f>
        <v>6076</v>
      </c>
      <c r="O154" s="166">
        <f t="shared" ref="O154" si="155">+O151+O152+O153</f>
        <v>7933</v>
      </c>
      <c r="P154" s="166">
        <f t="shared" ref="P154" si="156">+P151+P152+P153</f>
        <v>9</v>
      </c>
      <c r="Q154" s="166">
        <f t="shared" ref="Q154" si="157">+Q151+Q152+Q153</f>
        <v>7942</v>
      </c>
      <c r="R154" s="166">
        <f t="shared" ref="R154" si="158">+R151+R152+R153</f>
        <v>1928</v>
      </c>
      <c r="S154" s="167">
        <f t="shared" ref="S154" si="159">+S151+S152+S153</f>
        <v>11635</v>
      </c>
      <c r="T154" s="166">
        <f t="shared" ref="T154" si="160">+T151+T152+T153</f>
        <v>13563</v>
      </c>
      <c r="U154" s="166">
        <f t="shared" ref="U154" si="161">+U151+U152+U153</f>
        <v>4</v>
      </c>
      <c r="V154" s="168">
        <f t="shared" ref="V154" si="162">+V151+V152+V153</f>
        <v>13567</v>
      </c>
      <c r="W154" s="169">
        <f t="shared" ref="W154" si="163">IF(Q154=0,0,((V154/Q154)-1)*100)</f>
        <v>70.825988416016131</v>
      </c>
      <c r="Y154" s="3"/>
      <c r="Z154" s="3"/>
    </row>
    <row r="155" spans="1:27" ht="14.25" thickTop="1" thickBot="1" x14ac:dyDescent="0.25">
      <c r="B155" s="212"/>
      <c r="C155" s="123"/>
      <c r="D155" s="123"/>
      <c r="E155" s="123"/>
      <c r="F155" s="123"/>
      <c r="G155" s="123"/>
      <c r="H155" s="123"/>
      <c r="I155" s="124"/>
      <c r="L155" s="206" t="s">
        <v>95</v>
      </c>
      <c r="M155" s="166">
        <f t="shared" ref="M155:V155" si="164">+M147+M151+M152+M153</f>
        <v>3248</v>
      </c>
      <c r="N155" s="167">
        <f t="shared" si="164"/>
        <v>9247</v>
      </c>
      <c r="O155" s="166">
        <f t="shared" si="164"/>
        <v>12495</v>
      </c>
      <c r="P155" s="166">
        <f t="shared" si="164"/>
        <v>48</v>
      </c>
      <c r="Q155" s="166">
        <f t="shared" si="164"/>
        <v>12543</v>
      </c>
      <c r="R155" s="166">
        <f t="shared" si="164"/>
        <v>3181</v>
      </c>
      <c r="S155" s="167">
        <f t="shared" si="164"/>
        <v>18576</v>
      </c>
      <c r="T155" s="166">
        <f t="shared" si="164"/>
        <v>21757</v>
      </c>
      <c r="U155" s="166">
        <f t="shared" si="164"/>
        <v>4</v>
      </c>
      <c r="V155" s="168">
        <f t="shared" si="164"/>
        <v>21761</v>
      </c>
      <c r="W155" s="169">
        <f>IF(Q155=0,0,((V155/Q155)-1)*100)</f>
        <v>73.491190305349605</v>
      </c>
      <c r="Y155" s="3"/>
      <c r="Z155" s="3"/>
    </row>
    <row r="156" spans="1:27" ht="14.25" thickTop="1" thickBot="1" x14ac:dyDescent="0.25">
      <c r="B156" s="212"/>
      <c r="C156" s="123"/>
      <c r="D156" s="123"/>
      <c r="E156" s="123"/>
      <c r="F156" s="123"/>
      <c r="G156" s="123"/>
      <c r="H156" s="123"/>
      <c r="I156" s="124"/>
      <c r="L156" s="226" t="s">
        <v>22</v>
      </c>
      <c r="M156" s="248">
        <f>+M102+M129</f>
        <v>331</v>
      </c>
      <c r="N156" s="249">
        <f>+N102+N129</f>
        <v>1455</v>
      </c>
      <c r="O156" s="161">
        <f t="shared" si="149"/>
        <v>1786</v>
      </c>
      <c r="P156" s="255">
        <f>+P102+P129</f>
        <v>51</v>
      </c>
      <c r="Q156" s="163">
        <f t="shared" si="150"/>
        <v>1837</v>
      </c>
      <c r="R156" s="248"/>
      <c r="S156" s="249"/>
      <c r="T156" s="161"/>
      <c r="U156" s="255"/>
      <c r="V156" s="165"/>
      <c r="W156" s="222"/>
      <c r="Y156" s="3"/>
      <c r="Z156" s="3"/>
    </row>
    <row r="157" spans="1:27" ht="14.25" thickTop="1" thickBot="1" x14ac:dyDescent="0.25">
      <c r="A157" s="123"/>
      <c r="B157" s="212"/>
      <c r="C157" s="123"/>
      <c r="D157" s="123"/>
      <c r="E157" s="123"/>
      <c r="F157" s="123"/>
      <c r="G157" s="123"/>
      <c r="H157" s="123"/>
      <c r="I157" s="124"/>
      <c r="J157" s="123"/>
      <c r="L157" s="207" t="s">
        <v>23</v>
      </c>
      <c r="M157" s="170">
        <f t="shared" ref="M157:Q157" si="165">+M152+M153+M156</f>
        <v>1176</v>
      </c>
      <c r="N157" s="170">
        <f t="shared" si="165"/>
        <v>4251</v>
      </c>
      <c r="O157" s="171">
        <f t="shared" si="165"/>
        <v>5427</v>
      </c>
      <c r="P157" s="171">
        <f t="shared" si="165"/>
        <v>53</v>
      </c>
      <c r="Q157" s="171">
        <f t="shared" si="165"/>
        <v>5480</v>
      </c>
      <c r="R157" s="170"/>
      <c r="S157" s="170"/>
      <c r="T157" s="171"/>
      <c r="U157" s="171"/>
      <c r="V157" s="171"/>
      <c r="W157" s="172"/>
      <c r="Y157" s="3"/>
      <c r="Z157" s="3"/>
    </row>
    <row r="158" spans="1:27" ht="13.5" thickTop="1" x14ac:dyDescent="0.2">
      <c r="A158" s="123"/>
      <c r="B158" s="212"/>
      <c r="C158" s="123"/>
      <c r="D158" s="123"/>
      <c r="E158" s="123"/>
      <c r="F158" s="123"/>
      <c r="G158" s="123"/>
      <c r="H158" s="123"/>
      <c r="I158" s="124"/>
      <c r="J158" s="123"/>
      <c r="L158" s="226" t="s">
        <v>25</v>
      </c>
      <c r="M158" s="248">
        <f t="shared" ref="M158:N160" si="166">+M104+M131</f>
        <v>396</v>
      </c>
      <c r="N158" s="249">
        <f t="shared" si="166"/>
        <v>1482</v>
      </c>
      <c r="O158" s="161">
        <f t="shared" ref="O158:O160" si="167">+M158+N158</f>
        <v>1878</v>
      </c>
      <c r="P158" s="256">
        <f>+P104+P131</f>
        <v>0</v>
      </c>
      <c r="Q158" s="163">
        <f t="shared" ref="Q158:Q160" si="168">+O158+P158</f>
        <v>1878</v>
      </c>
      <c r="R158" s="248"/>
      <c r="S158" s="249"/>
      <c r="T158" s="161"/>
      <c r="U158" s="256"/>
      <c r="V158" s="165"/>
      <c r="W158" s="222"/>
      <c r="Y158" s="3"/>
    </row>
    <row r="159" spans="1:27" x14ac:dyDescent="0.2">
      <c r="A159" s="123"/>
      <c r="B159" s="126"/>
      <c r="C159" s="136"/>
      <c r="D159" s="136"/>
      <c r="E159" s="127"/>
      <c r="F159" s="137"/>
      <c r="G159" s="137"/>
      <c r="H159" s="138"/>
      <c r="I159" s="139"/>
      <c r="J159" s="123"/>
      <c r="L159" s="226" t="s">
        <v>26</v>
      </c>
      <c r="M159" s="248">
        <f t="shared" si="166"/>
        <v>312</v>
      </c>
      <c r="N159" s="249">
        <f t="shared" si="166"/>
        <v>1589</v>
      </c>
      <c r="O159" s="161">
        <f>+M159+N159</f>
        <v>1901</v>
      </c>
      <c r="P159" s="102">
        <f>+P105+P132</f>
        <v>0</v>
      </c>
      <c r="Q159" s="163">
        <f>+O159+P159</f>
        <v>1901</v>
      </c>
      <c r="R159" s="248"/>
      <c r="S159" s="249"/>
      <c r="T159" s="161"/>
      <c r="U159" s="102"/>
      <c r="V159" s="165"/>
      <c r="W159" s="222"/>
    </row>
    <row r="160" spans="1:27" s="4" customFormat="1" ht="12.75" customHeight="1" thickBot="1" x14ac:dyDescent="0.25">
      <c r="A160" s="129"/>
      <c r="B160" s="214"/>
      <c r="C160" s="132"/>
      <c r="D160" s="132"/>
      <c r="E160" s="132"/>
      <c r="F160" s="132"/>
      <c r="G160" s="132"/>
      <c r="H160" s="132"/>
      <c r="I160" s="133"/>
      <c r="J160" s="129"/>
      <c r="K160" s="129"/>
      <c r="L160" s="226" t="s">
        <v>27</v>
      </c>
      <c r="M160" s="248">
        <f t="shared" si="166"/>
        <v>332</v>
      </c>
      <c r="N160" s="249">
        <f t="shared" si="166"/>
        <v>1702</v>
      </c>
      <c r="O160" s="161">
        <f t="shared" si="167"/>
        <v>2034</v>
      </c>
      <c r="P160" s="102">
        <f>+P106+P133</f>
        <v>0</v>
      </c>
      <c r="Q160" s="163">
        <f t="shared" si="168"/>
        <v>2034</v>
      </c>
      <c r="R160" s="248"/>
      <c r="S160" s="249"/>
      <c r="T160" s="161"/>
      <c r="U160" s="102"/>
      <c r="V160" s="165"/>
      <c r="W160" s="222"/>
      <c r="X160" s="9"/>
      <c r="Y160" s="3"/>
      <c r="AA160" s="11"/>
    </row>
    <row r="161" spans="1:27" s="4" customFormat="1" ht="12.75" customHeight="1" thickTop="1" thickBot="1" x14ac:dyDescent="0.25">
      <c r="A161" s="129"/>
      <c r="B161" s="214"/>
      <c r="C161" s="132"/>
      <c r="D161" s="132"/>
      <c r="E161" s="132"/>
      <c r="F161" s="132"/>
      <c r="G161" s="132"/>
      <c r="H161" s="132"/>
      <c r="I161" s="133"/>
      <c r="J161" s="129"/>
      <c r="K161" s="129"/>
      <c r="L161" s="206" t="s">
        <v>28</v>
      </c>
      <c r="M161" s="166">
        <f t="shared" ref="M161:Q161" si="169">+M158+M159+M160</f>
        <v>1040</v>
      </c>
      <c r="N161" s="167">
        <f t="shared" si="169"/>
        <v>4773</v>
      </c>
      <c r="O161" s="166">
        <f t="shared" si="169"/>
        <v>5813</v>
      </c>
      <c r="P161" s="166">
        <f t="shared" si="169"/>
        <v>0</v>
      </c>
      <c r="Q161" s="166">
        <f t="shared" si="169"/>
        <v>5813</v>
      </c>
      <c r="R161" s="166"/>
      <c r="S161" s="167"/>
      <c r="T161" s="166"/>
      <c r="U161" s="166"/>
      <c r="V161" s="166"/>
      <c r="W161" s="169"/>
      <c r="X161" s="9"/>
      <c r="AA161" s="11"/>
    </row>
    <row r="162" spans="1:27" ht="14.25" thickTop="1" thickBot="1" x14ac:dyDescent="0.25">
      <c r="B162" s="212"/>
      <c r="C162" s="123"/>
      <c r="D162" s="123"/>
      <c r="E162" s="123"/>
      <c r="F162" s="123"/>
      <c r="G162" s="123"/>
      <c r="H162" s="123"/>
      <c r="I162" s="124"/>
      <c r="L162" s="206" t="s">
        <v>92</v>
      </c>
      <c r="M162" s="166">
        <f t="shared" ref="M162:Q162" si="170">+M147+M151+M157+M161</f>
        <v>4619</v>
      </c>
      <c r="N162" s="167">
        <f t="shared" si="170"/>
        <v>15475</v>
      </c>
      <c r="O162" s="166">
        <f t="shared" si="170"/>
        <v>20094</v>
      </c>
      <c r="P162" s="166">
        <f t="shared" si="170"/>
        <v>99</v>
      </c>
      <c r="Q162" s="166">
        <f t="shared" si="170"/>
        <v>20193</v>
      </c>
      <c r="R162" s="166"/>
      <c r="S162" s="167"/>
      <c r="T162" s="166"/>
      <c r="U162" s="166"/>
      <c r="V162" s="168"/>
      <c r="W162" s="169"/>
      <c r="Y162" s="3"/>
      <c r="Z162" s="3"/>
    </row>
    <row r="163" spans="1:27" ht="14.25" thickTop="1" thickBot="1" x14ac:dyDescent="0.25">
      <c r="B163" s="212"/>
      <c r="C163" s="123"/>
      <c r="D163" s="123"/>
      <c r="E163" s="123"/>
      <c r="F163" s="123"/>
      <c r="G163" s="123"/>
      <c r="H163" s="123"/>
      <c r="I163" s="124"/>
      <c r="L163" s="205" t="s">
        <v>61</v>
      </c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6"/>
    </row>
    <row r="164" spans="1:27" ht="13.5" thickTop="1" x14ac:dyDescent="0.2">
      <c r="B164" s="212"/>
      <c r="C164" s="123"/>
      <c r="D164" s="123"/>
      <c r="E164" s="123"/>
      <c r="F164" s="123"/>
      <c r="G164" s="123"/>
      <c r="H164" s="123"/>
      <c r="I164" s="124"/>
      <c r="L164" s="308" t="s">
        <v>49</v>
      </c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10"/>
    </row>
    <row r="165" spans="1:27" ht="13.5" thickBot="1" x14ac:dyDescent="0.25">
      <c r="B165" s="212"/>
      <c r="C165" s="123"/>
      <c r="D165" s="123"/>
      <c r="E165" s="123"/>
      <c r="F165" s="123"/>
      <c r="G165" s="123"/>
      <c r="H165" s="123"/>
      <c r="I165" s="124"/>
      <c r="L165" s="311" t="s">
        <v>50</v>
      </c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3"/>
    </row>
    <row r="166" spans="1:27" ht="14.25" thickTop="1" thickBot="1" x14ac:dyDescent="0.25">
      <c r="B166" s="212"/>
      <c r="C166" s="123"/>
      <c r="D166" s="123"/>
      <c r="E166" s="123"/>
      <c r="F166" s="123"/>
      <c r="G166" s="123"/>
      <c r="H166" s="123"/>
      <c r="I166" s="124"/>
      <c r="L166" s="202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122" t="s">
        <v>41</v>
      </c>
    </row>
    <row r="167" spans="1:27" ht="14.25" thickTop="1" thickBot="1" x14ac:dyDescent="0.25">
      <c r="B167" s="212"/>
      <c r="C167" s="123"/>
      <c r="D167" s="123"/>
      <c r="E167" s="123"/>
      <c r="F167" s="123"/>
      <c r="G167" s="123"/>
      <c r="H167" s="123"/>
      <c r="I167" s="124"/>
      <c r="L167" s="224"/>
      <c r="M167" s="317" t="s">
        <v>91</v>
      </c>
      <c r="N167" s="318"/>
      <c r="O167" s="318"/>
      <c r="P167" s="318"/>
      <c r="Q167" s="319"/>
      <c r="R167" s="317" t="s">
        <v>93</v>
      </c>
      <c r="S167" s="318"/>
      <c r="T167" s="318"/>
      <c r="U167" s="318"/>
      <c r="V167" s="319"/>
      <c r="W167" s="225" t="s">
        <v>4</v>
      </c>
    </row>
    <row r="168" spans="1:27" ht="13.5" thickTop="1" x14ac:dyDescent="0.2">
      <c r="B168" s="212"/>
      <c r="C168" s="123"/>
      <c r="D168" s="123"/>
      <c r="E168" s="123"/>
      <c r="F168" s="123"/>
      <c r="G168" s="123"/>
      <c r="H168" s="123"/>
      <c r="I168" s="124"/>
      <c r="L168" s="226" t="s">
        <v>5</v>
      </c>
      <c r="M168" s="227"/>
      <c r="N168" s="230"/>
      <c r="O168" s="199"/>
      <c r="P168" s="231"/>
      <c r="Q168" s="200"/>
      <c r="R168" s="227"/>
      <c r="S168" s="230"/>
      <c r="T168" s="199"/>
      <c r="U168" s="231"/>
      <c r="V168" s="200"/>
      <c r="W168" s="229" t="s">
        <v>6</v>
      </c>
    </row>
    <row r="169" spans="1:27" ht="13.5" thickBot="1" x14ac:dyDescent="0.25">
      <c r="B169" s="212"/>
      <c r="C169" s="123"/>
      <c r="D169" s="123"/>
      <c r="E169" s="123"/>
      <c r="F169" s="123"/>
      <c r="G169" s="123"/>
      <c r="H169" s="123"/>
      <c r="I169" s="124"/>
      <c r="L169" s="232"/>
      <c r="M169" s="236" t="s">
        <v>42</v>
      </c>
      <c r="N169" s="237" t="s">
        <v>43</v>
      </c>
      <c r="O169" s="201" t="s">
        <v>44</v>
      </c>
      <c r="P169" s="238" t="s">
        <v>13</v>
      </c>
      <c r="Q169" s="221" t="s">
        <v>9</v>
      </c>
      <c r="R169" s="236" t="s">
        <v>42</v>
      </c>
      <c r="S169" s="237" t="s">
        <v>43</v>
      </c>
      <c r="T169" s="201" t="s">
        <v>44</v>
      </c>
      <c r="U169" s="238" t="s">
        <v>13</v>
      </c>
      <c r="V169" s="221" t="s">
        <v>9</v>
      </c>
      <c r="W169" s="235"/>
    </row>
    <row r="170" spans="1:27" ht="3.75" customHeight="1" thickTop="1" x14ac:dyDescent="0.2">
      <c r="B170" s="212"/>
      <c r="C170" s="123"/>
      <c r="D170" s="123"/>
      <c r="E170" s="123"/>
      <c r="F170" s="123"/>
      <c r="G170" s="123"/>
      <c r="H170" s="123"/>
      <c r="I170" s="124"/>
      <c r="L170" s="226"/>
      <c r="M170" s="242"/>
      <c r="N170" s="243"/>
      <c r="O170" s="176"/>
      <c r="P170" s="244"/>
      <c r="Q170" s="182"/>
      <c r="R170" s="242"/>
      <c r="S170" s="243"/>
      <c r="T170" s="176"/>
      <c r="U170" s="244"/>
      <c r="V170" s="186"/>
      <c r="W170" s="245"/>
    </row>
    <row r="171" spans="1:27" x14ac:dyDescent="0.2">
      <c r="B171" s="212"/>
      <c r="C171" s="123"/>
      <c r="D171" s="123"/>
      <c r="E171" s="123"/>
      <c r="F171" s="123"/>
      <c r="G171" s="123"/>
      <c r="H171" s="123"/>
      <c r="I171" s="124"/>
      <c r="L171" s="226" t="s">
        <v>14</v>
      </c>
      <c r="M171" s="248">
        <v>1</v>
      </c>
      <c r="N171" s="249">
        <v>1</v>
      </c>
      <c r="O171" s="177">
        <f>M171+N171</f>
        <v>2</v>
      </c>
      <c r="P171" s="102">
        <v>0</v>
      </c>
      <c r="Q171" s="183">
        <f>O171+P171</f>
        <v>2</v>
      </c>
      <c r="R171" s="248">
        <v>0</v>
      </c>
      <c r="S171" s="249">
        <v>10</v>
      </c>
      <c r="T171" s="177">
        <f>+R171+S171</f>
        <v>10</v>
      </c>
      <c r="U171" s="102">
        <v>0</v>
      </c>
      <c r="V171" s="187">
        <f>+T171+U171</f>
        <v>10</v>
      </c>
      <c r="W171" s="222">
        <f t="shared" ref="W171:W179" si="171">IF(Q171=0,0,((V171/Q171)-1)*100)</f>
        <v>400</v>
      </c>
    </row>
    <row r="172" spans="1:27" x14ac:dyDescent="0.2">
      <c r="B172" s="212"/>
      <c r="C172" s="123"/>
      <c r="D172" s="123"/>
      <c r="E172" s="123"/>
      <c r="F172" s="123"/>
      <c r="G172" s="123"/>
      <c r="H172" s="123"/>
      <c r="I172" s="124"/>
      <c r="L172" s="226" t="s">
        <v>15</v>
      </c>
      <c r="M172" s="248">
        <v>1</v>
      </c>
      <c r="N172" s="249">
        <v>1</v>
      </c>
      <c r="O172" s="177">
        <f>M172+N172</f>
        <v>2</v>
      </c>
      <c r="P172" s="102">
        <v>0</v>
      </c>
      <c r="Q172" s="183">
        <f>O172+P172</f>
        <v>2</v>
      </c>
      <c r="R172" s="248">
        <v>0</v>
      </c>
      <c r="S172" s="249">
        <v>7</v>
      </c>
      <c r="T172" s="177">
        <f t="shared" ref="T172:T173" si="172">+R172+S172</f>
        <v>7</v>
      </c>
      <c r="U172" s="102">
        <v>0</v>
      </c>
      <c r="V172" s="187">
        <f t="shared" ref="V172:V173" si="173">+T172+U172</f>
        <v>7</v>
      </c>
      <c r="W172" s="222">
        <f t="shared" si="171"/>
        <v>250</v>
      </c>
    </row>
    <row r="173" spans="1:27" ht="13.5" thickBot="1" x14ac:dyDescent="0.25">
      <c r="B173" s="212"/>
      <c r="C173" s="123"/>
      <c r="D173" s="123"/>
      <c r="E173" s="123"/>
      <c r="F173" s="123"/>
      <c r="G173" s="123"/>
      <c r="H173" s="123"/>
      <c r="I173" s="124"/>
      <c r="L173" s="232" t="s">
        <v>16</v>
      </c>
      <c r="M173" s="248">
        <v>0</v>
      </c>
      <c r="N173" s="249">
        <v>1</v>
      </c>
      <c r="O173" s="177">
        <f>M173+N173</f>
        <v>1</v>
      </c>
      <c r="P173" s="102">
        <v>0</v>
      </c>
      <c r="Q173" s="183">
        <f>O173+P173</f>
        <v>1</v>
      </c>
      <c r="R173" s="248">
        <v>0</v>
      </c>
      <c r="S173" s="249">
        <v>4</v>
      </c>
      <c r="T173" s="177">
        <f t="shared" si="172"/>
        <v>4</v>
      </c>
      <c r="U173" s="102">
        <v>0</v>
      </c>
      <c r="V173" s="187">
        <f t="shared" si="173"/>
        <v>4</v>
      </c>
      <c r="W173" s="222">
        <f t="shared" si="171"/>
        <v>300</v>
      </c>
    </row>
    <row r="174" spans="1:27" ht="14.25" thickTop="1" thickBot="1" x14ac:dyDescent="0.25">
      <c r="B174" s="212"/>
      <c r="C174" s="123"/>
      <c r="D174" s="123"/>
      <c r="E174" s="123"/>
      <c r="F174" s="123"/>
      <c r="G174" s="123"/>
      <c r="H174" s="123"/>
      <c r="I174" s="124"/>
      <c r="L174" s="208" t="s">
        <v>17</v>
      </c>
      <c r="M174" s="189">
        <f>+M171+M172+M173</f>
        <v>2</v>
      </c>
      <c r="N174" s="190">
        <f>+N171+N172+N173</f>
        <v>3</v>
      </c>
      <c r="O174" s="189">
        <f>+O171+O172+O173</f>
        <v>5</v>
      </c>
      <c r="P174" s="189">
        <f>+P171+P172+P173</f>
        <v>0</v>
      </c>
      <c r="Q174" s="189">
        <f>Q173+Q171+Q172</f>
        <v>5</v>
      </c>
      <c r="R174" s="189">
        <f>+R171+R172+R173</f>
        <v>0</v>
      </c>
      <c r="S174" s="190">
        <f>+S171+S172+S173</f>
        <v>21</v>
      </c>
      <c r="T174" s="189">
        <f>+T171+T172+T173</f>
        <v>21</v>
      </c>
      <c r="U174" s="189">
        <f>+U171+U172+U173</f>
        <v>0</v>
      </c>
      <c r="V174" s="191">
        <f>V173+V171+V172</f>
        <v>21</v>
      </c>
      <c r="W174" s="192">
        <f t="shared" si="171"/>
        <v>320</v>
      </c>
    </row>
    <row r="175" spans="1:27" ht="13.5" thickTop="1" x14ac:dyDescent="0.2">
      <c r="B175" s="212"/>
      <c r="C175" s="123"/>
      <c r="D175" s="123"/>
      <c r="E175" s="123"/>
      <c r="F175" s="123"/>
      <c r="G175" s="123"/>
      <c r="H175" s="123"/>
      <c r="I175" s="124"/>
      <c r="L175" s="226" t="s">
        <v>18</v>
      </c>
      <c r="M175" s="258">
        <v>0</v>
      </c>
      <c r="N175" s="259">
        <v>1</v>
      </c>
      <c r="O175" s="178">
        <f>M175+N175</f>
        <v>1</v>
      </c>
      <c r="P175" s="102">
        <v>0</v>
      </c>
      <c r="Q175" s="184">
        <f>O175+P175</f>
        <v>1</v>
      </c>
      <c r="R175" s="258">
        <v>0</v>
      </c>
      <c r="S175" s="259">
        <v>3</v>
      </c>
      <c r="T175" s="178">
        <f t="shared" ref="T175:T177" si="174">+R175+S175</f>
        <v>3</v>
      </c>
      <c r="U175" s="102">
        <v>0</v>
      </c>
      <c r="V175" s="187">
        <f t="shared" ref="V175:V177" si="175">+T175+U175</f>
        <v>3</v>
      </c>
      <c r="W175" s="222">
        <f t="shared" si="171"/>
        <v>200</v>
      </c>
    </row>
    <row r="176" spans="1:27" x14ac:dyDescent="0.2">
      <c r="B176" s="212"/>
      <c r="C176" s="123"/>
      <c r="D176" s="123"/>
      <c r="E176" s="123"/>
      <c r="F176" s="123"/>
      <c r="G176" s="123"/>
      <c r="H176" s="123"/>
      <c r="I176" s="124"/>
      <c r="L176" s="226" t="s">
        <v>19</v>
      </c>
      <c r="M176" s="248">
        <v>0</v>
      </c>
      <c r="N176" s="249">
        <v>0</v>
      </c>
      <c r="O176" s="177">
        <f>M176+N176</f>
        <v>0</v>
      </c>
      <c r="P176" s="102">
        <v>0</v>
      </c>
      <c r="Q176" s="183">
        <f>O176+P176</f>
        <v>0</v>
      </c>
      <c r="R176" s="248">
        <v>0</v>
      </c>
      <c r="S176" s="249">
        <v>2</v>
      </c>
      <c r="T176" s="177">
        <f t="shared" si="174"/>
        <v>2</v>
      </c>
      <c r="U176" s="102">
        <v>0</v>
      </c>
      <c r="V176" s="187">
        <f t="shared" si="175"/>
        <v>2</v>
      </c>
      <c r="W176" s="222">
        <f t="shared" si="171"/>
        <v>0</v>
      </c>
    </row>
    <row r="177" spans="1:27" ht="13.5" thickBot="1" x14ac:dyDescent="0.25">
      <c r="B177" s="212"/>
      <c r="C177" s="123"/>
      <c r="D177" s="123"/>
      <c r="E177" s="123"/>
      <c r="F177" s="123"/>
      <c r="G177" s="123"/>
      <c r="H177" s="123"/>
      <c r="I177" s="124"/>
      <c r="L177" s="226" t="s">
        <v>20</v>
      </c>
      <c r="M177" s="248">
        <v>0</v>
      </c>
      <c r="N177" s="249">
        <v>4</v>
      </c>
      <c r="O177" s="177">
        <f>M177+N177</f>
        <v>4</v>
      </c>
      <c r="P177" s="102">
        <v>0</v>
      </c>
      <c r="Q177" s="183">
        <f>O177+P177</f>
        <v>4</v>
      </c>
      <c r="R177" s="248">
        <v>0</v>
      </c>
      <c r="S177" s="249">
        <v>2</v>
      </c>
      <c r="T177" s="177">
        <f t="shared" si="174"/>
        <v>2</v>
      </c>
      <c r="U177" s="102">
        <v>0</v>
      </c>
      <c r="V177" s="187">
        <f t="shared" si="175"/>
        <v>2</v>
      </c>
      <c r="W177" s="222">
        <f>IF(Q177=0,0,((V177/Q177)-1)*100)</f>
        <v>-50</v>
      </c>
    </row>
    <row r="178" spans="1:27" ht="14.25" thickTop="1" thickBot="1" x14ac:dyDescent="0.25">
      <c r="B178" s="212"/>
      <c r="C178" s="123"/>
      <c r="D178" s="123"/>
      <c r="E178" s="123"/>
      <c r="F178" s="123"/>
      <c r="G178" s="123"/>
      <c r="H178" s="123"/>
      <c r="I178" s="124"/>
      <c r="L178" s="208" t="s">
        <v>89</v>
      </c>
      <c r="M178" s="189">
        <f t="shared" ref="M178:V178" si="176">+M175+M176+M177</f>
        <v>0</v>
      </c>
      <c r="N178" s="190">
        <f t="shared" si="176"/>
        <v>5</v>
      </c>
      <c r="O178" s="189">
        <f t="shared" si="176"/>
        <v>5</v>
      </c>
      <c r="P178" s="189">
        <f t="shared" si="176"/>
        <v>0</v>
      </c>
      <c r="Q178" s="189">
        <f t="shared" si="176"/>
        <v>5</v>
      </c>
      <c r="R178" s="189">
        <f t="shared" si="176"/>
        <v>0</v>
      </c>
      <c r="S178" s="190">
        <f t="shared" si="176"/>
        <v>7</v>
      </c>
      <c r="T178" s="189">
        <f t="shared" si="176"/>
        <v>7</v>
      </c>
      <c r="U178" s="189">
        <f t="shared" si="176"/>
        <v>0</v>
      </c>
      <c r="V178" s="191">
        <f t="shared" si="176"/>
        <v>7</v>
      </c>
      <c r="W178" s="192">
        <f t="shared" ref="W178" si="177">IF(Q178=0,0,((V178/Q178)-1)*100)</f>
        <v>39.999999999999993</v>
      </c>
    </row>
    <row r="179" spans="1:27" ht="13.5" thickTop="1" x14ac:dyDescent="0.2">
      <c r="B179" s="212"/>
      <c r="C179" s="123"/>
      <c r="D179" s="123"/>
      <c r="E179" s="123"/>
      <c r="F179" s="123"/>
      <c r="G179" s="123"/>
      <c r="H179" s="123"/>
      <c r="I179" s="124"/>
      <c r="L179" s="226" t="s">
        <v>21</v>
      </c>
      <c r="M179" s="248">
        <v>0</v>
      </c>
      <c r="N179" s="249">
        <v>1</v>
      </c>
      <c r="O179" s="177">
        <f>M179+N179</f>
        <v>1</v>
      </c>
      <c r="P179" s="102">
        <v>0</v>
      </c>
      <c r="Q179" s="183">
        <f>O179+P179</f>
        <v>1</v>
      </c>
      <c r="R179" s="248">
        <v>0</v>
      </c>
      <c r="S179" s="249">
        <v>1</v>
      </c>
      <c r="T179" s="177">
        <f t="shared" ref="T179:T180" si="178">+R179+S179</f>
        <v>1</v>
      </c>
      <c r="U179" s="102">
        <v>0</v>
      </c>
      <c r="V179" s="187">
        <f t="shared" ref="V179:V180" si="179">+T179+U179</f>
        <v>1</v>
      </c>
      <c r="W179" s="222">
        <f t="shared" si="171"/>
        <v>0</v>
      </c>
    </row>
    <row r="180" spans="1:27" ht="13.5" thickBot="1" x14ac:dyDescent="0.25">
      <c r="B180" s="212"/>
      <c r="C180" s="123"/>
      <c r="D180" s="123"/>
      <c r="E180" s="123"/>
      <c r="F180" s="123"/>
      <c r="G180" s="123"/>
      <c r="H180" s="123"/>
      <c r="I180" s="124"/>
      <c r="L180" s="226" t="s">
        <v>90</v>
      </c>
      <c r="M180" s="248">
        <v>0</v>
      </c>
      <c r="N180" s="249">
        <v>1</v>
      </c>
      <c r="O180" s="177">
        <f>M180+N180</f>
        <v>1</v>
      </c>
      <c r="P180" s="102">
        <v>0</v>
      </c>
      <c r="Q180" s="183">
        <f>O180+P180</f>
        <v>1</v>
      </c>
      <c r="R180" s="248">
        <v>0</v>
      </c>
      <c r="S180" s="249">
        <v>1</v>
      </c>
      <c r="T180" s="177">
        <f t="shared" si="178"/>
        <v>1</v>
      </c>
      <c r="U180" s="102">
        <v>0</v>
      </c>
      <c r="V180" s="187">
        <f t="shared" si="179"/>
        <v>1</v>
      </c>
      <c r="W180" s="222">
        <f>IF(Q180=0,0,((V180/Q180)-1)*100)</f>
        <v>0</v>
      </c>
    </row>
    <row r="181" spans="1:27" ht="14.25" thickTop="1" thickBot="1" x14ac:dyDescent="0.25">
      <c r="B181" s="212"/>
      <c r="C181" s="123"/>
      <c r="D181" s="123"/>
      <c r="E181" s="123"/>
      <c r="F181" s="123"/>
      <c r="G181" s="123"/>
      <c r="H181" s="123"/>
      <c r="I181" s="124"/>
      <c r="L181" s="208" t="s">
        <v>94</v>
      </c>
      <c r="M181" s="189">
        <f t="shared" ref="M181" si="180">+M178+M179+M180</f>
        <v>0</v>
      </c>
      <c r="N181" s="190">
        <f t="shared" ref="N181" si="181">+N178+N179+N180</f>
        <v>7</v>
      </c>
      <c r="O181" s="189">
        <f t="shared" ref="O181" si="182">+O178+O179+O180</f>
        <v>7</v>
      </c>
      <c r="P181" s="189">
        <f t="shared" ref="P181" si="183">+P178+P179+P180</f>
        <v>0</v>
      </c>
      <c r="Q181" s="189">
        <f t="shared" ref="Q181" si="184">+Q178+Q179+Q180</f>
        <v>7</v>
      </c>
      <c r="R181" s="189">
        <f t="shared" ref="R181" si="185">+R178+R179+R180</f>
        <v>0</v>
      </c>
      <c r="S181" s="190">
        <f t="shared" ref="S181" si="186">+S178+S179+S180</f>
        <v>9</v>
      </c>
      <c r="T181" s="189">
        <f t="shared" ref="T181" si="187">+T178+T179+T180</f>
        <v>9</v>
      </c>
      <c r="U181" s="189">
        <f t="shared" ref="U181" si="188">+U178+U179+U180</f>
        <v>0</v>
      </c>
      <c r="V181" s="191">
        <f t="shared" ref="V181" si="189">+V178+V179+V180</f>
        <v>9</v>
      </c>
      <c r="W181" s="192">
        <f t="shared" ref="W181" si="190">IF(Q181=0,0,((V181/Q181)-1)*100)</f>
        <v>28.57142857142858</v>
      </c>
    </row>
    <row r="182" spans="1:27" ht="14.25" thickTop="1" thickBot="1" x14ac:dyDescent="0.25">
      <c r="B182" s="212"/>
      <c r="C182" s="123"/>
      <c r="D182" s="123"/>
      <c r="E182" s="123"/>
      <c r="F182" s="123"/>
      <c r="G182" s="123"/>
      <c r="H182" s="123"/>
      <c r="I182" s="124"/>
      <c r="L182" s="208" t="s">
        <v>95</v>
      </c>
      <c r="M182" s="189">
        <f t="shared" ref="M182:V182" si="191">+M174+M178+M179+M180</f>
        <v>2</v>
      </c>
      <c r="N182" s="190">
        <f t="shared" si="191"/>
        <v>10</v>
      </c>
      <c r="O182" s="189">
        <f t="shared" si="191"/>
        <v>12</v>
      </c>
      <c r="P182" s="189">
        <f t="shared" si="191"/>
        <v>0</v>
      </c>
      <c r="Q182" s="189">
        <f t="shared" si="191"/>
        <v>12</v>
      </c>
      <c r="R182" s="189">
        <f t="shared" si="191"/>
        <v>0</v>
      </c>
      <c r="S182" s="190">
        <f t="shared" si="191"/>
        <v>30</v>
      </c>
      <c r="T182" s="189">
        <f t="shared" si="191"/>
        <v>30</v>
      </c>
      <c r="U182" s="189">
        <f t="shared" si="191"/>
        <v>0</v>
      </c>
      <c r="V182" s="191">
        <f t="shared" si="191"/>
        <v>30</v>
      </c>
      <c r="W182" s="192">
        <f>IF(Q182=0,0,((V182/Q182)-1)*100)</f>
        <v>150</v>
      </c>
    </row>
    <row r="183" spans="1:27" ht="14.25" thickTop="1" thickBot="1" x14ac:dyDescent="0.25">
      <c r="B183" s="212"/>
      <c r="C183" s="123"/>
      <c r="D183" s="123"/>
      <c r="E183" s="123"/>
      <c r="F183" s="123"/>
      <c r="G183" s="123"/>
      <c r="H183" s="123"/>
      <c r="I183" s="124"/>
      <c r="L183" s="226" t="s">
        <v>22</v>
      </c>
      <c r="M183" s="248">
        <v>0</v>
      </c>
      <c r="N183" s="249">
        <v>2</v>
      </c>
      <c r="O183" s="179">
        <f>M183+N183</f>
        <v>2</v>
      </c>
      <c r="P183" s="255">
        <v>0</v>
      </c>
      <c r="Q183" s="183">
        <f>O183+P183</f>
        <v>2</v>
      </c>
      <c r="R183" s="248"/>
      <c r="S183" s="249"/>
      <c r="T183" s="179"/>
      <c r="U183" s="255"/>
      <c r="V183" s="187"/>
      <c r="W183" s="222"/>
    </row>
    <row r="184" spans="1:27" ht="14.25" thickTop="1" thickBot="1" x14ac:dyDescent="0.25">
      <c r="B184" s="212"/>
      <c r="C184" s="123"/>
      <c r="D184" s="123"/>
      <c r="E184" s="123"/>
      <c r="F184" s="123"/>
      <c r="G184" s="123"/>
      <c r="H184" s="123"/>
      <c r="I184" s="124"/>
      <c r="L184" s="209" t="s">
        <v>23</v>
      </c>
      <c r="M184" s="193">
        <f t="shared" ref="M184:Q184" si="192">+M179+M180+M183</f>
        <v>0</v>
      </c>
      <c r="N184" s="193">
        <f t="shared" si="192"/>
        <v>4</v>
      </c>
      <c r="O184" s="197">
        <f t="shared" si="192"/>
        <v>4</v>
      </c>
      <c r="P184" s="197">
        <f t="shared" si="192"/>
        <v>0</v>
      </c>
      <c r="Q184" s="196">
        <f t="shared" si="192"/>
        <v>4</v>
      </c>
      <c r="R184" s="193"/>
      <c r="S184" s="193"/>
      <c r="T184" s="197"/>
      <c r="U184" s="197"/>
      <c r="V184" s="197"/>
      <c r="W184" s="198"/>
    </row>
    <row r="185" spans="1:27" s="4" customFormat="1" ht="12.75" customHeight="1" thickTop="1" x14ac:dyDescent="0.5">
      <c r="A185" s="129"/>
      <c r="B185" s="213"/>
      <c r="C185" s="130"/>
      <c r="D185" s="130"/>
      <c r="E185" s="130"/>
      <c r="F185" s="130"/>
      <c r="G185" s="130"/>
      <c r="H185" s="130"/>
      <c r="I185" s="131"/>
      <c r="J185" s="129"/>
      <c r="K185" s="129"/>
      <c r="L185" s="260" t="s">
        <v>25</v>
      </c>
      <c r="M185" s="261">
        <v>0</v>
      </c>
      <c r="N185" s="262">
        <v>3</v>
      </c>
      <c r="O185" s="180">
        <f>M185+N185</f>
        <v>3</v>
      </c>
      <c r="P185" s="263">
        <v>0</v>
      </c>
      <c r="Q185" s="185">
        <f>O185+P185</f>
        <v>3</v>
      </c>
      <c r="R185" s="261"/>
      <c r="S185" s="262"/>
      <c r="T185" s="180"/>
      <c r="U185" s="263"/>
      <c r="V185" s="188"/>
      <c r="W185" s="264"/>
      <c r="X185" s="9"/>
      <c r="AA185" s="11"/>
    </row>
    <row r="186" spans="1:27" s="4" customFormat="1" ht="12.75" customHeight="1" x14ac:dyDescent="0.5">
      <c r="A186" s="129"/>
      <c r="B186" s="214"/>
      <c r="C186" s="132"/>
      <c r="D186" s="132"/>
      <c r="E186" s="132"/>
      <c r="F186" s="132"/>
      <c r="G186" s="132"/>
      <c r="H186" s="132"/>
      <c r="I186" s="133"/>
      <c r="J186" s="129"/>
      <c r="K186" s="129"/>
      <c r="L186" s="260" t="s">
        <v>26</v>
      </c>
      <c r="M186" s="261">
        <v>0</v>
      </c>
      <c r="N186" s="262">
        <v>1</v>
      </c>
      <c r="O186" s="180">
        <f>M186+N186</f>
        <v>1</v>
      </c>
      <c r="P186" s="265">
        <v>0</v>
      </c>
      <c r="Q186" s="185">
        <f>O186+P186</f>
        <v>1</v>
      </c>
      <c r="R186" s="261"/>
      <c r="S186" s="262"/>
      <c r="T186" s="180"/>
      <c r="U186" s="265"/>
      <c r="V186" s="180"/>
      <c r="W186" s="264"/>
      <c r="X186" s="9"/>
      <c r="AA186" s="11"/>
    </row>
    <row r="187" spans="1:27" s="4" customFormat="1" ht="12.75" customHeight="1" thickBot="1" x14ac:dyDescent="0.55000000000000004">
      <c r="A187" s="129"/>
      <c r="B187" s="214"/>
      <c r="C187" s="132"/>
      <c r="D187" s="132"/>
      <c r="E187" s="132"/>
      <c r="F187" s="132"/>
      <c r="G187" s="132"/>
      <c r="H187" s="132"/>
      <c r="I187" s="133"/>
      <c r="J187" s="129"/>
      <c r="K187" s="129"/>
      <c r="L187" s="260" t="s">
        <v>27</v>
      </c>
      <c r="M187" s="261">
        <v>0</v>
      </c>
      <c r="N187" s="262">
        <v>5</v>
      </c>
      <c r="O187" s="180">
        <f>M187+N187</f>
        <v>5</v>
      </c>
      <c r="P187" s="266">
        <v>0</v>
      </c>
      <c r="Q187" s="185">
        <f>O187+P187</f>
        <v>5</v>
      </c>
      <c r="R187" s="261"/>
      <c r="S187" s="262"/>
      <c r="T187" s="180"/>
      <c r="U187" s="266"/>
      <c r="V187" s="188"/>
      <c r="W187" s="264"/>
      <c r="X187" s="9"/>
      <c r="AA187" s="11"/>
    </row>
    <row r="188" spans="1:27" ht="14.25" thickTop="1" thickBot="1" x14ac:dyDescent="0.25">
      <c r="B188" s="212"/>
      <c r="C188" s="123"/>
      <c r="D188" s="123"/>
      <c r="E188" s="123"/>
      <c r="F188" s="123"/>
      <c r="G188" s="123"/>
      <c r="H188" s="123"/>
      <c r="I188" s="124"/>
      <c r="L188" s="208" t="s">
        <v>28</v>
      </c>
      <c r="M188" s="189">
        <f t="shared" ref="M188:Q188" si="193">+M185+M186+M187</f>
        <v>0</v>
      </c>
      <c r="N188" s="190">
        <f t="shared" si="193"/>
        <v>9</v>
      </c>
      <c r="O188" s="189">
        <f t="shared" si="193"/>
        <v>9</v>
      </c>
      <c r="P188" s="189">
        <f t="shared" si="193"/>
        <v>0</v>
      </c>
      <c r="Q188" s="195">
        <f t="shared" si="193"/>
        <v>9</v>
      </c>
      <c r="R188" s="189"/>
      <c r="S188" s="190"/>
      <c r="T188" s="189"/>
      <c r="U188" s="189"/>
      <c r="V188" s="195"/>
      <c r="W188" s="192"/>
    </row>
    <row r="189" spans="1:27" ht="14.25" thickTop="1" thickBot="1" x14ac:dyDescent="0.25">
      <c r="B189" s="212"/>
      <c r="C189" s="123"/>
      <c r="D189" s="123"/>
      <c r="E189" s="123"/>
      <c r="F189" s="123"/>
      <c r="G189" s="123"/>
      <c r="H189" s="123"/>
      <c r="I189" s="124"/>
      <c r="L189" s="208" t="s">
        <v>92</v>
      </c>
      <c r="M189" s="189">
        <f t="shared" ref="M189:Q189" si="194">+M174+M178+M184+M188</f>
        <v>2</v>
      </c>
      <c r="N189" s="190">
        <f t="shared" si="194"/>
        <v>21</v>
      </c>
      <c r="O189" s="189">
        <f t="shared" si="194"/>
        <v>23</v>
      </c>
      <c r="P189" s="189">
        <f t="shared" si="194"/>
        <v>0</v>
      </c>
      <c r="Q189" s="189">
        <f t="shared" si="194"/>
        <v>23</v>
      </c>
      <c r="R189" s="189"/>
      <c r="S189" s="190"/>
      <c r="T189" s="189"/>
      <c r="U189" s="189"/>
      <c r="V189" s="191"/>
      <c r="W189" s="192"/>
    </row>
    <row r="190" spans="1:27" ht="14.25" thickTop="1" thickBot="1" x14ac:dyDescent="0.25">
      <c r="B190" s="212"/>
      <c r="C190" s="123"/>
      <c r="D190" s="123"/>
      <c r="E190" s="123"/>
      <c r="F190" s="123"/>
      <c r="G190" s="123"/>
      <c r="H190" s="123"/>
      <c r="I190" s="124"/>
      <c r="L190" s="205" t="s">
        <v>61</v>
      </c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6"/>
    </row>
    <row r="191" spans="1:27" ht="13.5" thickTop="1" x14ac:dyDescent="0.2">
      <c r="B191" s="212"/>
      <c r="C191" s="123"/>
      <c r="D191" s="123"/>
      <c r="E191" s="123"/>
      <c r="F191" s="123"/>
      <c r="G191" s="123"/>
      <c r="H191" s="123"/>
      <c r="I191" s="124"/>
      <c r="L191" s="308" t="s">
        <v>51</v>
      </c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10"/>
    </row>
    <row r="192" spans="1:27" ht="13.5" thickBot="1" x14ac:dyDescent="0.25">
      <c r="B192" s="212"/>
      <c r="C192" s="123"/>
      <c r="D192" s="123"/>
      <c r="E192" s="123"/>
      <c r="F192" s="123"/>
      <c r="G192" s="123"/>
      <c r="H192" s="123"/>
      <c r="I192" s="124"/>
      <c r="L192" s="311" t="s">
        <v>52</v>
      </c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3"/>
    </row>
    <row r="193" spans="2:23" ht="14.25" thickTop="1" thickBot="1" x14ac:dyDescent="0.25">
      <c r="B193" s="212"/>
      <c r="C193" s="123"/>
      <c r="D193" s="123"/>
      <c r="E193" s="123"/>
      <c r="F193" s="123"/>
      <c r="G193" s="123"/>
      <c r="H193" s="123"/>
      <c r="I193" s="124"/>
      <c r="L193" s="202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122" t="s">
        <v>41</v>
      </c>
    </row>
    <row r="194" spans="2:23" ht="14.25" thickTop="1" thickBot="1" x14ac:dyDescent="0.25">
      <c r="B194" s="212"/>
      <c r="C194" s="123"/>
      <c r="D194" s="123"/>
      <c r="E194" s="123"/>
      <c r="F194" s="123"/>
      <c r="G194" s="123"/>
      <c r="H194" s="123"/>
      <c r="I194" s="124"/>
      <c r="L194" s="224"/>
      <c r="M194" s="317" t="s">
        <v>91</v>
      </c>
      <c r="N194" s="318"/>
      <c r="O194" s="318"/>
      <c r="P194" s="318"/>
      <c r="Q194" s="319"/>
      <c r="R194" s="317" t="s">
        <v>93</v>
      </c>
      <c r="S194" s="318"/>
      <c r="T194" s="318"/>
      <c r="U194" s="318"/>
      <c r="V194" s="319"/>
      <c r="W194" s="225" t="s">
        <v>4</v>
      </c>
    </row>
    <row r="195" spans="2:23" ht="13.5" thickTop="1" x14ac:dyDescent="0.2">
      <c r="B195" s="212"/>
      <c r="C195" s="123"/>
      <c r="D195" s="123"/>
      <c r="E195" s="123"/>
      <c r="F195" s="123"/>
      <c r="G195" s="123"/>
      <c r="H195" s="123"/>
      <c r="I195" s="124"/>
      <c r="L195" s="226" t="s">
        <v>5</v>
      </c>
      <c r="M195" s="227"/>
      <c r="N195" s="230"/>
      <c r="O195" s="199"/>
      <c r="P195" s="231"/>
      <c r="Q195" s="200"/>
      <c r="R195" s="227"/>
      <c r="S195" s="230"/>
      <c r="T195" s="199"/>
      <c r="U195" s="231"/>
      <c r="V195" s="200"/>
      <c r="W195" s="229" t="s">
        <v>6</v>
      </c>
    </row>
    <row r="196" spans="2:23" ht="13.5" thickBot="1" x14ac:dyDescent="0.25">
      <c r="B196" s="212"/>
      <c r="C196" s="123"/>
      <c r="D196" s="123"/>
      <c r="E196" s="123"/>
      <c r="F196" s="123"/>
      <c r="G196" s="123"/>
      <c r="H196" s="123"/>
      <c r="I196" s="124"/>
      <c r="L196" s="232"/>
      <c r="M196" s="236" t="s">
        <v>42</v>
      </c>
      <c r="N196" s="237" t="s">
        <v>43</v>
      </c>
      <c r="O196" s="201" t="s">
        <v>44</v>
      </c>
      <c r="P196" s="238" t="s">
        <v>13</v>
      </c>
      <c r="Q196" s="221" t="s">
        <v>9</v>
      </c>
      <c r="R196" s="236" t="s">
        <v>42</v>
      </c>
      <c r="S196" s="237" t="s">
        <v>43</v>
      </c>
      <c r="T196" s="201" t="s">
        <v>44</v>
      </c>
      <c r="U196" s="238" t="s">
        <v>13</v>
      </c>
      <c r="V196" s="221" t="s">
        <v>9</v>
      </c>
      <c r="W196" s="235"/>
    </row>
    <row r="197" spans="2:23" ht="4.5" customHeight="1" thickTop="1" x14ac:dyDescent="0.2">
      <c r="B197" s="212"/>
      <c r="C197" s="123"/>
      <c r="D197" s="123"/>
      <c r="E197" s="123"/>
      <c r="F197" s="123"/>
      <c r="G197" s="123"/>
      <c r="H197" s="123"/>
      <c r="I197" s="124"/>
      <c r="L197" s="226"/>
      <c r="M197" s="242"/>
      <c r="N197" s="243"/>
      <c r="O197" s="176"/>
      <c r="P197" s="244"/>
      <c r="Q197" s="182"/>
      <c r="R197" s="242"/>
      <c r="S197" s="243"/>
      <c r="T197" s="176"/>
      <c r="U197" s="244"/>
      <c r="V197" s="186"/>
      <c r="W197" s="245"/>
    </row>
    <row r="198" spans="2:23" x14ac:dyDescent="0.2">
      <c r="B198" s="212"/>
      <c r="C198" s="123"/>
      <c r="D198" s="123"/>
      <c r="E198" s="123"/>
      <c r="F198" s="123"/>
      <c r="G198" s="123"/>
      <c r="H198" s="123"/>
      <c r="I198" s="124"/>
      <c r="L198" s="226" t="s">
        <v>14</v>
      </c>
      <c r="M198" s="248">
        <v>10</v>
      </c>
      <c r="N198" s="249">
        <v>40</v>
      </c>
      <c r="O198" s="177">
        <f>M198+N198</f>
        <v>50</v>
      </c>
      <c r="P198" s="102">
        <v>0</v>
      </c>
      <c r="Q198" s="183">
        <f>O198+P198</f>
        <v>50</v>
      </c>
      <c r="R198" s="248">
        <v>60</v>
      </c>
      <c r="S198" s="249">
        <v>510</v>
      </c>
      <c r="T198" s="177">
        <f t="shared" ref="T198:T200" si="195">+R198+S198</f>
        <v>570</v>
      </c>
      <c r="U198" s="102">
        <v>0</v>
      </c>
      <c r="V198" s="187">
        <f t="shared" ref="V198:V200" si="196">+T198+U198</f>
        <v>570</v>
      </c>
      <c r="W198" s="222">
        <f t="shared" ref="W198:W206" si="197">IF(Q198=0,0,((V198/Q198)-1)*100)</f>
        <v>1040</v>
      </c>
    </row>
    <row r="199" spans="2:23" x14ac:dyDescent="0.2">
      <c r="B199" s="212"/>
      <c r="C199" s="123"/>
      <c r="D199" s="123"/>
      <c r="E199" s="123"/>
      <c r="F199" s="123"/>
      <c r="G199" s="123"/>
      <c r="H199" s="123"/>
      <c r="I199" s="124"/>
      <c r="L199" s="226" t="s">
        <v>15</v>
      </c>
      <c r="M199" s="248">
        <v>26</v>
      </c>
      <c r="N199" s="249">
        <v>84</v>
      </c>
      <c r="O199" s="177">
        <f>M199+N199</f>
        <v>110</v>
      </c>
      <c r="P199" s="102">
        <v>0</v>
      </c>
      <c r="Q199" s="183">
        <f>O199+P199</f>
        <v>110</v>
      </c>
      <c r="R199" s="248">
        <v>53</v>
      </c>
      <c r="S199" s="249">
        <v>513</v>
      </c>
      <c r="T199" s="177">
        <f t="shared" si="195"/>
        <v>566</v>
      </c>
      <c r="U199" s="102">
        <v>0</v>
      </c>
      <c r="V199" s="187">
        <f t="shared" si="196"/>
        <v>566</v>
      </c>
      <c r="W199" s="222">
        <f t="shared" si="197"/>
        <v>414.54545454545456</v>
      </c>
    </row>
    <row r="200" spans="2:23" ht="13.5" thickBot="1" x14ac:dyDescent="0.25">
      <c r="B200" s="212"/>
      <c r="C200" s="123"/>
      <c r="D200" s="123"/>
      <c r="E200" s="123"/>
      <c r="F200" s="123"/>
      <c r="G200" s="123"/>
      <c r="H200" s="123"/>
      <c r="I200" s="124"/>
      <c r="L200" s="232" t="s">
        <v>16</v>
      </c>
      <c r="M200" s="248">
        <v>55</v>
      </c>
      <c r="N200" s="249">
        <v>159</v>
      </c>
      <c r="O200" s="177">
        <f>M200+N200</f>
        <v>214</v>
      </c>
      <c r="P200" s="102">
        <v>0</v>
      </c>
      <c r="Q200" s="183">
        <f>O200+P200</f>
        <v>214</v>
      </c>
      <c r="R200" s="248">
        <v>72</v>
      </c>
      <c r="S200" s="249">
        <v>546</v>
      </c>
      <c r="T200" s="177">
        <f t="shared" si="195"/>
        <v>618</v>
      </c>
      <c r="U200" s="102">
        <v>0</v>
      </c>
      <c r="V200" s="187">
        <f t="shared" si="196"/>
        <v>618</v>
      </c>
      <c r="W200" s="222">
        <f t="shared" si="197"/>
        <v>188.78504672897196</v>
      </c>
    </row>
    <row r="201" spans="2:23" ht="14.25" thickTop="1" thickBot="1" x14ac:dyDescent="0.25">
      <c r="B201" s="212"/>
      <c r="C201" s="123"/>
      <c r="D201" s="123"/>
      <c r="E201" s="123"/>
      <c r="F201" s="123"/>
      <c r="G201" s="123"/>
      <c r="H201" s="123"/>
      <c r="I201" s="124"/>
      <c r="L201" s="208" t="s">
        <v>17</v>
      </c>
      <c r="M201" s="189">
        <f>+M198+M199+M200</f>
        <v>91</v>
      </c>
      <c r="N201" s="190">
        <f>+N198+N199+N200</f>
        <v>283</v>
      </c>
      <c r="O201" s="189">
        <f>+O198+O199+O200</f>
        <v>374</v>
      </c>
      <c r="P201" s="189">
        <f>+P198+P199+P200</f>
        <v>0</v>
      </c>
      <c r="Q201" s="189">
        <f>Q200+Q198+Q199</f>
        <v>374</v>
      </c>
      <c r="R201" s="189">
        <f>+R198+R199+R200</f>
        <v>185</v>
      </c>
      <c r="S201" s="190">
        <f>+S198+S199+S200</f>
        <v>1569</v>
      </c>
      <c r="T201" s="189">
        <f>+T198+T199+T200</f>
        <v>1754</v>
      </c>
      <c r="U201" s="189">
        <f>+U198+U199+U200</f>
        <v>0</v>
      </c>
      <c r="V201" s="191">
        <f>V200+V198+V199</f>
        <v>1754</v>
      </c>
      <c r="W201" s="192">
        <f t="shared" si="197"/>
        <v>368.98395721925129</v>
      </c>
    </row>
    <row r="202" spans="2:23" ht="13.5" thickTop="1" x14ac:dyDescent="0.2">
      <c r="B202" s="212"/>
      <c r="C202" s="123"/>
      <c r="D202" s="123"/>
      <c r="E202" s="123"/>
      <c r="F202" s="123"/>
      <c r="G202" s="123"/>
      <c r="H202" s="123"/>
      <c r="I202" s="124"/>
      <c r="L202" s="226" t="s">
        <v>18</v>
      </c>
      <c r="M202" s="258">
        <v>60</v>
      </c>
      <c r="N202" s="259">
        <v>139</v>
      </c>
      <c r="O202" s="178">
        <f>M202+N202</f>
        <v>199</v>
      </c>
      <c r="P202" s="102">
        <v>0</v>
      </c>
      <c r="Q202" s="184">
        <f>O202+P202</f>
        <v>199</v>
      </c>
      <c r="R202" s="258">
        <v>71</v>
      </c>
      <c r="S202" s="259">
        <v>499</v>
      </c>
      <c r="T202" s="178">
        <f t="shared" ref="T202:T204" si="198">+R202+S202</f>
        <v>570</v>
      </c>
      <c r="U202" s="102">
        <v>0</v>
      </c>
      <c r="V202" s="187">
        <f t="shared" ref="V202:V204" si="199">+T202+U202</f>
        <v>570</v>
      </c>
      <c r="W202" s="222">
        <f t="shared" si="197"/>
        <v>186.43216080402013</v>
      </c>
    </row>
    <row r="203" spans="2:23" x14ac:dyDescent="0.2">
      <c r="B203" s="212"/>
      <c r="C203" s="123"/>
      <c r="D203" s="123"/>
      <c r="E203" s="123"/>
      <c r="F203" s="123"/>
      <c r="G203" s="123"/>
      <c r="H203" s="123"/>
      <c r="I203" s="124"/>
      <c r="L203" s="226" t="s">
        <v>19</v>
      </c>
      <c r="M203" s="248">
        <v>44</v>
      </c>
      <c r="N203" s="249">
        <v>181</v>
      </c>
      <c r="O203" s="177">
        <f>M203+N203</f>
        <v>225</v>
      </c>
      <c r="P203" s="102">
        <v>0</v>
      </c>
      <c r="Q203" s="183">
        <f>O203+P203</f>
        <v>225</v>
      </c>
      <c r="R203" s="248">
        <v>75</v>
      </c>
      <c r="S203" s="249">
        <v>477</v>
      </c>
      <c r="T203" s="177">
        <f t="shared" si="198"/>
        <v>552</v>
      </c>
      <c r="U203" s="102">
        <v>0</v>
      </c>
      <c r="V203" s="187">
        <f t="shared" si="199"/>
        <v>552</v>
      </c>
      <c r="W203" s="222">
        <f>IF(Q203=0,0,((V203/Q203)-1)*100)</f>
        <v>145.33333333333331</v>
      </c>
    </row>
    <row r="204" spans="2:23" ht="13.5" thickBot="1" x14ac:dyDescent="0.25">
      <c r="B204" s="212"/>
      <c r="C204" s="123"/>
      <c r="D204" s="123"/>
      <c r="E204" s="123"/>
      <c r="F204" s="123"/>
      <c r="G204" s="123"/>
      <c r="H204" s="123"/>
      <c r="I204" s="124"/>
      <c r="L204" s="226" t="s">
        <v>20</v>
      </c>
      <c r="M204" s="248">
        <v>13</v>
      </c>
      <c r="N204" s="249">
        <v>368</v>
      </c>
      <c r="O204" s="177">
        <f>M204+N204</f>
        <v>381</v>
      </c>
      <c r="P204" s="102">
        <v>0</v>
      </c>
      <c r="Q204" s="183">
        <f>O204+P204</f>
        <v>381</v>
      </c>
      <c r="R204" s="248">
        <v>72</v>
      </c>
      <c r="S204" s="249">
        <v>435</v>
      </c>
      <c r="T204" s="177">
        <f t="shared" si="198"/>
        <v>507</v>
      </c>
      <c r="U204" s="102">
        <v>0</v>
      </c>
      <c r="V204" s="187">
        <f t="shared" si="199"/>
        <v>507</v>
      </c>
      <c r="W204" s="222">
        <f>IF(Q204=0,0,((V204/Q204)-1)*100)</f>
        <v>33.070866141732289</v>
      </c>
    </row>
    <row r="205" spans="2:23" ht="14.25" thickTop="1" thickBot="1" x14ac:dyDescent="0.25">
      <c r="B205" s="212"/>
      <c r="C205" s="123"/>
      <c r="D205" s="123"/>
      <c r="E205" s="123"/>
      <c r="F205" s="123"/>
      <c r="G205" s="123"/>
      <c r="H205" s="123"/>
      <c r="I205" s="124"/>
      <c r="L205" s="208" t="s">
        <v>89</v>
      </c>
      <c r="M205" s="189">
        <f t="shared" ref="M205:V205" si="200">+M202+M203+M204</f>
        <v>117</v>
      </c>
      <c r="N205" s="190">
        <f t="shared" si="200"/>
        <v>688</v>
      </c>
      <c r="O205" s="189">
        <f t="shared" si="200"/>
        <v>805</v>
      </c>
      <c r="P205" s="189">
        <f t="shared" si="200"/>
        <v>0</v>
      </c>
      <c r="Q205" s="189">
        <f t="shared" si="200"/>
        <v>805</v>
      </c>
      <c r="R205" s="189">
        <f t="shared" si="200"/>
        <v>218</v>
      </c>
      <c r="S205" s="190">
        <f t="shared" si="200"/>
        <v>1411</v>
      </c>
      <c r="T205" s="189">
        <f t="shared" si="200"/>
        <v>1629</v>
      </c>
      <c r="U205" s="189">
        <f t="shared" si="200"/>
        <v>0</v>
      </c>
      <c r="V205" s="191">
        <f t="shared" si="200"/>
        <v>1629</v>
      </c>
      <c r="W205" s="192">
        <f t="shared" ref="W205" si="201">IF(Q205=0,0,((V205/Q205)-1)*100)</f>
        <v>102.36024844720495</v>
      </c>
    </row>
    <row r="206" spans="2:23" ht="13.5" thickTop="1" x14ac:dyDescent="0.2">
      <c r="B206" s="212"/>
      <c r="C206" s="123"/>
      <c r="D206" s="123"/>
      <c r="E206" s="123"/>
      <c r="F206" s="123"/>
      <c r="G206" s="123"/>
      <c r="H206" s="123"/>
      <c r="I206" s="124"/>
      <c r="L206" s="226" t="s">
        <v>21</v>
      </c>
      <c r="M206" s="248">
        <v>17</v>
      </c>
      <c r="N206" s="249">
        <v>321</v>
      </c>
      <c r="O206" s="177">
        <f>M206+N206</f>
        <v>338</v>
      </c>
      <c r="P206" s="102">
        <v>0</v>
      </c>
      <c r="Q206" s="183">
        <f>O206+P206</f>
        <v>338</v>
      </c>
      <c r="R206" s="248">
        <v>61</v>
      </c>
      <c r="S206" s="249">
        <v>420</v>
      </c>
      <c r="T206" s="177">
        <f t="shared" ref="T206:T207" si="202">+R206+S206</f>
        <v>481</v>
      </c>
      <c r="U206" s="102">
        <v>0</v>
      </c>
      <c r="V206" s="187">
        <f t="shared" ref="V206:V207" si="203">+T206+U206</f>
        <v>481</v>
      </c>
      <c r="W206" s="222">
        <f t="shared" si="197"/>
        <v>42.307692307692314</v>
      </c>
    </row>
    <row r="207" spans="2:23" ht="13.5" thickBot="1" x14ac:dyDescent="0.25">
      <c r="B207" s="212"/>
      <c r="C207" s="123"/>
      <c r="D207" s="123"/>
      <c r="E207" s="123"/>
      <c r="F207" s="123"/>
      <c r="G207" s="123"/>
      <c r="H207" s="123"/>
      <c r="I207" s="124"/>
      <c r="L207" s="226" t="s">
        <v>90</v>
      </c>
      <c r="M207" s="248">
        <v>28</v>
      </c>
      <c r="N207" s="249">
        <v>397</v>
      </c>
      <c r="O207" s="177">
        <f>M207+N207</f>
        <v>425</v>
      </c>
      <c r="P207" s="102">
        <v>0</v>
      </c>
      <c r="Q207" s="183">
        <f>O207+P207</f>
        <v>425</v>
      </c>
      <c r="R207" s="248">
        <v>65</v>
      </c>
      <c r="S207" s="249">
        <v>465</v>
      </c>
      <c r="T207" s="177">
        <f t="shared" si="202"/>
        <v>530</v>
      </c>
      <c r="U207" s="102">
        <v>0</v>
      </c>
      <c r="V207" s="187">
        <f t="shared" si="203"/>
        <v>530</v>
      </c>
      <c r="W207" s="222">
        <f>IF(Q207=0,0,((V207/Q207)-1)*100)</f>
        <v>24.705882352941178</v>
      </c>
    </row>
    <row r="208" spans="2:23" ht="14.25" thickTop="1" thickBot="1" x14ac:dyDescent="0.25">
      <c r="B208" s="212"/>
      <c r="C208" s="123"/>
      <c r="D208" s="123"/>
      <c r="E208" s="123"/>
      <c r="F208" s="123"/>
      <c r="G208" s="123"/>
      <c r="H208" s="123"/>
      <c r="I208" s="124"/>
      <c r="L208" s="208" t="s">
        <v>94</v>
      </c>
      <c r="M208" s="189">
        <f t="shared" ref="M208" si="204">+M205+M206+M207</f>
        <v>162</v>
      </c>
      <c r="N208" s="190">
        <f t="shared" ref="N208" si="205">+N205+N206+N207</f>
        <v>1406</v>
      </c>
      <c r="O208" s="189">
        <f t="shared" ref="O208" si="206">+O205+O206+O207</f>
        <v>1568</v>
      </c>
      <c r="P208" s="189">
        <f t="shared" ref="P208" si="207">+P205+P206+P207</f>
        <v>0</v>
      </c>
      <c r="Q208" s="189">
        <f t="shared" ref="Q208" si="208">+Q205+Q206+Q207</f>
        <v>1568</v>
      </c>
      <c r="R208" s="189">
        <f t="shared" ref="R208" si="209">+R205+R206+R207</f>
        <v>344</v>
      </c>
      <c r="S208" s="190">
        <f t="shared" ref="S208" si="210">+S205+S206+S207</f>
        <v>2296</v>
      </c>
      <c r="T208" s="189">
        <f t="shared" ref="T208" si="211">+T205+T206+T207</f>
        <v>2640</v>
      </c>
      <c r="U208" s="189">
        <f t="shared" ref="U208" si="212">+U205+U206+U207</f>
        <v>0</v>
      </c>
      <c r="V208" s="191">
        <f t="shared" ref="V208" si="213">+V205+V206+V207</f>
        <v>2640</v>
      </c>
      <c r="W208" s="192">
        <f t="shared" ref="W208:W209" si="214">IF(Q208=0,0,((V208/Q208)-1)*100)</f>
        <v>68.367346938775512</v>
      </c>
    </row>
    <row r="209" spans="1:27" ht="14.25" thickTop="1" thickBot="1" x14ac:dyDescent="0.25">
      <c r="B209" s="212"/>
      <c r="C209" s="123"/>
      <c r="D209" s="123"/>
      <c r="E209" s="123"/>
      <c r="F209" s="123"/>
      <c r="G209" s="123"/>
      <c r="H209" s="123"/>
      <c r="I209" s="124"/>
      <c r="L209" s="208" t="s">
        <v>95</v>
      </c>
      <c r="M209" s="189">
        <f t="shared" ref="M209:V209" si="215">+M201+M205+M206+M207</f>
        <v>253</v>
      </c>
      <c r="N209" s="190">
        <f t="shared" si="215"/>
        <v>1689</v>
      </c>
      <c r="O209" s="189">
        <f t="shared" si="215"/>
        <v>1942</v>
      </c>
      <c r="P209" s="189">
        <f t="shared" si="215"/>
        <v>0</v>
      </c>
      <c r="Q209" s="189">
        <f t="shared" si="215"/>
        <v>1942</v>
      </c>
      <c r="R209" s="189">
        <f t="shared" si="215"/>
        <v>529</v>
      </c>
      <c r="S209" s="190">
        <f t="shared" si="215"/>
        <v>3865</v>
      </c>
      <c r="T209" s="189">
        <f t="shared" si="215"/>
        <v>4394</v>
      </c>
      <c r="U209" s="189">
        <f t="shared" si="215"/>
        <v>0</v>
      </c>
      <c r="V209" s="191">
        <f t="shared" si="215"/>
        <v>4394</v>
      </c>
      <c r="W209" s="192">
        <f t="shared" si="214"/>
        <v>126.2615859938208</v>
      </c>
    </row>
    <row r="210" spans="1:27" ht="14.25" thickTop="1" thickBot="1" x14ac:dyDescent="0.25">
      <c r="B210" s="212"/>
      <c r="C210" s="123"/>
      <c r="D210" s="123"/>
      <c r="E210" s="123"/>
      <c r="F210" s="123"/>
      <c r="G210" s="123"/>
      <c r="H210" s="123"/>
      <c r="I210" s="124"/>
      <c r="L210" s="226" t="s">
        <v>22</v>
      </c>
      <c r="M210" s="248">
        <v>38</v>
      </c>
      <c r="N210" s="249">
        <v>432</v>
      </c>
      <c r="O210" s="179">
        <f>M210+N210</f>
        <v>470</v>
      </c>
      <c r="P210" s="255">
        <v>0</v>
      </c>
      <c r="Q210" s="183">
        <f>O210+P210</f>
        <v>470</v>
      </c>
      <c r="R210" s="248"/>
      <c r="S210" s="249"/>
      <c r="T210" s="179"/>
      <c r="U210" s="255"/>
      <c r="V210" s="187"/>
      <c r="W210" s="222"/>
    </row>
    <row r="211" spans="1:27" ht="14.25" thickTop="1" thickBot="1" x14ac:dyDescent="0.25">
      <c r="B211" s="212"/>
      <c r="C211" s="123"/>
      <c r="D211" s="123"/>
      <c r="E211" s="123"/>
      <c r="F211" s="123"/>
      <c r="G211" s="123"/>
      <c r="H211" s="123"/>
      <c r="I211" s="124"/>
      <c r="L211" s="209" t="s">
        <v>23</v>
      </c>
      <c r="M211" s="193">
        <f t="shared" ref="M211:Q211" si="216">+M206+M207+M210</f>
        <v>83</v>
      </c>
      <c r="N211" s="193">
        <f t="shared" si="216"/>
        <v>1150</v>
      </c>
      <c r="O211" s="197">
        <f t="shared" si="216"/>
        <v>1233</v>
      </c>
      <c r="P211" s="197">
        <f t="shared" si="216"/>
        <v>0</v>
      </c>
      <c r="Q211" s="196">
        <f t="shared" si="216"/>
        <v>1233</v>
      </c>
      <c r="R211" s="193"/>
      <c r="S211" s="193"/>
      <c r="T211" s="197"/>
      <c r="U211" s="197"/>
      <c r="V211" s="197"/>
      <c r="W211" s="198"/>
    </row>
    <row r="212" spans="1:27" s="4" customFormat="1" ht="12.75" customHeight="1" thickTop="1" x14ac:dyDescent="0.5">
      <c r="A212" s="129"/>
      <c r="B212" s="213"/>
      <c r="C212" s="130"/>
      <c r="D212" s="130"/>
      <c r="E212" s="130"/>
      <c r="F212" s="130"/>
      <c r="G212" s="130"/>
      <c r="H212" s="130"/>
      <c r="I212" s="131"/>
      <c r="J212" s="129"/>
      <c r="K212" s="129"/>
      <c r="L212" s="260" t="s">
        <v>25</v>
      </c>
      <c r="M212" s="261">
        <v>44</v>
      </c>
      <c r="N212" s="262">
        <v>494</v>
      </c>
      <c r="O212" s="180">
        <f>M212+N212</f>
        <v>538</v>
      </c>
      <c r="P212" s="263">
        <v>0</v>
      </c>
      <c r="Q212" s="185">
        <f>O212+P212</f>
        <v>538</v>
      </c>
      <c r="R212" s="261"/>
      <c r="S212" s="262"/>
      <c r="T212" s="180"/>
      <c r="U212" s="263"/>
      <c r="V212" s="188"/>
      <c r="W212" s="264"/>
      <c r="X212" s="9"/>
      <c r="AA212" s="11"/>
    </row>
    <row r="213" spans="1:27" s="4" customFormat="1" ht="12.75" customHeight="1" x14ac:dyDescent="0.5">
      <c r="A213" s="129"/>
      <c r="B213" s="214"/>
      <c r="C213" s="132"/>
      <c r="D213" s="132"/>
      <c r="E213" s="132"/>
      <c r="F213" s="132"/>
      <c r="G213" s="132"/>
      <c r="H213" s="132"/>
      <c r="I213" s="133"/>
      <c r="J213" s="129"/>
      <c r="K213" s="129"/>
      <c r="L213" s="260" t="s">
        <v>26</v>
      </c>
      <c r="M213" s="261">
        <v>48</v>
      </c>
      <c r="N213" s="262">
        <v>464</v>
      </c>
      <c r="O213" s="180">
        <f>M213+N213</f>
        <v>512</v>
      </c>
      <c r="P213" s="265">
        <v>0</v>
      </c>
      <c r="Q213" s="185">
        <f>O213+P213</f>
        <v>512</v>
      </c>
      <c r="R213" s="261"/>
      <c r="S213" s="262"/>
      <c r="T213" s="180"/>
      <c r="U213" s="265"/>
      <c r="V213" s="180"/>
      <c r="W213" s="264"/>
      <c r="X213" s="9"/>
      <c r="AA213" s="11"/>
    </row>
    <row r="214" spans="1:27" s="4" customFormat="1" ht="12.75" customHeight="1" thickBot="1" x14ac:dyDescent="0.55000000000000004">
      <c r="A214" s="129"/>
      <c r="B214" s="214"/>
      <c r="C214" s="132"/>
      <c r="D214" s="132"/>
      <c r="E214" s="132"/>
      <c r="F214" s="132"/>
      <c r="G214" s="132"/>
      <c r="H214" s="132"/>
      <c r="I214" s="133"/>
      <c r="J214" s="129"/>
      <c r="K214" s="129"/>
      <c r="L214" s="260" t="s">
        <v>27</v>
      </c>
      <c r="M214" s="261">
        <v>41</v>
      </c>
      <c r="N214" s="262">
        <v>438</v>
      </c>
      <c r="O214" s="180">
        <f>M214+N214</f>
        <v>479</v>
      </c>
      <c r="P214" s="266">
        <v>0</v>
      </c>
      <c r="Q214" s="185">
        <f>O214+P214</f>
        <v>479</v>
      </c>
      <c r="R214" s="261"/>
      <c r="S214" s="262"/>
      <c r="T214" s="180"/>
      <c r="U214" s="266"/>
      <c r="V214" s="188"/>
      <c r="W214" s="264"/>
      <c r="X214" s="9"/>
      <c r="AA214" s="11"/>
    </row>
    <row r="215" spans="1:27" s="4" customFormat="1" ht="12.75" customHeight="1" thickTop="1" thickBot="1" x14ac:dyDescent="0.25">
      <c r="A215" s="129"/>
      <c r="B215" s="214"/>
      <c r="C215" s="132"/>
      <c r="D215" s="132"/>
      <c r="E215" s="132"/>
      <c r="F215" s="132"/>
      <c r="G215" s="132"/>
      <c r="H215" s="132"/>
      <c r="I215" s="133"/>
      <c r="J215" s="129"/>
      <c r="K215" s="129"/>
      <c r="L215" s="208" t="s">
        <v>28</v>
      </c>
      <c r="M215" s="189">
        <f t="shared" ref="M215:Q215" si="217">+M212+M213+M214</f>
        <v>133</v>
      </c>
      <c r="N215" s="190">
        <f t="shared" si="217"/>
        <v>1396</v>
      </c>
      <c r="O215" s="189">
        <f t="shared" si="217"/>
        <v>1529</v>
      </c>
      <c r="P215" s="189">
        <f t="shared" si="217"/>
        <v>0</v>
      </c>
      <c r="Q215" s="195">
        <f t="shared" si="217"/>
        <v>1529</v>
      </c>
      <c r="R215" s="189"/>
      <c r="S215" s="190"/>
      <c r="T215" s="189"/>
      <c r="U215" s="189"/>
      <c r="V215" s="195"/>
      <c r="W215" s="192"/>
      <c r="X215" s="9"/>
      <c r="AA215" s="11"/>
    </row>
    <row r="216" spans="1:27" ht="14.25" thickTop="1" thickBot="1" x14ac:dyDescent="0.25">
      <c r="B216" s="212"/>
      <c r="C216" s="123"/>
      <c r="D216" s="123"/>
      <c r="E216" s="123"/>
      <c r="F216" s="123"/>
      <c r="G216" s="123"/>
      <c r="H216" s="123"/>
      <c r="I216" s="124"/>
      <c r="L216" s="208" t="s">
        <v>92</v>
      </c>
      <c r="M216" s="189">
        <f t="shared" ref="M216:Q216" si="218">+M201+M205+M211+M215</f>
        <v>424</v>
      </c>
      <c r="N216" s="190">
        <f t="shared" si="218"/>
        <v>3517</v>
      </c>
      <c r="O216" s="189">
        <f t="shared" si="218"/>
        <v>3941</v>
      </c>
      <c r="P216" s="189">
        <f t="shared" si="218"/>
        <v>0</v>
      </c>
      <c r="Q216" s="189">
        <f t="shared" si="218"/>
        <v>3941</v>
      </c>
      <c r="R216" s="189"/>
      <c r="S216" s="190"/>
      <c r="T216" s="189"/>
      <c r="U216" s="189"/>
      <c r="V216" s="191"/>
      <c r="W216" s="192"/>
    </row>
    <row r="217" spans="1:27" ht="14.25" thickTop="1" thickBot="1" x14ac:dyDescent="0.25">
      <c r="B217" s="212"/>
      <c r="C217" s="123"/>
      <c r="D217" s="123"/>
      <c r="E217" s="123"/>
      <c r="F217" s="123"/>
      <c r="G217" s="123"/>
      <c r="H217" s="123"/>
      <c r="I217" s="124"/>
      <c r="L217" s="205" t="s">
        <v>61</v>
      </c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6"/>
    </row>
    <row r="218" spans="1:27" ht="13.5" thickTop="1" x14ac:dyDescent="0.2">
      <c r="B218" s="212"/>
      <c r="C218" s="123"/>
      <c r="D218" s="123"/>
      <c r="E218" s="123"/>
      <c r="F218" s="123"/>
      <c r="G218" s="123"/>
      <c r="H218" s="123"/>
      <c r="I218" s="124"/>
      <c r="L218" s="308" t="s">
        <v>53</v>
      </c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10"/>
    </row>
    <row r="219" spans="1:27" ht="13.5" thickBot="1" x14ac:dyDescent="0.25">
      <c r="B219" s="212"/>
      <c r="C219" s="123"/>
      <c r="D219" s="123"/>
      <c r="E219" s="123"/>
      <c r="F219" s="123"/>
      <c r="G219" s="123"/>
      <c r="H219" s="123"/>
      <c r="I219" s="124"/>
      <c r="L219" s="311" t="s">
        <v>54</v>
      </c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3"/>
    </row>
    <row r="220" spans="1:27" ht="14.25" thickTop="1" thickBot="1" x14ac:dyDescent="0.25">
      <c r="B220" s="212"/>
      <c r="C220" s="123"/>
      <c r="D220" s="123"/>
      <c r="E220" s="123"/>
      <c r="F220" s="123"/>
      <c r="G220" s="123"/>
      <c r="H220" s="123"/>
      <c r="I220" s="124"/>
      <c r="L220" s="202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122" t="s">
        <v>41</v>
      </c>
    </row>
    <row r="221" spans="1:27" ht="14.25" thickTop="1" thickBot="1" x14ac:dyDescent="0.25">
      <c r="B221" s="212"/>
      <c r="C221" s="123"/>
      <c r="D221" s="123"/>
      <c r="E221" s="123"/>
      <c r="F221" s="123"/>
      <c r="G221" s="123"/>
      <c r="H221" s="123"/>
      <c r="I221" s="124"/>
      <c r="L221" s="224"/>
      <c r="M221" s="317" t="s">
        <v>91</v>
      </c>
      <c r="N221" s="318"/>
      <c r="O221" s="318"/>
      <c r="P221" s="318"/>
      <c r="Q221" s="319"/>
      <c r="R221" s="317" t="s">
        <v>93</v>
      </c>
      <c r="S221" s="318"/>
      <c r="T221" s="318"/>
      <c r="U221" s="318"/>
      <c r="V221" s="319"/>
      <c r="W221" s="225" t="s">
        <v>4</v>
      </c>
    </row>
    <row r="222" spans="1:27" ht="13.5" thickTop="1" x14ac:dyDescent="0.2">
      <c r="B222" s="212"/>
      <c r="C222" s="123"/>
      <c r="D222" s="123"/>
      <c r="E222" s="123"/>
      <c r="F222" s="123"/>
      <c r="G222" s="123"/>
      <c r="H222" s="123"/>
      <c r="I222" s="124"/>
      <c r="L222" s="226" t="s">
        <v>5</v>
      </c>
      <c r="M222" s="227"/>
      <c r="N222" s="230"/>
      <c r="O222" s="199"/>
      <c r="P222" s="231"/>
      <c r="Q222" s="200"/>
      <c r="R222" s="227"/>
      <c r="S222" s="230"/>
      <c r="T222" s="199"/>
      <c r="U222" s="231"/>
      <c r="V222" s="200"/>
      <c r="W222" s="229" t="s">
        <v>6</v>
      </c>
    </row>
    <row r="223" spans="1:27" ht="13.5" thickBot="1" x14ac:dyDescent="0.25">
      <c r="B223" s="212"/>
      <c r="C223" s="123"/>
      <c r="D223" s="123"/>
      <c r="E223" s="123"/>
      <c r="F223" s="123"/>
      <c r="G223" s="123"/>
      <c r="H223" s="123"/>
      <c r="I223" s="124"/>
      <c r="L223" s="232"/>
      <c r="M223" s="236" t="s">
        <v>42</v>
      </c>
      <c r="N223" s="237" t="s">
        <v>43</v>
      </c>
      <c r="O223" s="201" t="s">
        <v>55</v>
      </c>
      <c r="P223" s="238" t="s">
        <v>13</v>
      </c>
      <c r="Q223" s="221" t="s">
        <v>9</v>
      </c>
      <c r="R223" s="236" t="s">
        <v>42</v>
      </c>
      <c r="S223" s="237" t="s">
        <v>43</v>
      </c>
      <c r="T223" s="201" t="s">
        <v>55</v>
      </c>
      <c r="U223" s="238" t="s">
        <v>13</v>
      </c>
      <c r="V223" s="221" t="s">
        <v>9</v>
      </c>
      <c r="W223" s="235"/>
    </row>
    <row r="224" spans="1:27" ht="5.25" customHeight="1" thickTop="1" x14ac:dyDescent="0.2">
      <c r="B224" s="212"/>
      <c r="C224" s="123"/>
      <c r="D224" s="123"/>
      <c r="E224" s="123"/>
      <c r="F224" s="123"/>
      <c r="G224" s="123"/>
      <c r="H224" s="123"/>
      <c r="I224" s="124"/>
      <c r="L224" s="226"/>
      <c r="M224" s="242"/>
      <c r="N224" s="243"/>
      <c r="O224" s="176"/>
      <c r="P224" s="244"/>
      <c r="Q224" s="182"/>
      <c r="R224" s="242"/>
      <c r="S224" s="243"/>
      <c r="T224" s="176"/>
      <c r="U224" s="244"/>
      <c r="V224" s="186"/>
      <c r="W224" s="245"/>
    </row>
    <row r="225" spans="1:27" x14ac:dyDescent="0.2">
      <c r="B225" s="212"/>
      <c r="C225" s="123"/>
      <c r="D225" s="123"/>
      <c r="E225" s="123"/>
      <c r="F225" s="123"/>
      <c r="G225" s="123"/>
      <c r="H225" s="123"/>
      <c r="I225" s="124"/>
      <c r="L225" s="226" t="s">
        <v>14</v>
      </c>
      <c r="M225" s="248">
        <f t="shared" ref="M225:N227" si="219">+M171+M198</f>
        <v>11</v>
      </c>
      <c r="N225" s="249">
        <f t="shared" si="219"/>
        <v>41</v>
      </c>
      <c r="O225" s="177">
        <f>+M225+N225</f>
        <v>52</v>
      </c>
      <c r="P225" s="102">
        <f>+P171+P198</f>
        <v>0</v>
      </c>
      <c r="Q225" s="183">
        <f>+O225+P225</f>
        <v>52</v>
      </c>
      <c r="R225" s="248">
        <f t="shared" ref="R225:S227" si="220">+R171+R198</f>
        <v>60</v>
      </c>
      <c r="S225" s="249">
        <f t="shared" si="220"/>
        <v>520</v>
      </c>
      <c r="T225" s="177">
        <f>+R225+S225</f>
        <v>580</v>
      </c>
      <c r="U225" s="102">
        <f>+U171+U198</f>
        <v>0</v>
      </c>
      <c r="V225" s="187">
        <f>+T225+U225</f>
        <v>580</v>
      </c>
      <c r="W225" s="222">
        <f t="shared" ref="W225:W233" si="221">IF(Q225=0,0,((V225/Q225)-1)*100)</f>
        <v>1015.3846153846154</v>
      </c>
    </row>
    <row r="226" spans="1:27" x14ac:dyDescent="0.2">
      <c r="B226" s="212"/>
      <c r="C226" s="123"/>
      <c r="D226" s="123"/>
      <c r="E226" s="123"/>
      <c r="F226" s="123"/>
      <c r="G226" s="123"/>
      <c r="H226" s="123"/>
      <c r="I226" s="124"/>
      <c r="L226" s="226" t="s">
        <v>15</v>
      </c>
      <c r="M226" s="248">
        <f t="shared" si="219"/>
        <v>27</v>
      </c>
      <c r="N226" s="249">
        <f t="shared" si="219"/>
        <v>85</v>
      </c>
      <c r="O226" s="177">
        <f t="shared" ref="O226:O227" si="222">+M226+N226</f>
        <v>112</v>
      </c>
      <c r="P226" s="102">
        <f>+P172+P199</f>
        <v>0</v>
      </c>
      <c r="Q226" s="183">
        <f t="shared" ref="Q226:Q227" si="223">+O226+P226</f>
        <v>112</v>
      </c>
      <c r="R226" s="248">
        <f t="shared" si="220"/>
        <v>53</v>
      </c>
      <c r="S226" s="249">
        <f t="shared" si="220"/>
        <v>520</v>
      </c>
      <c r="T226" s="177">
        <f t="shared" ref="T226:T227" si="224">+R226+S226</f>
        <v>573</v>
      </c>
      <c r="U226" s="102">
        <f>+U172+U199</f>
        <v>0</v>
      </c>
      <c r="V226" s="187">
        <f t="shared" ref="V226:V227" si="225">+T226+U226</f>
        <v>573</v>
      </c>
      <c r="W226" s="222">
        <f t="shared" si="221"/>
        <v>411.60714285714289</v>
      </c>
    </row>
    <row r="227" spans="1:27" ht="13.5" thickBot="1" x14ac:dyDescent="0.25">
      <c r="B227" s="212"/>
      <c r="C227" s="123"/>
      <c r="D227" s="123"/>
      <c r="E227" s="123"/>
      <c r="F227" s="123"/>
      <c r="G227" s="123"/>
      <c r="H227" s="123"/>
      <c r="I227" s="124"/>
      <c r="L227" s="232" t="s">
        <v>16</v>
      </c>
      <c r="M227" s="248">
        <f t="shared" si="219"/>
        <v>55</v>
      </c>
      <c r="N227" s="249">
        <f t="shared" si="219"/>
        <v>160</v>
      </c>
      <c r="O227" s="177">
        <f t="shared" si="222"/>
        <v>215</v>
      </c>
      <c r="P227" s="102">
        <f>+P173+P200</f>
        <v>0</v>
      </c>
      <c r="Q227" s="183">
        <f t="shared" si="223"/>
        <v>215</v>
      </c>
      <c r="R227" s="248">
        <f t="shared" si="220"/>
        <v>72</v>
      </c>
      <c r="S227" s="249">
        <f t="shared" si="220"/>
        <v>550</v>
      </c>
      <c r="T227" s="177">
        <f t="shared" si="224"/>
        <v>622</v>
      </c>
      <c r="U227" s="102">
        <f>+U173+U200</f>
        <v>0</v>
      </c>
      <c r="V227" s="187">
        <f t="shared" si="225"/>
        <v>622</v>
      </c>
      <c r="W227" s="222">
        <f t="shared" si="221"/>
        <v>189.30232558139534</v>
      </c>
    </row>
    <row r="228" spans="1:27" ht="14.25" thickTop="1" thickBot="1" x14ac:dyDescent="0.25">
      <c r="B228" s="212"/>
      <c r="C228" s="123"/>
      <c r="D228" s="123"/>
      <c r="E228" s="123"/>
      <c r="F228" s="123"/>
      <c r="G228" s="123"/>
      <c r="H228" s="123"/>
      <c r="I228" s="124"/>
      <c r="L228" s="208" t="s">
        <v>17</v>
      </c>
      <c r="M228" s="189">
        <f t="shared" ref="M228:V228" si="226">+M225+M226+M227</f>
        <v>93</v>
      </c>
      <c r="N228" s="190">
        <f t="shared" si="226"/>
        <v>286</v>
      </c>
      <c r="O228" s="189">
        <f t="shared" si="226"/>
        <v>379</v>
      </c>
      <c r="P228" s="189">
        <f t="shared" si="226"/>
        <v>0</v>
      </c>
      <c r="Q228" s="189">
        <f t="shared" si="226"/>
        <v>379</v>
      </c>
      <c r="R228" s="189">
        <f t="shared" si="226"/>
        <v>185</v>
      </c>
      <c r="S228" s="190">
        <f t="shared" si="226"/>
        <v>1590</v>
      </c>
      <c r="T228" s="189">
        <f t="shared" si="226"/>
        <v>1775</v>
      </c>
      <c r="U228" s="189">
        <f t="shared" si="226"/>
        <v>0</v>
      </c>
      <c r="V228" s="191">
        <f t="shared" si="226"/>
        <v>1775</v>
      </c>
      <c r="W228" s="192">
        <f t="shared" si="221"/>
        <v>368.33773087071239</v>
      </c>
    </row>
    <row r="229" spans="1:27" ht="13.5" thickTop="1" x14ac:dyDescent="0.2">
      <c r="B229" s="212"/>
      <c r="C229" s="123"/>
      <c r="D229" s="123"/>
      <c r="E229" s="123"/>
      <c r="F229" s="123"/>
      <c r="G229" s="123"/>
      <c r="H229" s="123"/>
      <c r="I229" s="124"/>
      <c r="L229" s="226" t="s">
        <v>18</v>
      </c>
      <c r="M229" s="258">
        <f t="shared" ref="M229:N231" si="227">+M175+M202</f>
        <v>60</v>
      </c>
      <c r="N229" s="259">
        <f t="shared" si="227"/>
        <v>140</v>
      </c>
      <c r="O229" s="178">
        <f t="shared" ref="O229:O230" si="228">+M229+N229</f>
        <v>200</v>
      </c>
      <c r="P229" s="102">
        <f>+P175+P202</f>
        <v>0</v>
      </c>
      <c r="Q229" s="184">
        <f t="shared" ref="Q229:Q230" si="229">+O229+P229</f>
        <v>200</v>
      </c>
      <c r="R229" s="258">
        <f t="shared" ref="R229:S231" si="230">+R175+R202</f>
        <v>71</v>
      </c>
      <c r="S229" s="259">
        <f t="shared" si="230"/>
        <v>502</v>
      </c>
      <c r="T229" s="178">
        <f t="shared" ref="T229:T230" si="231">+R229+S229</f>
        <v>573</v>
      </c>
      <c r="U229" s="102">
        <f>+U175+U202</f>
        <v>0</v>
      </c>
      <c r="V229" s="187">
        <f t="shared" ref="V229:V230" si="232">+T229+U229</f>
        <v>573</v>
      </c>
      <c r="W229" s="222">
        <f t="shared" si="221"/>
        <v>186.50000000000003</v>
      </c>
    </row>
    <row r="230" spans="1:27" x14ac:dyDescent="0.2">
      <c r="B230" s="212"/>
      <c r="C230" s="123"/>
      <c r="D230" s="123"/>
      <c r="E230" s="123"/>
      <c r="F230" s="123"/>
      <c r="G230" s="123"/>
      <c r="H230" s="123"/>
      <c r="I230" s="124"/>
      <c r="L230" s="226" t="s">
        <v>19</v>
      </c>
      <c r="M230" s="248">
        <f t="shared" si="227"/>
        <v>44</v>
      </c>
      <c r="N230" s="249">
        <f t="shared" si="227"/>
        <v>181</v>
      </c>
      <c r="O230" s="177">
        <f t="shared" si="228"/>
        <v>225</v>
      </c>
      <c r="P230" s="102">
        <f>+P176+P203</f>
        <v>0</v>
      </c>
      <c r="Q230" s="183">
        <f t="shared" si="229"/>
        <v>225</v>
      </c>
      <c r="R230" s="248">
        <f t="shared" si="230"/>
        <v>75</v>
      </c>
      <c r="S230" s="249">
        <f t="shared" si="230"/>
        <v>479</v>
      </c>
      <c r="T230" s="177">
        <f t="shared" si="231"/>
        <v>554</v>
      </c>
      <c r="U230" s="102">
        <f>+U176+U203</f>
        <v>0</v>
      </c>
      <c r="V230" s="187">
        <f t="shared" si="232"/>
        <v>554</v>
      </c>
      <c r="W230" s="222">
        <f>IF(Q230=0,0,((V230/Q230)-1)*100)</f>
        <v>146.2222222222222</v>
      </c>
    </row>
    <row r="231" spans="1:27" ht="15" customHeight="1" thickBot="1" x14ac:dyDescent="0.25">
      <c r="B231" s="212"/>
      <c r="C231" s="123"/>
      <c r="D231" s="123"/>
      <c r="E231" s="123"/>
      <c r="F231" s="123"/>
      <c r="G231" s="123"/>
      <c r="H231" s="123"/>
      <c r="I231" s="124"/>
      <c r="L231" s="226" t="s">
        <v>20</v>
      </c>
      <c r="M231" s="248">
        <f t="shared" si="227"/>
        <v>13</v>
      </c>
      <c r="N231" s="249">
        <f t="shared" si="227"/>
        <v>372</v>
      </c>
      <c r="O231" s="177">
        <f>+M231+N231</f>
        <v>385</v>
      </c>
      <c r="P231" s="102">
        <f>+P177+P204</f>
        <v>0</v>
      </c>
      <c r="Q231" s="183">
        <f>+O231+P231</f>
        <v>385</v>
      </c>
      <c r="R231" s="248">
        <f t="shared" si="230"/>
        <v>72</v>
      </c>
      <c r="S231" s="249">
        <f t="shared" si="230"/>
        <v>437</v>
      </c>
      <c r="T231" s="177">
        <f>+R231+S231</f>
        <v>509</v>
      </c>
      <c r="U231" s="102">
        <f>+U177+U204</f>
        <v>0</v>
      </c>
      <c r="V231" s="187">
        <f>+T231+U231</f>
        <v>509</v>
      </c>
      <c r="W231" s="222">
        <f>IF(Q231=0,0,((V231/Q231)-1)*100)</f>
        <v>32.207792207792217</v>
      </c>
    </row>
    <row r="232" spans="1:27" ht="14.25" thickTop="1" thickBot="1" x14ac:dyDescent="0.25">
      <c r="B232" s="212"/>
      <c r="C232" s="123"/>
      <c r="D232" s="123"/>
      <c r="E232" s="123"/>
      <c r="F232" s="123"/>
      <c r="G232" s="123"/>
      <c r="H232" s="123"/>
      <c r="I232" s="124"/>
      <c r="L232" s="208" t="s">
        <v>89</v>
      </c>
      <c r="M232" s="189">
        <f t="shared" ref="M232:V232" si="233">+M229+M230+M231</f>
        <v>117</v>
      </c>
      <c r="N232" s="190">
        <f t="shared" si="233"/>
        <v>693</v>
      </c>
      <c r="O232" s="189">
        <f t="shared" si="233"/>
        <v>810</v>
      </c>
      <c r="P232" s="189">
        <f t="shared" si="233"/>
        <v>0</v>
      </c>
      <c r="Q232" s="189">
        <f t="shared" si="233"/>
        <v>810</v>
      </c>
      <c r="R232" s="189">
        <f t="shared" si="233"/>
        <v>218</v>
      </c>
      <c r="S232" s="190">
        <f t="shared" si="233"/>
        <v>1418</v>
      </c>
      <c r="T232" s="189">
        <f t="shared" si="233"/>
        <v>1636</v>
      </c>
      <c r="U232" s="189">
        <f t="shared" si="233"/>
        <v>0</v>
      </c>
      <c r="V232" s="191">
        <f t="shared" si="233"/>
        <v>1636</v>
      </c>
      <c r="W232" s="192">
        <f t="shared" ref="W232" si="234">IF(Q232=0,0,((V232/Q232)-1)*100)</f>
        <v>101.97530864197533</v>
      </c>
    </row>
    <row r="233" spans="1:27" ht="13.5" thickTop="1" x14ac:dyDescent="0.2">
      <c r="B233" s="212"/>
      <c r="C233" s="123"/>
      <c r="D233" s="123"/>
      <c r="E233" s="123"/>
      <c r="F233" s="123"/>
      <c r="G233" s="123"/>
      <c r="H233" s="123"/>
      <c r="I233" s="124"/>
      <c r="L233" s="226" t="s">
        <v>21</v>
      </c>
      <c r="M233" s="248">
        <f>+M179+M206</f>
        <v>17</v>
      </c>
      <c r="N233" s="249">
        <f>+N179+N206</f>
        <v>322</v>
      </c>
      <c r="O233" s="177">
        <f t="shared" ref="O233:O237" si="235">+M233+N233</f>
        <v>339</v>
      </c>
      <c r="P233" s="102">
        <f>+P179+P206</f>
        <v>0</v>
      </c>
      <c r="Q233" s="183">
        <f t="shared" ref="Q233:Q237" si="236">+O233+P233</f>
        <v>339</v>
      </c>
      <c r="R233" s="248">
        <f>+R179+R206</f>
        <v>61</v>
      </c>
      <c r="S233" s="249">
        <f>+S179+S206</f>
        <v>421</v>
      </c>
      <c r="T233" s="177">
        <f t="shared" ref="T233" si="237">+R233+S233</f>
        <v>482</v>
      </c>
      <c r="U233" s="102">
        <f>+U179+U206</f>
        <v>0</v>
      </c>
      <c r="V233" s="187">
        <f t="shared" ref="V233" si="238">+T233+U233</f>
        <v>482</v>
      </c>
      <c r="W233" s="222">
        <f t="shared" si="221"/>
        <v>42.182890855457231</v>
      </c>
    </row>
    <row r="234" spans="1:27" ht="13.5" thickBot="1" x14ac:dyDescent="0.25">
      <c r="B234" s="212"/>
      <c r="C234" s="123"/>
      <c r="D234" s="123"/>
      <c r="E234" s="123"/>
      <c r="F234" s="123"/>
      <c r="G234" s="123"/>
      <c r="H234" s="123"/>
      <c r="I234" s="124"/>
      <c r="L234" s="226" t="s">
        <v>90</v>
      </c>
      <c r="M234" s="248">
        <f>+M180+M207</f>
        <v>28</v>
      </c>
      <c r="N234" s="249">
        <f>+N180+N207</f>
        <v>398</v>
      </c>
      <c r="O234" s="177">
        <f>+M234+N234</f>
        <v>426</v>
      </c>
      <c r="P234" s="102">
        <f>+P180+P207</f>
        <v>0</v>
      </c>
      <c r="Q234" s="183">
        <f>+O234+P234</f>
        <v>426</v>
      </c>
      <c r="R234" s="248">
        <f>+R180+R207</f>
        <v>65</v>
      </c>
      <c r="S234" s="249">
        <f>+S180+S207</f>
        <v>466</v>
      </c>
      <c r="T234" s="177">
        <f>+R234+S234</f>
        <v>531</v>
      </c>
      <c r="U234" s="102">
        <f>+U180+U207</f>
        <v>0</v>
      </c>
      <c r="V234" s="187">
        <f>+T234+U234</f>
        <v>531</v>
      </c>
      <c r="W234" s="222">
        <f>IF(Q234=0,0,((V234/Q234)-1)*100)</f>
        <v>24.64788732394365</v>
      </c>
    </row>
    <row r="235" spans="1:27" ht="14.25" thickTop="1" thickBot="1" x14ac:dyDescent="0.25">
      <c r="B235" s="212"/>
      <c r="C235" s="123"/>
      <c r="D235" s="123"/>
      <c r="E235" s="123"/>
      <c r="F235" s="123"/>
      <c r="G235" s="123"/>
      <c r="H235" s="123"/>
      <c r="I235" s="124"/>
      <c r="L235" s="208" t="s">
        <v>94</v>
      </c>
      <c r="M235" s="189">
        <f t="shared" ref="M235" si="239">+M232+M233+M234</f>
        <v>162</v>
      </c>
      <c r="N235" s="190">
        <f t="shared" ref="N235" si="240">+N232+N233+N234</f>
        <v>1413</v>
      </c>
      <c r="O235" s="189">
        <f t="shared" ref="O235" si="241">+O232+O233+O234</f>
        <v>1575</v>
      </c>
      <c r="P235" s="189">
        <f t="shared" ref="P235" si="242">+P232+P233+P234</f>
        <v>0</v>
      </c>
      <c r="Q235" s="189">
        <f t="shared" ref="Q235" si="243">+Q232+Q233+Q234</f>
        <v>1575</v>
      </c>
      <c r="R235" s="189">
        <f t="shared" ref="R235" si="244">+R232+R233+R234</f>
        <v>344</v>
      </c>
      <c r="S235" s="190">
        <f t="shared" ref="S235" si="245">+S232+S233+S234</f>
        <v>2305</v>
      </c>
      <c r="T235" s="189">
        <f t="shared" ref="T235" si="246">+T232+T233+T234</f>
        <v>2649</v>
      </c>
      <c r="U235" s="189">
        <f t="shared" ref="U235" si="247">+U232+U233+U234</f>
        <v>0</v>
      </c>
      <c r="V235" s="191">
        <f t="shared" ref="V235" si="248">+V232+V233+V234</f>
        <v>2649</v>
      </c>
      <c r="W235" s="192">
        <f t="shared" ref="W235:W236" si="249">IF(Q235=0,0,((V235/Q235)-1)*100)</f>
        <v>68.190476190476204</v>
      </c>
    </row>
    <row r="236" spans="1:27" ht="14.25" thickTop="1" thickBot="1" x14ac:dyDescent="0.25">
      <c r="B236" s="212"/>
      <c r="C236" s="123"/>
      <c r="D236" s="123"/>
      <c r="E236" s="123"/>
      <c r="F236" s="123"/>
      <c r="G236" s="123"/>
      <c r="H236" s="123"/>
      <c r="I236" s="124"/>
      <c r="L236" s="208" t="s">
        <v>95</v>
      </c>
      <c r="M236" s="189">
        <f t="shared" ref="M236:V236" si="250">+M228+M232+M233+M234</f>
        <v>255</v>
      </c>
      <c r="N236" s="190">
        <f t="shared" si="250"/>
        <v>1699</v>
      </c>
      <c r="O236" s="189">
        <f t="shared" si="250"/>
        <v>1954</v>
      </c>
      <c r="P236" s="189">
        <f t="shared" si="250"/>
        <v>0</v>
      </c>
      <c r="Q236" s="189">
        <f t="shared" si="250"/>
        <v>1954</v>
      </c>
      <c r="R236" s="189">
        <f t="shared" si="250"/>
        <v>529</v>
      </c>
      <c r="S236" s="190">
        <f t="shared" si="250"/>
        <v>3895</v>
      </c>
      <c r="T236" s="189">
        <f t="shared" si="250"/>
        <v>4424</v>
      </c>
      <c r="U236" s="189">
        <f t="shared" si="250"/>
        <v>0</v>
      </c>
      <c r="V236" s="191">
        <f t="shared" si="250"/>
        <v>4424</v>
      </c>
      <c r="W236" s="192">
        <f t="shared" si="249"/>
        <v>126.40736949846469</v>
      </c>
    </row>
    <row r="237" spans="1:27" ht="14.25" thickTop="1" thickBot="1" x14ac:dyDescent="0.25">
      <c r="B237" s="212"/>
      <c r="C237" s="123"/>
      <c r="D237" s="123"/>
      <c r="E237" s="123"/>
      <c r="F237" s="123"/>
      <c r="G237" s="123"/>
      <c r="H237" s="123"/>
      <c r="I237" s="124"/>
      <c r="L237" s="226" t="s">
        <v>22</v>
      </c>
      <c r="M237" s="248">
        <f>+M183+M210</f>
        <v>38</v>
      </c>
      <c r="N237" s="249">
        <f>+N183+N210</f>
        <v>434</v>
      </c>
      <c r="O237" s="179">
        <f t="shared" si="235"/>
        <v>472</v>
      </c>
      <c r="P237" s="255">
        <f>+P183+P210</f>
        <v>0</v>
      </c>
      <c r="Q237" s="183">
        <f t="shared" si="236"/>
        <v>472</v>
      </c>
      <c r="R237" s="248"/>
      <c r="S237" s="249"/>
      <c r="T237" s="179"/>
      <c r="U237" s="255"/>
      <c r="V237" s="187"/>
      <c r="W237" s="222"/>
    </row>
    <row r="238" spans="1:27" ht="14.25" thickTop="1" thickBot="1" x14ac:dyDescent="0.25">
      <c r="A238" s="125"/>
      <c r="B238" s="126"/>
      <c r="C238" s="127"/>
      <c r="D238" s="127"/>
      <c r="E238" s="127"/>
      <c r="F238" s="127"/>
      <c r="G238" s="127"/>
      <c r="H238" s="127"/>
      <c r="I238" s="128"/>
      <c r="J238" s="125"/>
      <c r="L238" s="209" t="s">
        <v>23</v>
      </c>
      <c r="M238" s="193">
        <f t="shared" ref="M238:Q238" si="251">+M233+M234+M237</f>
        <v>83</v>
      </c>
      <c r="N238" s="193">
        <f t="shared" si="251"/>
        <v>1154</v>
      </c>
      <c r="O238" s="194">
        <f t="shared" si="251"/>
        <v>1237</v>
      </c>
      <c r="P238" s="195">
        <f t="shared" si="251"/>
        <v>0</v>
      </c>
      <c r="Q238" s="196">
        <f t="shared" si="251"/>
        <v>1237</v>
      </c>
      <c r="R238" s="193"/>
      <c r="S238" s="193"/>
      <c r="T238" s="197"/>
      <c r="U238" s="197"/>
      <c r="V238" s="197"/>
      <c r="W238" s="198"/>
    </row>
    <row r="239" spans="1:27" s="4" customFormat="1" ht="12.75" customHeight="1" thickTop="1" x14ac:dyDescent="0.5">
      <c r="A239" s="129"/>
      <c r="B239" s="213"/>
      <c r="C239" s="130"/>
      <c r="D239" s="130"/>
      <c r="E239" s="130"/>
      <c r="F239" s="130"/>
      <c r="G239" s="130"/>
      <c r="H239" s="130"/>
      <c r="I239" s="131"/>
      <c r="J239" s="129"/>
      <c r="K239" s="129"/>
      <c r="L239" s="260" t="s">
        <v>25</v>
      </c>
      <c r="M239" s="261">
        <f t="shared" ref="M239:N241" si="252">+M185+M212</f>
        <v>44</v>
      </c>
      <c r="N239" s="262">
        <f t="shared" si="252"/>
        <v>497</v>
      </c>
      <c r="O239" s="180">
        <f t="shared" ref="O239:O241" si="253">+M239+N239</f>
        <v>541</v>
      </c>
      <c r="P239" s="263">
        <f>+P185+P212</f>
        <v>0</v>
      </c>
      <c r="Q239" s="185">
        <f t="shared" ref="Q239:Q241" si="254">+O239+P239</f>
        <v>541</v>
      </c>
      <c r="R239" s="261"/>
      <c r="S239" s="262"/>
      <c r="T239" s="180"/>
      <c r="U239" s="263"/>
      <c r="V239" s="188"/>
      <c r="W239" s="264"/>
      <c r="X239" s="9"/>
      <c r="AA239" s="11"/>
    </row>
    <row r="240" spans="1:27" s="4" customFormat="1" ht="12.75" customHeight="1" x14ac:dyDescent="0.5">
      <c r="A240" s="129"/>
      <c r="B240" s="214"/>
      <c r="C240" s="132"/>
      <c r="D240" s="132"/>
      <c r="E240" s="132"/>
      <c r="F240" s="132"/>
      <c r="G240" s="132"/>
      <c r="H240" s="132"/>
      <c r="I240" s="133"/>
      <c r="J240" s="129"/>
      <c r="K240" s="129"/>
      <c r="L240" s="260" t="s">
        <v>26</v>
      </c>
      <c r="M240" s="261">
        <f t="shared" si="252"/>
        <v>48</v>
      </c>
      <c r="N240" s="262">
        <f t="shared" si="252"/>
        <v>465</v>
      </c>
      <c r="O240" s="180">
        <f>+M240+N240</f>
        <v>513</v>
      </c>
      <c r="P240" s="265">
        <f>+P186+P213</f>
        <v>0</v>
      </c>
      <c r="Q240" s="185">
        <f>+O240+P240</f>
        <v>513</v>
      </c>
      <c r="R240" s="261"/>
      <c r="S240" s="262"/>
      <c r="T240" s="180"/>
      <c r="U240" s="265"/>
      <c r="V240" s="180"/>
      <c r="W240" s="264"/>
      <c r="X240" s="9"/>
      <c r="AA240" s="11"/>
    </row>
    <row r="241" spans="1:27" s="4" customFormat="1" ht="12.75" customHeight="1" thickBot="1" x14ac:dyDescent="0.55000000000000004">
      <c r="A241" s="129"/>
      <c r="B241" s="214"/>
      <c r="C241" s="132"/>
      <c r="D241" s="132"/>
      <c r="E241" s="132"/>
      <c r="F241" s="132"/>
      <c r="G241" s="132"/>
      <c r="H241" s="132"/>
      <c r="I241" s="133"/>
      <c r="J241" s="129"/>
      <c r="K241" s="129"/>
      <c r="L241" s="260" t="s">
        <v>27</v>
      </c>
      <c r="M241" s="261">
        <f t="shared" si="252"/>
        <v>41</v>
      </c>
      <c r="N241" s="262">
        <f t="shared" si="252"/>
        <v>443</v>
      </c>
      <c r="O241" s="181">
        <f t="shared" si="253"/>
        <v>484</v>
      </c>
      <c r="P241" s="266">
        <f>+P187+P214</f>
        <v>0</v>
      </c>
      <c r="Q241" s="185">
        <f t="shared" si="254"/>
        <v>484</v>
      </c>
      <c r="R241" s="261"/>
      <c r="S241" s="262"/>
      <c r="T241" s="180"/>
      <c r="U241" s="266"/>
      <c r="V241" s="188"/>
      <c r="W241" s="264"/>
      <c r="X241" s="9"/>
      <c r="AA241" s="11"/>
    </row>
    <row r="242" spans="1:27" ht="14.25" thickTop="1" thickBot="1" x14ac:dyDescent="0.25">
      <c r="B242" s="212"/>
      <c r="C242" s="123"/>
      <c r="D242" s="123"/>
      <c r="E242" s="123"/>
      <c r="F242" s="123"/>
      <c r="G242" s="123"/>
      <c r="H242" s="123"/>
      <c r="I242" s="124"/>
      <c r="L242" s="208" t="s">
        <v>28</v>
      </c>
      <c r="M242" s="189">
        <f t="shared" ref="M242:Q242" si="255">+M239+M240+M241</f>
        <v>133</v>
      </c>
      <c r="N242" s="190">
        <f t="shared" si="255"/>
        <v>1405</v>
      </c>
      <c r="O242" s="189">
        <f t="shared" si="255"/>
        <v>1538</v>
      </c>
      <c r="P242" s="189">
        <f t="shared" si="255"/>
        <v>0</v>
      </c>
      <c r="Q242" s="195">
        <f t="shared" si="255"/>
        <v>1538</v>
      </c>
      <c r="R242" s="189"/>
      <c r="S242" s="190"/>
      <c r="T242" s="189"/>
      <c r="U242" s="189"/>
      <c r="V242" s="195"/>
      <c r="W242" s="192"/>
    </row>
    <row r="243" spans="1:27" ht="14.25" thickTop="1" thickBot="1" x14ac:dyDescent="0.25">
      <c r="B243" s="212"/>
      <c r="C243" s="123"/>
      <c r="D243" s="123"/>
      <c r="E243" s="123"/>
      <c r="F243" s="123"/>
      <c r="G243" s="123"/>
      <c r="H243" s="123"/>
      <c r="I243" s="124"/>
      <c r="L243" s="208" t="s">
        <v>92</v>
      </c>
      <c r="M243" s="189">
        <f t="shared" ref="M243:Q243" si="256">+M228+M232+M238+M242</f>
        <v>426</v>
      </c>
      <c r="N243" s="190">
        <f t="shared" si="256"/>
        <v>3538</v>
      </c>
      <c r="O243" s="189">
        <f t="shared" si="256"/>
        <v>3964</v>
      </c>
      <c r="P243" s="189">
        <f t="shared" si="256"/>
        <v>0</v>
      </c>
      <c r="Q243" s="189">
        <f t="shared" si="256"/>
        <v>3964</v>
      </c>
      <c r="R243" s="189"/>
      <c r="S243" s="190"/>
      <c r="T243" s="189"/>
      <c r="U243" s="189"/>
      <c r="V243" s="191"/>
      <c r="W243" s="192"/>
    </row>
    <row r="244" spans="1:27" ht="13.5" thickTop="1" x14ac:dyDescent="0.2">
      <c r="B244" s="202"/>
      <c r="C244" s="95"/>
      <c r="D244" s="95"/>
      <c r="E244" s="95"/>
      <c r="F244" s="95"/>
      <c r="G244" s="95"/>
      <c r="H244" s="95"/>
      <c r="I244" s="96"/>
      <c r="L244" s="205" t="s">
        <v>61</v>
      </c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6"/>
    </row>
  </sheetData>
  <sheetProtection password="CF53" sheet="1" objects="1" scenarios="1"/>
  <customSheetViews>
    <customSheetView guid="{ED529B84-E379-4C9B-A677-BE1D384436B0}" topLeftCell="A178">
      <selection activeCell="U207" sqref="U207"/>
      <rowBreaks count="2" manualBreakCount="2">
        <brk id="82" min="11" max="22" man="1"/>
        <brk id="163" min="11" max="22" man="1"/>
      </rowBreaks>
      <pageMargins left="0.19685039370078741" right="0.27559055118110237" top="0.55118110236220474" bottom="0.59055118110236227" header="0.31496062992125984" footer="0.23622047244094491"/>
      <printOptions horizontalCentered="1"/>
      <pageSetup paperSize="9" scale="70" fitToHeight="4" orientation="portrait" r:id="rId1"/>
      <headerFooter alignWithMargins="0">
        <oddHeader>&amp;LMonthly Air Transport Statistics : Don Mueang International Airport</oddHeader>
        <oddFooter>&amp;LAir Transport Information Division, Corporate Strategy Department&amp;C&amp;D&amp;R&amp;T</oddFooter>
      </headerFooter>
    </customSheetView>
  </customSheetViews>
  <mergeCells count="48"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M86:Q86"/>
    <mergeCell ref="R86:V86"/>
    <mergeCell ref="M140:Q140"/>
    <mergeCell ref="R140:V140"/>
    <mergeCell ref="L110:W110"/>
    <mergeCell ref="L111:W111"/>
    <mergeCell ref="L164:W164"/>
    <mergeCell ref="L165:W165"/>
    <mergeCell ref="M167:Q167"/>
    <mergeCell ref="R167:V167"/>
    <mergeCell ref="M113:Q113"/>
    <mergeCell ref="R113:V113"/>
    <mergeCell ref="L137:W137"/>
    <mergeCell ref="L138:W138"/>
    <mergeCell ref="C32:E32"/>
    <mergeCell ref="F32:H32"/>
    <mergeCell ref="L83:W83"/>
    <mergeCell ref="L84:W84"/>
    <mergeCell ref="B57:I57"/>
    <mergeCell ref="L57:W57"/>
    <mergeCell ref="M59:Q59"/>
    <mergeCell ref="R59:V59"/>
    <mergeCell ref="C59:E59"/>
    <mergeCell ref="F59:H59"/>
    <mergeCell ref="B2:I2"/>
    <mergeCell ref="L2:W2"/>
    <mergeCell ref="B3:I3"/>
    <mergeCell ref="L3:W3"/>
    <mergeCell ref="B56:I56"/>
    <mergeCell ref="L56:W56"/>
    <mergeCell ref="M5:Q5"/>
    <mergeCell ref="R5:V5"/>
    <mergeCell ref="L29:W29"/>
    <mergeCell ref="M32:Q32"/>
    <mergeCell ref="C5:E5"/>
    <mergeCell ref="F5:H5"/>
    <mergeCell ref="B30:I30"/>
    <mergeCell ref="B29:I29"/>
    <mergeCell ref="R32:V32"/>
    <mergeCell ref="L30:W30"/>
  </mergeCells>
  <phoneticPr fontId="26" type="noConversion"/>
  <conditionalFormatting sqref="J1:K1048576 A1:A1048576">
    <cfRule type="containsText" dxfId="15" priority="2" operator="containsText" text="NOT OK">
      <formula>NOT(ISERROR(SEARCH("NOT OK",A1)))</formula>
    </cfRule>
  </conditionalFormatting>
  <printOptions horizontalCentered="1"/>
  <pageMargins left="0.19685039370078741" right="0.27559055118110237" top="0.55118110236220474" bottom="0.59055118110236227" header="0.31496062992125984" footer="0.23622047244094491"/>
  <pageSetup paperSize="9" scale="70" fitToHeight="4" orientation="portrait" r:id="rId2"/>
  <headerFooter alignWithMargins="0">
    <oddHeader>&amp;LMonthly Air Transport Statistics : Don Mueang International Airport</oddHeader>
    <oddFooter>&amp;LAir Transport Information Division, Corporate Strategy Department&amp;C&amp;D&amp;R&amp;T</oddFooter>
  </headerFooter>
  <rowBreaks count="2" manualBreakCount="2">
    <brk id="82" min="11" max="22" man="1"/>
    <brk id="163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244"/>
  <sheetViews>
    <sheetView topLeftCell="K226" workbookViewId="0">
      <selection activeCell="L22" sqref="L22"/>
    </sheetView>
  </sheetViews>
  <sheetFormatPr defaultColWidth="7" defaultRowHeight="12.75" x14ac:dyDescent="0.2"/>
  <cols>
    <col min="1" max="1" width="7" style="95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8.7109375" style="6" customWidth="1"/>
    <col min="10" max="11" width="9.140625" style="95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6" width="10" style="1" customWidth="1"/>
    <col min="17" max="17" width="12.7109375" style="1" customWidth="1"/>
    <col min="18" max="18" width="10.28515625" style="1" customWidth="1"/>
    <col min="19" max="19" width="10.140625" style="1" customWidth="1"/>
    <col min="20" max="20" width="14.140625" style="1" bestFit="1" customWidth="1"/>
    <col min="21" max="21" width="9.28515625" style="1" customWidth="1"/>
    <col min="22" max="22" width="11" style="1" customWidth="1"/>
    <col min="23" max="23" width="12.140625" style="6" bestFit="1" customWidth="1"/>
    <col min="24" max="24" width="9.85546875" style="6" bestFit="1" customWidth="1"/>
    <col min="25" max="25" width="9.85546875" style="1" bestFit="1" customWidth="1"/>
    <col min="26" max="26" width="7" style="1"/>
    <col min="27" max="27" width="7" style="10"/>
    <col min="28" max="16384" width="7" style="1"/>
  </cols>
  <sheetData>
    <row r="1" spans="1:23" ht="13.5" thickBot="1" x14ac:dyDescent="0.25"/>
    <row r="2" spans="1:23" ht="13.5" thickTop="1" x14ac:dyDescent="0.2">
      <c r="B2" s="281" t="s">
        <v>0</v>
      </c>
      <c r="C2" s="282"/>
      <c r="D2" s="282"/>
      <c r="E2" s="282"/>
      <c r="F2" s="282"/>
      <c r="G2" s="282"/>
      <c r="H2" s="282"/>
      <c r="I2" s="283"/>
      <c r="L2" s="284" t="s">
        <v>1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ht="13.5" thickBot="1" x14ac:dyDescent="0.25">
      <c r="B3" s="287" t="s">
        <v>2</v>
      </c>
      <c r="C3" s="288"/>
      <c r="D3" s="288"/>
      <c r="E3" s="288"/>
      <c r="F3" s="288"/>
      <c r="G3" s="288"/>
      <c r="H3" s="288"/>
      <c r="I3" s="289"/>
      <c r="L3" s="290" t="s">
        <v>3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3" ht="14.25" thickTop="1" thickBot="1" x14ac:dyDescent="0.25">
      <c r="B4" s="202"/>
      <c r="C4" s="95"/>
      <c r="D4" s="95"/>
      <c r="E4" s="95"/>
      <c r="F4" s="95"/>
      <c r="G4" s="95"/>
      <c r="H4" s="95"/>
      <c r="I4" s="96"/>
      <c r="L4" s="202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ht="14.25" thickTop="1" thickBot="1" x14ac:dyDescent="0.25">
      <c r="B5" s="224"/>
      <c r="C5" s="296" t="s">
        <v>91</v>
      </c>
      <c r="D5" s="297"/>
      <c r="E5" s="298"/>
      <c r="F5" s="299" t="s">
        <v>93</v>
      </c>
      <c r="G5" s="300"/>
      <c r="H5" s="301"/>
      <c r="I5" s="225" t="s">
        <v>4</v>
      </c>
      <c r="L5" s="224"/>
      <c r="M5" s="293" t="s">
        <v>91</v>
      </c>
      <c r="N5" s="294"/>
      <c r="O5" s="294"/>
      <c r="P5" s="294"/>
      <c r="Q5" s="295"/>
      <c r="R5" s="293" t="s">
        <v>93</v>
      </c>
      <c r="S5" s="294"/>
      <c r="T5" s="294"/>
      <c r="U5" s="294"/>
      <c r="V5" s="295"/>
      <c r="W5" s="225" t="s">
        <v>4</v>
      </c>
    </row>
    <row r="6" spans="1:23" ht="13.5" thickTop="1" x14ac:dyDescent="0.2">
      <c r="B6" s="226" t="s">
        <v>5</v>
      </c>
      <c r="C6" s="227"/>
      <c r="D6" s="228"/>
      <c r="E6" s="158"/>
      <c r="F6" s="227"/>
      <c r="G6" s="228"/>
      <c r="H6" s="158"/>
      <c r="I6" s="229" t="s">
        <v>6</v>
      </c>
      <c r="L6" s="226" t="s">
        <v>5</v>
      </c>
      <c r="M6" s="227"/>
      <c r="N6" s="230"/>
      <c r="O6" s="155"/>
      <c r="P6" s="231"/>
      <c r="Q6" s="156"/>
      <c r="R6" s="227"/>
      <c r="S6" s="230"/>
      <c r="T6" s="155"/>
      <c r="U6" s="231"/>
      <c r="V6" s="155"/>
      <c r="W6" s="229" t="s">
        <v>6</v>
      </c>
    </row>
    <row r="7" spans="1:23" ht="13.5" thickBot="1" x14ac:dyDescent="0.25">
      <c r="B7" s="232"/>
      <c r="C7" s="233" t="s">
        <v>7</v>
      </c>
      <c r="D7" s="234" t="s">
        <v>8</v>
      </c>
      <c r="E7" s="218" t="s">
        <v>9</v>
      </c>
      <c r="F7" s="233" t="s">
        <v>7</v>
      </c>
      <c r="G7" s="234" t="s">
        <v>8</v>
      </c>
      <c r="H7" s="218" t="s">
        <v>9</v>
      </c>
      <c r="I7" s="235"/>
      <c r="L7" s="232"/>
      <c r="M7" s="236" t="s">
        <v>10</v>
      </c>
      <c r="N7" s="237" t="s">
        <v>11</v>
      </c>
      <c r="O7" s="157" t="s">
        <v>12</v>
      </c>
      <c r="P7" s="238" t="s">
        <v>13</v>
      </c>
      <c r="Q7" s="219" t="s">
        <v>9</v>
      </c>
      <c r="R7" s="236" t="s">
        <v>10</v>
      </c>
      <c r="S7" s="237" t="s">
        <v>11</v>
      </c>
      <c r="T7" s="157" t="s">
        <v>12</v>
      </c>
      <c r="U7" s="238" t="s">
        <v>13</v>
      </c>
      <c r="V7" s="157" t="s">
        <v>9</v>
      </c>
      <c r="W7" s="235"/>
    </row>
    <row r="8" spans="1:23" ht="6" customHeight="1" thickTop="1" x14ac:dyDescent="0.2">
      <c r="B8" s="226"/>
      <c r="C8" s="239"/>
      <c r="D8" s="240"/>
      <c r="E8" s="99"/>
      <c r="F8" s="239"/>
      <c r="G8" s="240"/>
      <c r="H8" s="99"/>
      <c r="I8" s="241"/>
      <c r="L8" s="226"/>
      <c r="M8" s="242"/>
      <c r="N8" s="243"/>
      <c r="O8" s="141"/>
      <c r="P8" s="244"/>
      <c r="Q8" s="144"/>
      <c r="R8" s="242"/>
      <c r="S8" s="243"/>
      <c r="T8" s="141"/>
      <c r="U8" s="244"/>
      <c r="V8" s="146"/>
      <c r="W8" s="245"/>
    </row>
    <row r="9" spans="1:23" x14ac:dyDescent="0.2">
      <c r="A9" s="270" t="str">
        <f>IF(ISERROR(F9/G9)," ",IF(F9/G9&gt;0.5,IF(F9/G9&lt;1.5," ","NOT OK"),"NOT OK"))</f>
        <v xml:space="preserve"> </v>
      </c>
      <c r="B9" s="226" t="s">
        <v>14</v>
      </c>
      <c r="C9" s="246">
        <v>367</v>
      </c>
      <c r="D9" s="247">
        <v>366</v>
      </c>
      <c r="E9" s="100">
        <f>C9+D9</f>
        <v>733</v>
      </c>
      <c r="F9" s="246">
        <v>526</v>
      </c>
      <c r="G9" s="247">
        <v>534</v>
      </c>
      <c r="H9" s="100">
        <f>F9+G9</f>
        <v>1060</v>
      </c>
      <c r="I9" s="222">
        <f t="shared" ref="I9:I17" si="0">IF(E9=0,0,((H9/E9)-1)*100)</f>
        <v>44.611186903137792</v>
      </c>
      <c r="L9" s="226" t="s">
        <v>14</v>
      </c>
      <c r="M9" s="248">
        <v>34783</v>
      </c>
      <c r="N9" s="249">
        <v>33721</v>
      </c>
      <c r="O9" s="142">
        <f>+N9+M9</f>
        <v>68504</v>
      </c>
      <c r="P9" s="102">
        <v>3031</v>
      </c>
      <c r="Q9" s="145">
        <f>O9+P9</f>
        <v>71535</v>
      </c>
      <c r="R9" s="248">
        <v>59166</v>
      </c>
      <c r="S9" s="249">
        <v>56602</v>
      </c>
      <c r="T9" s="142">
        <f>+S9+R9</f>
        <v>115768</v>
      </c>
      <c r="U9" s="102">
        <v>248</v>
      </c>
      <c r="V9" s="147">
        <f>T9+U9</f>
        <v>116016</v>
      </c>
      <c r="W9" s="222">
        <f t="shared" ref="W9:W17" si="1">IF(Q9=0,0,((V9/Q9)-1)*100)</f>
        <v>62.180750681484589</v>
      </c>
    </row>
    <row r="10" spans="1:23" x14ac:dyDescent="0.2">
      <c r="A10" s="270" t="str">
        <f t="shared" ref="A10:A71" si="2">IF(ISERROR(F10/G10)," ",IF(F10/G10&gt;0.5,IF(F10/G10&lt;1.5," ","NOT OK"),"NOT OK"))</f>
        <v xml:space="preserve"> </v>
      </c>
      <c r="B10" s="226" t="s">
        <v>15</v>
      </c>
      <c r="C10" s="246">
        <v>407</v>
      </c>
      <c r="D10" s="247">
        <v>406</v>
      </c>
      <c r="E10" s="100">
        <f>C10+D10</f>
        <v>813</v>
      </c>
      <c r="F10" s="246">
        <v>540</v>
      </c>
      <c r="G10" s="247">
        <v>554</v>
      </c>
      <c r="H10" s="100">
        <f>F10+G10</f>
        <v>1094</v>
      </c>
      <c r="I10" s="222">
        <f t="shared" si="0"/>
        <v>34.563345633456336</v>
      </c>
      <c r="K10" s="101"/>
      <c r="L10" s="226" t="s">
        <v>15</v>
      </c>
      <c r="M10" s="248">
        <v>45828</v>
      </c>
      <c r="N10" s="249">
        <v>40305</v>
      </c>
      <c r="O10" s="142">
        <f>+N10+M10</f>
        <v>86133</v>
      </c>
      <c r="P10" s="102">
        <v>159</v>
      </c>
      <c r="Q10" s="145">
        <f>O10+P10</f>
        <v>86292</v>
      </c>
      <c r="R10" s="248">
        <v>64339</v>
      </c>
      <c r="S10" s="249">
        <v>59991</v>
      </c>
      <c r="T10" s="142">
        <f>+S10+R10</f>
        <v>124330</v>
      </c>
      <c r="U10" s="102">
        <v>1</v>
      </c>
      <c r="V10" s="147">
        <f>T10+U10</f>
        <v>124331</v>
      </c>
      <c r="W10" s="222">
        <f t="shared" si="1"/>
        <v>44.081722523524782</v>
      </c>
    </row>
    <row r="11" spans="1:23" ht="13.5" thickBot="1" x14ac:dyDescent="0.25">
      <c r="A11" s="270" t="str">
        <f t="shared" si="2"/>
        <v xml:space="preserve"> </v>
      </c>
      <c r="B11" s="232" t="s">
        <v>16</v>
      </c>
      <c r="C11" s="250">
        <v>468</v>
      </c>
      <c r="D11" s="251">
        <v>471</v>
      </c>
      <c r="E11" s="100">
        <f>C11+D11</f>
        <v>939</v>
      </c>
      <c r="F11" s="250">
        <v>603</v>
      </c>
      <c r="G11" s="251">
        <v>617</v>
      </c>
      <c r="H11" s="100">
        <f>F11+G11</f>
        <v>1220</v>
      </c>
      <c r="I11" s="222">
        <f t="shared" si="0"/>
        <v>29.925452609158686</v>
      </c>
      <c r="K11" s="101"/>
      <c r="L11" s="232" t="s">
        <v>16</v>
      </c>
      <c r="M11" s="248">
        <v>51863</v>
      </c>
      <c r="N11" s="249">
        <v>49079</v>
      </c>
      <c r="O11" s="142">
        <f>+N11+M11</f>
        <v>100942</v>
      </c>
      <c r="P11" s="102">
        <v>214</v>
      </c>
      <c r="Q11" s="145">
        <f>O11+P11</f>
        <v>101156</v>
      </c>
      <c r="R11" s="248">
        <v>74856</v>
      </c>
      <c r="S11" s="249">
        <v>69837</v>
      </c>
      <c r="T11" s="142">
        <f>+S11+R11</f>
        <v>144693</v>
      </c>
      <c r="U11" s="102">
        <v>5</v>
      </c>
      <c r="V11" s="147">
        <f>T11+U11</f>
        <v>144698</v>
      </c>
      <c r="W11" s="222">
        <f t="shared" si="1"/>
        <v>43.044406659021718</v>
      </c>
    </row>
    <row r="12" spans="1:23" ht="14.25" thickTop="1" thickBot="1" x14ac:dyDescent="0.25">
      <c r="A12" s="270" t="str">
        <f>IF(ISERROR(F12/G12)," ",IF(F12/G12&gt;0.5,IF(F12/G12&lt;1.5," ","NOT OK"),"NOT OK"))</f>
        <v xml:space="preserve"> </v>
      </c>
      <c r="B12" s="210" t="s">
        <v>56</v>
      </c>
      <c r="C12" s="103">
        <f t="shared" ref="C12:H12" si="3">+C9+C10+C11</f>
        <v>1242</v>
      </c>
      <c r="D12" s="104">
        <f t="shared" si="3"/>
        <v>1243</v>
      </c>
      <c r="E12" s="105">
        <f t="shared" si="3"/>
        <v>2485</v>
      </c>
      <c r="F12" s="103">
        <f t="shared" si="3"/>
        <v>1669</v>
      </c>
      <c r="G12" s="104">
        <f t="shared" si="3"/>
        <v>1705</v>
      </c>
      <c r="H12" s="105">
        <f t="shared" si="3"/>
        <v>3374</v>
      </c>
      <c r="I12" s="106">
        <f>IF(E12=0,0,((H12/E12)-1)*100)</f>
        <v>35.774647887323937</v>
      </c>
      <c r="L12" s="203" t="s">
        <v>56</v>
      </c>
      <c r="M12" s="148">
        <f t="shared" ref="M12:V12" si="4">+M9+M10+M11</f>
        <v>132474</v>
      </c>
      <c r="N12" s="149">
        <f t="shared" si="4"/>
        <v>123105</v>
      </c>
      <c r="O12" s="148">
        <f t="shared" si="4"/>
        <v>255579</v>
      </c>
      <c r="P12" s="148">
        <f t="shared" si="4"/>
        <v>3404</v>
      </c>
      <c r="Q12" s="148">
        <f t="shared" si="4"/>
        <v>258983</v>
      </c>
      <c r="R12" s="148">
        <f t="shared" si="4"/>
        <v>198361</v>
      </c>
      <c r="S12" s="149">
        <f t="shared" si="4"/>
        <v>186430</v>
      </c>
      <c r="T12" s="148">
        <f t="shared" si="4"/>
        <v>384791</v>
      </c>
      <c r="U12" s="148">
        <f t="shared" si="4"/>
        <v>254</v>
      </c>
      <c r="V12" s="150">
        <f t="shared" si="4"/>
        <v>385045</v>
      </c>
      <c r="W12" s="151">
        <f>IF(Q12=0,0,((V12/Q12)-1)*100)</f>
        <v>48.675781808072351</v>
      </c>
    </row>
    <row r="13" spans="1:23" ht="13.5" thickTop="1" x14ac:dyDescent="0.2">
      <c r="A13" s="270" t="str">
        <f t="shared" si="2"/>
        <v xml:space="preserve"> </v>
      </c>
      <c r="B13" s="226" t="s">
        <v>18</v>
      </c>
      <c r="C13" s="246">
        <v>546</v>
      </c>
      <c r="D13" s="247">
        <v>544</v>
      </c>
      <c r="E13" s="100">
        <f>+D13+C13</f>
        <v>1090</v>
      </c>
      <c r="F13" s="246">
        <v>669</v>
      </c>
      <c r="G13" s="247">
        <v>667</v>
      </c>
      <c r="H13" s="100">
        <f>F13+G13</f>
        <v>1336</v>
      </c>
      <c r="I13" s="222">
        <f t="shared" si="0"/>
        <v>22.568807339449549</v>
      </c>
      <c r="L13" s="226" t="s">
        <v>18</v>
      </c>
      <c r="M13" s="248">
        <v>62753</v>
      </c>
      <c r="N13" s="249">
        <v>54677</v>
      </c>
      <c r="O13" s="142">
        <f>+N13+M13</f>
        <v>117430</v>
      </c>
      <c r="P13" s="102">
        <v>425</v>
      </c>
      <c r="Q13" s="145">
        <f>+P13+O13</f>
        <v>117855</v>
      </c>
      <c r="R13" s="248">
        <v>82698</v>
      </c>
      <c r="S13" s="249">
        <v>78192</v>
      </c>
      <c r="T13" s="142">
        <f>+S13+R13</f>
        <v>160890</v>
      </c>
      <c r="U13" s="102">
        <v>131</v>
      </c>
      <c r="V13" s="147">
        <f>T13+U13</f>
        <v>161021</v>
      </c>
      <c r="W13" s="222">
        <f t="shared" si="1"/>
        <v>36.62636290356793</v>
      </c>
    </row>
    <row r="14" spans="1:23" x14ac:dyDescent="0.2">
      <c r="A14" s="270" t="str">
        <f t="shared" si="2"/>
        <v xml:space="preserve"> </v>
      </c>
      <c r="B14" s="226" t="s">
        <v>19</v>
      </c>
      <c r="C14" s="248">
        <v>539</v>
      </c>
      <c r="D14" s="252">
        <v>543</v>
      </c>
      <c r="E14" s="100">
        <f>+D14+C14</f>
        <v>1082</v>
      </c>
      <c r="F14" s="248">
        <v>704</v>
      </c>
      <c r="G14" s="252">
        <v>719</v>
      </c>
      <c r="H14" s="107">
        <f>F14+G14</f>
        <v>1423</v>
      </c>
      <c r="I14" s="222">
        <f t="shared" si="0"/>
        <v>31.515711645101675</v>
      </c>
      <c r="L14" s="226" t="s">
        <v>19</v>
      </c>
      <c r="M14" s="248">
        <v>58129</v>
      </c>
      <c r="N14" s="249">
        <v>64581</v>
      </c>
      <c r="O14" s="142">
        <f>+N14+M14</f>
        <v>122710</v>
      </c>
      <c r="P14" s="102">
        <v>616</v>
      </c>
      <c r="Q14" s="145">
        <f>+P14+O14</f>
        <v>123326</v>
      </c>
      <c r="R14" s="248">
        <v>88610</v>
      </c>
      <c r="S14" s="249">
        <v>88729</v>
      </c>
      <c r="T14" s="142">
        <f>+S14+R14</f>
        <v>177339</v>
      </c>
      <c r="U14" s="102">
        <v>471</v>
      </c>
      <c r="V14" s="147">
        <f>T14+U14</f>
        <v>177810</v>
      </c>
      <c r="W14" s="222">
        <f t="shared" si="1"/>
        <v>44.178843066344477</v>
      </c>
    </row>
    <row r="15" spans="1:23" ht="13.5" thickBot="1" x14ac:dyDescent="0.25">
      <c r="A15" s="272" t="str">
        <f>IF(ISERROR(F15/G15)," ",IF(F15/G15&gt;0.5,IF(F15/G15&lt;1.5," ","NOT OK"),"NOT OK"))</f>
        <v xml:space="preserve"> </v>
      </c>
      <c r="B15" s="226" t="s">
        <v>20</v>
      </c>
      <c r="C15" s="248">
        <v>528</v>
      </c>
      <c r="D15" s="252">
        <v>528</v>
      </c>
      <c r="E15" s="100">
        <f>+D15+C15</f>
        <v>1056</v>
      </c>
      <c r="F15" s="248">
        <v>627</v>
      </c>
      <c r="G15" s="252">
        <v>640</v>
      </c>
      <c r="H15" s="107">
        <f>F15+G15</f>
        <v>1267</v>
      </c>
      <c r="I15" s="222">
        <f>IF(E15=0,0,((H15/E15)-1)*100)</f>
        <v>19.981060606060595</v>
      </c>
      <c r="J15" s="108"/>
      <c r="L15" s="226" t="s">
        <v>20</v>
      </c>
      <c r="M15" s="248">
        <v>52305</v>
      </c>
      <c r="N15" s="249">
        <v>55558</v>
      </c>
      <c r="O15" s="142">
        <f>+N15+M15</f>
        <v>107863</v>
      </c>
      <c r="P15" s="102">
        <v>302</v>
      </c>
      <c r="Q15" s="145">
        <f>+P15+O15</f>
        <v>108165</v>
      </c>
      <c r="R15" s="248">
        <v>71464</v>
      </c>
      <c r="S15" s="249">
        <v>74975</v>
      </c>
      <c r="T15" s="142">
        <f>+S15+R15</f>
        <v>146439</v>
      </c>
      <c r="U15" s="102">
        <v>23</v>
      </c>
      <c r="V15" s="147">
        <f>T15+U15</f>
        <v>146462</v>
      </c>
      <c r="W15" s="222">
        <f>IF(Q15=0,0,((V15/Q15)-1)*100)</f>
        <v>35.406092543798827</v>
      </c>
    </row>
    <row r="16" spans="1:23" ht="14.25" thickTop="1" thickBot="1" x14ac:dyDescent="0.25">
      <c r="A16" s="270" t="str">
        <f>IF(ISERROR(F16/G16)," ",IF(F16/G16&gt;0.5,IF(F16/G16&lt;1.5," ","NOT OK"),"NOT OK"))</f>
        <v xml:space="preserve"> </v>
      </c>
      <c r="B16" s="210" t="s">
        <v>89</v>
      </c>
      <c r="C16" s="103">
        <f>+C13+C14+C15</f>
        <v>1613</v>
      </c>
      <c r="D16" s="104">
        <f t="shared" ref="D16:H16" si="5">+D13+D14+D15</f>
        <v>1615</v>
      </c>
      <c r="E16" s="105">
        <f t="shared" si="5"/>
        <v>3228</v>
      </c>
      <c r="F16" s="103">
        <f t="shared" si="5"/>
        <v>2000</v>
      </c>
      <c r="G16" s="104">
        <f t="shared" si="5"/>
        <v>2026</v>
      </c>
      <c r="H16" s="105">
        <f t="shared" si="5"/>
        <v>4026</v>
      </c>
      <c r="I16" s="106">
        <f>IF(E16=0,0,((H16/E16)-1)*100)</f>
        <v>24.721189591078073</v>
      </c>
      <c r="L16" s="203" t="s">
        <v>89</v>
      </c>
      <c r="M16" s="148">
        <f t="shared" ref="M16:V16" si="6">+M13+M14+M15</f>
        <v>173187</v>
      </c>
      <c r="N16" s="149">
        <f t="shared" si="6"/>
        <v>174816</v>
      </c>
      <c r="O16" s="148">
        <f t="shared" si="6"/>
        <v>348003</v>
      </c>
      <c r="P16" s="148">
        <f t="shared" si="6"/>
        <v>1343</v>
      </c>
      <c r="Q16" s="148">
        <f t="shared" si="6"/>
        <v>349346</v>
      </c>
      <c r="R16" s="148">
        <f t="shared" si="6"/>
        <v>242772</v>
      </c>
      <c r="S16" s="149">
        <f t="shared" si="6"/>
        <v>241896</v>
      </c>
      <c r="T16" s="148">
        <f t="shared" si="6"/>
        <v>484668</v>
      </c>
      <c r="U16" s="148">
        <f t="shared" si="6"/>
        <v>625</v>
      </c>
      <c r="V16" s="150">
        <f t="shared" si="6"/>
        <v>485293</v>
      </c>
      <c r="W16" s="151">
        <f>IF(Q16=0,0,((V16/Q16)-1)*100)</f>
        <v>38.914714924458835</v>
      </c>
    </row>
    <row r="17" spans="1:23" ht="13.5" thickTop="1" x14ac:dyDescent="0.2">
      <c r="A17" s="270" t="str">
        <f t="shared" si="2"/>
        <v xml:space="preserve"> </v>
      </c>
      <c r="B17" s="226" t="s">
        <v>21</v>
      </c>
      <c r="C17" s="253">
        <v>495</v>
      </c>
      <c r="D17" s="254">
        <v>495</v>
      </c>
      <c r="E17" s="100">
        <f>+D17+C17</f>
        <v>990</v>
      </c>
      <c r="F17" s="253">
        <v>692</v>
      </c>
      <c r="G17" s="254">
        <v>690</v>
      </c>
      <c r="H17" s="107">
        <f>F17+G17</f>
        <v>1382</v>
      </c>
      <c r="I17" s="222">
        <f t="shared" si="0"/>
        <v>39.595959595959606</v>
      </c>
      <c r="L17" s="226" t="s">
        <v>21</v>
      </c>
      <c r="M17" s="248">
        <v>55056</v>
      </c>
      <c r="N17" s="249">
        <v>51348</v>
      </c>
      <c r="O17" s="142">
        <f>+M17+N17</f>
        <v>106404</v>
      </c>
      <c r="P17" s="102">
        <v>136</v>
      </c>
      <c r="Q17" s="145">
        <f>+P17+O17</f>
        <v>106540</v>
      </c>
      <c r="R17" s="248">
        <v>80786</v>
      </c>
      <c r="S17" s="249">
        <v>77310</v>
      </c>
      <c r="T17" s="142">
        <f>+R17+S17</f>
        <v>158096</v>
      </c>
      <c r="U17" s="102">
        <v>24</v>
      </c>
      <c r="V17" s="147">
        <f>+T17+U17</f>
        <v>158120</v>
      </c>
      <c r="W17" s="222">
        <f t="shared" si="1"/>
        <v>48.41374131781491</v>
      </c>
    </row>
    <row r="18" spans="1:23" ht="13.5" thickBot="1" x14ac:dyDescent="0.25">
      <c r="A18" s="270" t="str">
        <f>IF(ISERROR(F18/G18)," ",IF(F18/G18&gt;0.5,IF(F18/G18&lt;1.5," ","NOT OK"),"NOT OK"))</f>
        <v xml:space="preserve"> </v>
      </c>
      <c r="B18" s="226" t="s">
        <v>90</v>
      </c>
      <c r="C18" s="253">
        <v>483</v>
      </c>
      <c r="D18" s="254">
        <v>483</v>
      </c>
      <c r="E18" s="100">
        <f>+D18+C18</f>
        <v>966</v>
      </c>
      <c r="F18" s="253">
        <v>671</v>
      </c>
      <c r="G18" s="254">
        <v>671</v>
      </c>
      <c r="H18" s="107">
        <f>F18+G18</f>
        <v>1342</v>
      </c>
      <c r="I18" s="222">
        <f>IF(E18=0,0,((H18/E18)-1)*100)</f>
        <v>38.923395445134567</v>
      </c>
      <c r="L18" s="226" t="s">
        <v>90</v>
      </c>
      <c r="M18" s="248">
        <v>47118</v>
      </c>
      <c r="N18" s="249">
        <v>47271</v>
      </c>
      <c r="O18" s="142">
        <f>+M18+N18</f>
        <v>94389</v>
      </c>
      <c r="P18" s="102">
        <v>76</v>
      </c>
      <c r="Q18" s="145">
        <f>+P18+O18</f>
        <v>94465</v>
      </c>
      <c r="R18" s="248">
        <v>72305</v>
      </c>
      <c r="S18" s="249">
        <v>70946</v>
      </c>
      <c r="T18" s="142">
        <f>+R18+S18</f>
        <v>143251</v>
      </c>
      <c r="U18" s="102">
        <v>0</v>
      </c>
      <c r="V18" s="147">
        <f>+T18+U18</f>
        <v>143251</v>
      </c>
      <c r="W18" s="222">
        <f>IF(Q18=0,0,((V18/Q18)-1)*100)</f>
        <v>51.644524427036465</v>
      </c>
    </row>
    <row r="19" spans="1:23" ht="14.25" thickTop="1" thickBot="1" x14ac:dyDescent="0.25">
      <c r="A19" s="270" t="str">
        <f>IF(ISERROR(F19/G19)," ",IF(F19/G19&gt;0.5,IF(F19/G19&lt;1.5," ","NOT OK"),"NOT OK"))</f>
        <v xml:space="preserve"> </v>
      </c>
      <c r="B19" s="210" t="s">
        <v>94</v>
      </c>
      <c r="C19" s="103">
        <f>+C16+C17+C18</f>
        <v>2591</v>
      </c>
      <c r="D19" s="104">
        <f t="shared" ref="D19:H19" si="7">+D16+D17+D18</f>
        <v>2593</v>
      </c>
      <c r="E19" s="105">
        <f t="shared" si="7"/>
        <v>5184</v>
      </c>
      <c r="F19" s="103">
        <f t="shared" si="7"/>
        <v>3363</v>
      </c>
      <c r="G19" s="104">
        <f t="shared" si="7"/>
        <v>3387</v>
      </c>
      <c r="H19" s="105">
        <f t="shared" si="7"/>
        <v>6750</v>
      </c>
      <c r="I19" s="106">
        <f>IF(E19=0,0,((H19/E19)-1)*100)</f>
        <v>30.208333333333325</v>
      </c>
      <c r="L19" s="203" t="s">
        <v>94</v>
      </c>
      <c r="M19" s="148">
        <f t="shared" ref="M19:V19" si="8">+M16+M17+M18</f>
        <v>275361</v>
      </c>
      <c r="N19" s="149">
        <f t="shared" si="8"/>
        <v>273435</v>
      </c>
      <c r="O19" s="148">
        <f t="shared" si="8"/>
        <v>548796</v>
      </c>
      <c r="P19" s="148">
        <f t="shared" si="8"/>
        <v>1555</v>
      </c>
      <c r="Q19" s="148">
        <f t="shared" si="8"/>
        <v>550351</v>
      </c>
      <c r="R19" s="148">
        <f t="shared" si="8"/>
        <v>395863</v>
      </c>
      <c r="S19" s="149">
        <f t="shared" si="8"/>
        <v>390152</v>
      </c>
      <c r="T19" s="148">
        <f t="shared" si="8"/>
        <v>786015</v>
      </c>
      <c r="U19" s="148">
        <f t="shared" si="8"/>
        <v>649</v>
      </c>
      <c r="V19" s="150">
        <f t="shared" si="8"/>
        <v>786664</v>
      </c>
      <c r="W19" s="151">
        <f>IF(Q19=0,0,((V19/Q19)-1)*100)</f>
        <v>42.938597367861611</v>
      </c>
    </row>
    <row r="20" spans="1:23" ht="14.25" thickTop="1" thickBot="1" x14ac:dyDescent="0.25">
      <c r="A20" s="271" t="str">
        <f>IF(ISERROR(F20/G20)," ",IF(F20/G20&gt;0.5,IF(F20/G20&lt;1.5," ","NOT OK"),"NOT OK"))</f>
        <v xml:space="preserve"> </v>
      </c>
      <c r="B20" s="210" t="s">
        <v>95</v>
      </c>
      <c r="C20" s="103">
        <f>+C12+C16+C17+C18</f>
        <v>3833</v>
      </c>
      <c r="D20" s="104">
        <f t="shared" ref="D20:H20" si="9">+D12+D16+D17+D18</f>
        <v>3836</v>
      </c>
      <c r="E20" s="105">
        <f t="shared" si="9"/>
        <v>7669</v>
      </c>
      <c r="F20" s="103">
        <f t="shared" si="9"/>
        <v>5032</v>
      </c>
      <c r="G20" s="104">
        <f t="shared" si="9"/>
        <v>5092</v>
      </c>
      <c r="H20" s="105">
        <f t="shared" si="9"/>
        <v>10124</v>
      </c>
      <c r="I20" s="106">
        <f t="shared" ref="I20" si="10">IF(E20=0,0,((H20/E20)-1)*100)</f>
        <v>32.011996348937274</v>
      </c>
      <c r="J20" s="101"/>
      <c r="L20" s="203" t="s">
        <v>95</v>
      </c>
      <c r="M20" s="148">
        <f t="shared" ref="M20:V20" si="11">+M12+M16+M17+M18</f>
        <v>407835</v>
      </c>
      <c r="N20" s="149">
        <f t="shared" si="11"/>
        <v>396540</v>
      </c>
      <c r="O20" s="148">
        <f t="shared" si="11"/>
        <v>804375</v>
      </c>
      <c r="P20" s="148">
        <f t="shared" si="11"/>
        <v>4959</v>
      </c>
      <c r="Q20" s="148">
        <f t="shared" si="11"/>
        <v>809334</v>
      </c>
      <c r="R20" s="148">
        <f t="shared" si="11"/>
        <v>594224</v>
      </c>
      <c r="S20" s="149">
        <f t="shared" si="11"/>
        <v>576582</v>
      </c>
      <c r="T20" s="148">
        <f t="shared" si="11"/>
        <v>1170806</v>
      </c>
      <c r="U20" s="148">
        <f t="shared" si="11"/>
        <v>903</v>
      </c>
      <c r="V20" s="150">
        <f t="shared" si="11"/>
        <v>1171709</v>
      </c>
      <c r="W20" s="151">
        <f t="shared" ref="W20" si="12">IF(Q20=0,0,((V20/Q20)-1)*100)</f>
        <v>44.774468884292503</v>
      </c>
    </row>
    <row r="21" spans="1:23" ht="14.25" thickTop="1" thickBot="1" x14ac:dyDescent="0.25">
      <c r="A21" s="273" t="str">
        <f t="shared" si="2"/>
        <v xml:space="preserve"> </v>
      </c>
      <c r="B21" s="226" t="s">
        <v>22</v>
      </c>
      <c r="C21" s="253">
        <v>456</v>
      </c>
      <c r="D21" s="254">
        <v>457</v>
      </c>
      <c r="E21" s="100">
        <f>+D21+C21</f>
        <v>913</v>
      </c>
      <c r="F21" s="253"/>
      <c r="G21" s="254"/>
      <c r="H21" s="107"/>
      <c r="I21" s="222"/>
      <c r="J21" s="109"/>
      <c r="L21" s="226" t="s">
        <v>22</v>
      </c>
      <c r="M21" s="248">
        <v>42460</v>
      </c>
      <c r="N21" s="249">
        <v>42198</v>
      </c>
      <c r="O21" s="143">
        <f t="shared" ref="O21" si="13">+M21+N21</f>
        <v>84658</v>
      </c>
      <c r="P21" s="255">
        <v>151</v>
      </c>
      <c r="Q21" s="145">
        <f>+P21+O21</f>
        <v>84809</v>
      </c>
      <c r="R21" s="248"/>
      <c r="S21" s="249"/>
      <c r="T21" s="143"/>
      <c r="U21" s="255"/>
      <c r="V21" s="147"/>
      <c r="W21" s="222"/>
    </row>
    <row r="22" spans="1:23" ht="16.5" thickTop="1" thickBot="1" x14ac:dyDescent="0.25">
      <c r="A22" s="115" t="str">
        <f t="shared" si="2"/>
        <v xml:space="preserve"> </v>
      </c>
      <c r="B22" s="211" t="s">
        <v>23</v>
      </c>
      <c r="C22" s="113">
        <f t="shared" ref="C22:E22" si="14">+C17+C18+C21</f>
        <v>1434</v>
      </c>
      <c r="D22" s="114">
        <f t="shared" si="14"/>
        <v>1435</v>
      </c>
      <c r="E22" s="112">
        <f t="shared" si="14"/>
        <v>2869</v>
      </c>
      <c r="F22" s="113"/>
      <c r="G22" s="114"/>
      <c r="H22" s="114"/>
      <c r="I22" s="106"/>
      <c r="J22" s="115"/>
      <c r="K22" s="116"/>
      <c r="L22" s="204" t="s">
        <v>23</v>
      </c>
      <c r="M22" s="152">
        <f t="shared" ref="M22:Q22" si="15">+M17+M18+M21</f>
        <v>144634</v>
      </c>
      <c r="N22" s="152">
        <f t="shared" si="15"/>
        <v>140817</v>
      </c>
      <c r="O22" s="153">
        <f t="shared" si="15"/>
        <v>285451</v>
      </c>
      <c r="P22" s="153">
        <f t="shared" si="15"/>
        <v>363</v>
      </c>
      <c r="Q22" s="153">
        <f t="shared" si="15"/>
        <v>285814</v>
      </c>
      <c r="R22" s="152"/>
      <c r="S22" s="152"/>
      <c r="T22" s="153"/>
      <c r="U22" s="153"/>
      <c r="V22" s="153"/>
      <c r="W22" s="154"/>
    </row>
    <row r="23" spans="1:23" ht="13.5" thickTop="1" x14ac:dyDescent="0.2">
      <c r="A23" s="270" t="str">
        <f t="shared" si="2"/>
        <v xml:space="preserve"> </v>
      </c>
      <c r="B23" s="226" t="s">
        <v>24</v>
      </c>
      <c r="C23" s="248">
        <v>460</v>
      </c>
      <c r="D23" s="252">
        <v>461</v>
      </c>
      <c r="E23" s="117">
        <f>+D23+C23</f>
        <v>921</v>
      </c>
      <c r="F23" s="248"/>
      <c r="G23" s="252"/>
      <c r="H23" s="118"/>
      <c r="I23" s="222"/>
      <c r="L23" s="226" t="s">
        <v>25</v>
      </c>
      <c r="M23" s="248">
        <v>52929</v>
      </c>
      <c r="N23" s="249">
        <v>47006</v>
      </c>
      <c r="O23" s="143">
        <f>+M23+N23</f>
        <v>99935</v>
      </c>
      <c r="P23" s="256">
        <v>94</v>
      </c>
      <c r="Q23" s="145">
        <f>+P23+O23</f>
        <v>100029</v>
      </c>
      <c r="R23" s="248"/>
      <c r="S23" s="249"/>
      <c r="T23" s="143"/>
      <c r="U23" s="256"/>
      <c r="V23" s="147"/>
      <c r="W23" s="222"/>
    </row>
    <row r="24" spans="1:23" x14ac:dyDescent="0.2">
      <c r="A24" s="270" t="str">
        <f t="shared" si="2"/>
        <v xml:space="preserve"> </v>
      </c>
      <c r="B24" s="226" t="s">
        <v>26</v>
      </c>
      <c r="C24" s="248">
        <v>471</v>
      </c>
      <c r="D24" s="252">
        <v>469</v>
      </c>
      <c r="E24" s="119">
        <f>+D24+C24</f>
        <v>940</v>
      </c>
      <c r="F24" s="248"/>
      <c r="G24" s="252"/>
      <c r="H24" s="119"/>
      <c r="I24" s="222"/>
      <c r="L24" s="226" t="s">
        <v>26</v>
      </c>
      <c r="M24" s="248">
        <v>54653</v>
      </c>
      <c r="N24" s="249">
        <v>55011</v>
      </c>
      <c r="O24" s="143">
        <f>+M24+N24</f>
        <v>109664</v>
      </c>
      <c r="P24" s="102">
        <v>271</v>
      </c>
      <c r="Q24" s="145">
        <f>+P24+O24</f>
        <v>109935</v>
      </c>
      <c r="R24" s="248"/>
      <c r="S24" s="249"/>
      <c r="T24" s="143"/>
      <c r="U24" s="102"/>
      <c r="V24" s="147"/>
      <c r="W24" s="222"/>
    </row>
    <row r="25" spans="1:23" ht="13.5" thickBot="1" x14ac:dyDescent="0.25">
      <c r="A25" s="270" t="str">
        <f t="shared" si="2"/>
        <v xml:space="preserve"> </v>
      </c>
      <c r="B25" s="226" t="s">
        <v>27</v>
      </c>
      <c r="C25" s="248">
        <v>444</v>
      </c>
      <c r="D25" s="257">
        <v>442</v>
      </c>
      <c r="E25" s="120">
        <f>+D25+C25</f>
        <v>886</v>
      </c>
      <c r="F25" s="248"/>
      <c r="G25" s="257"/>
      <c r="H25" s="120"/>
      <c r="I25" s="223"/>
      <c r="L25" s="226" t="s">
        <v>27</v>
      </c>
      <c r="M25" s="248">
        <v>48200</v>
      </c>
      <c r="N25" s="249">
        <v>45074</v>
      </c>
      <c r="O25" s="143">
        <f>+M25+N25</f>
        <v>93274</v>
      </c>
      <c r="P25" s="255">
        <v>49</v>
      </c>
      <c r="Q25" s="145">
        <f>+P25+O25</f>
        <v>93323</v>
      </c>
      <c r="R25" s="248"/>
      <c r="S25" s="249"/>
      <c r="T25" s="143"/>
      <c r="U25" s="255"/>
      <c r="V25" s="147"/>
      <c r="W25" s="222"/>
    </row>
    <row r="26" spans="1:23" ht="14.25" customHeight="1" thickTop="1" thickBot="1" x14ac:dyDescent="0.25">
      <c r="A26" s="270" t="str">
        <f t="shared" si="2"/>
        <v xml:space="preserve"> </v>
      </c>
      <c r="B26" s="210" t="s">
        <v>28</v>
      </c>
      <c r="C26" s="113">
        <f>+C23+C24+C25</f>
        <v>1375</v>
      </c>
      <c r="D26" s="121">
        <f t="shared" ref="D26:E26" si="16">+D23+D24+D25</f>
        <v>1372</v>
      </c>
      <c r="E26" s="113">
        <f t="shared" si="16"/>
        <v>2747</v>
      </c>
      <c r="F26" s="113"/>
      <c r="G26" s="121"/>
      <c r="H26" s="113"/>
      <c r="I26" s="106"/>
      <c r="L26" s="203" t="s">
        <v>28</v>
      </c>
      <c r="M26" s="148">
        <f t="shared" ref="M26:Q26" si="17">+M23+M24+M25</f>
        <v>155782</v>
      </c>
      <c r="N26" s="149">
        <f t="shared" si="17"/>
        <v>147091</v>
      </c>
      <c r="O26" s="148">
        <f t="shared" si="17"/>
        <v>302873</v>
      </c>
      <c r="P26" s="148">
        <f t="shared" si="17"/>
        <v>414</v>
      </c>
      <c r="Q26" s="148">
        <f t="shared" si="17"/>
        <v>303287</v>
      </c>
      <c r="R26" s="148"/>
      <c r="S26" s="149"/>
      <c r="T26" s="148"/>
      <c r="U26" s="148"/>
      <c r="V26" s="148"/>
      <c r="W26" s="151"/>
    </row>
    <row r="27" spans="1:23" ht="14.25" thickTop="1" thickBot="1" x14ac:dyDescent="0.25">
      <c r="A27" s="270" t="str">
        <f t="shared" si="2"/>
        <v xml:space="preserve"> </v>
      </c>
      <c r="B27" s="210" t="s">
        <v>92</v>
      </c>
      <c r="C27" s="103">
        <f t="shared" ref="C27:E27" si="18">+C12+C16+C22+C26</f>
        <v>5664</v>
      </c>
      <c r="D27" s="104">
        <f t="shared" si="18"/>
        <v>5665</v>
      </c>
      <c r="E27" s="105">
        <f t="shared" si="18"/>
        <v>11329</v>
      </c>
      <c r="F27" s="103"/>
      <c r="G27" s="104"/>
      <c r="H27" s="105"/>
      <c r="I27" s="106"/>
      <c r="L27" s="203" t="s">
        <v>92</v>
      </c>
      <c r="M27" s="148">
        <f t="shared" ref="M27:Q27" si="19">+M12+M16+M22+M26</f>
        <v>606077</v>
      </c>
      <c r="N27" s="149">
        <f t="shared" si="19"/>
        <v>585829</v>
      </c>
      <c r="O27" s="148">
        <f t="shared" si="19"/>
        <v>1191906</v>
      </c>
      <c r="P27" s="148">
        <f t="shared" si="19"/>
        <v>5524</v>
      </c>
      <c r="Q27" s="148">
        <f t="shared" si="19"/>
        <v>1197430</v>
      </c>
      <c r="R27" s="148"/>
      <c r="S27" s="149"/>
      <c r="T27" s="148"/>
      <c r="U27" s="148"/>
      <c r="V27" s="150"/>
      <c r="W27" s="151"/>
    </row>
    <row r="28" spans="1:23" ht="14.25" thickTop="1" thickBot="1" x14ac:dyDescent="0.25">
      <c r="B28" s="205" t="s">
        <v>61</v>
      </c>
      <c r="C28" s="95"/>
      <c r="D28" s="95"/>
      <c r="E28" s="95"/>
      <c r="F28" s="95"/>
      <c r="G28" s="95"/>
      <c r="H28" s="95"/>
      <c r="I28" s="96"/>
      <c r="L28" s="205" t="s">
        <v>61</v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</row>
    <row r="29" spans="1:23" ht="13.5" thickTop="1" x14ac:dyDescent="0.2">
      <c r="B29" s="281" t="s">
        <v>29</v>
      </c>
      <c r="C29" s="282"/>
      <c r="D29" s="282"/>
      <c r="E29" s="282"/>
      <c r="F29" s="282"/>
      <c r="G29" s="282"/>
      <c r="H29" s="282"/>
      <c r="I29" s="283"/>
      <c r="L29" s="284" t="s">
        <v>30</v>
      </c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6"/>
    </row>
    <row r="30" spans="1:23" ht="13.5" thickBot="1" x14ac:dyDescent="0.25">
      <c r="B30" s="287" t="s">
        <v>31</v>
      </c>
      <c r="C30" s="288"/>
      <c r="D30" s="288"/>
      <c r="E30" s="288"/>
      <c r="F30" s="288"/>
      <c r="G30" s="288"/>
      <c r="H30" s="288"/>
      <c r="I30" s="289"/>
      <c r="L30" s="290" t="s">
        <v>32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</row>
    <row r="31" spans="1:23" ht="14.25" thickTop="1" thickBot="1" x14ac:dyDescent="0.25">
      <c r="B31" s="202"/>
      <c r="C31" s="95"/>
      <c r="D31" s="95"/>
      <c r="E31" s="95"/>
      <c r="F31" s="95"/>
      <c r="G31" s="95"/>
      <c r="H31" s="95"/>
      <c r="I31" s="96"/>
      <c r="L31" s="202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</row>
    <row r="32" spans="1:23" ht="14.25" thickTop="1" thickBot="1" x14ac:dyDescent="0.25">
      <c r="B32" s="224"/>
      <c r="C32" s="296" t="s">
        <v>91</v>
      </c>
      <c r="D32" s="297"/>
      <c r="E32" s="298"/>
      <c r="F32" s="299" t="s">
        <v>93</v>
      </c>
      <c r="G32" s="300"/>
      <c r="H32" s="301"/>
      <c r="I32" s="225" t="s">
        <v>4</v>
      </c>
      <c r="L32" s="224"/>
      <c r="M32" s="293" t="s">
        <v>91</v>
      </c>
      <c r="N32" s="294"/>
      <c r="O32" s="294"/>
      <c r="P32" s="294"/>
      <c r="Q32" s="295"/>
      <c r="R32" s="293" t="s">
        <v>93</v>
      </c>
      <c r="S32" s="294"/>
      <c r="T32" s="294"/>
      <c r="U32" s="294"/>
      <c r="V32" s="295"/>
      <c r="W32" s="225" t="s">
        <v>4</v>
      </c>
    </row>
    <row r="33" spans="1:25" ht="13.5" thickTop="1" x14ac:dyDescent="0.2">
      <c r="B33" s="226" t="s">
        <v>5</v>
      </c>
      <c r="C33" s="227"/>
      <c r="D33" s="228"/>
      <c r="E33" s="158"/>
      <c r="F33" s="227"/>
      <c r="G33" s="228"/>
      <c r="H33" s="158"/>
      <c r="I33" s="229" t="s">
        <v>6</v>
      </c>
      <c r="L33" s="226" t="s">
        <v>5</v>
      </c>
      <c r="M33" s="227"/>
      <c r="N33" s="230"/>
      <c r="O33" s="155"/>
      <c r="P33" s="231"/>
      <c r="Q33" s="156"/>
      <c r="R33" s="227"/>
      <c r="S33" s="230"/>
      <c r="T33" s="155"/>
      <c r="U33" s="231"/>
      <c r="V33" s="155"/>
      <c r="W33" s="229" t="s">
        <v>6</v>
      </c>
    </row>
    <row r="34" spans="1:25" ht="13.5" thickBot="1" x14ac:dyDescent="0.25">
      <c r="B34" s="232"/>
      <c r="C34" s="233" t="s">
        <v>7</v>
      </c>
      <c r="D34" s="234" t="s">
        <v>8</v>
      </c>
      <c r="E34" s="218" t="s">
        <v>9</v>
      </c>
      <c r="F34" s="233" t="s">
        <v>7</v>
      </c>
      <c r="G34" s="234" t="s">
        <v>8</v>
      </c>
      <c r="H34" s="218" t="s">
        <v>9</v>
      </c>
      <c r="I34" s="235"/>
      <c r="L34" s="232"/>
      <c r="M34" s="236" t="s">
        <v>10</v>
      </c>
      <c r="N34" s="237" t="s">
        <v>11</v>
      </c>
      <c r="O34" s="157" t="s">
        <v>12</v>
      </c>
      <c r="P34" s="238" t="s">
        <v>13</v>
      </c>
      <c r="Q34" s="219" t="s">
        <v>9</v>
      </c>
      <c r="R34" s="236" t="s">
        <v>10</v>
      </c>
      <c r="S34" s="237" t="s">
        <v>11</v>
      </c>
      <c r="T34" s="157" t="s">
        <v>12</v>
      </c>
      <c r="U34" s="238" t="s">
        <v>13</v>
      </c>
      <c r="V34" s="157" t="s">
        <v>9</v>
      </c>
      <c r="W34" s="235"/>
    </row>
    <row r="35" spans="1:25" ht="5.25" customHeight="1" thickTop="1" x14ac:dyDescent="0.2">
      <c r="B35" s="226"/>
      <c r="C35" s="239"/>
      <c r="D35" s="240"/>
      <c r="E35" s="99"/>
      <c r="F35" s="239"/>
      <c r="G35" s="240"/>
      <c r="H35" s="99"/>
      <c r="I35" s="241"/>
      <c r="L35" s="226"/>
      <c r="M35" s="242"/>
      <c r="N35" s="243"/>
      <c r="O35" s="141"/>
      <c r="P35" s="244"/>
      <c r="Q35" s="144"/>
      <c r="R35" s="242"/>
      <c r="S35" s="243"/>
      <c r="T35" s="141"/>
      <c r="U35" s="244"/>
      <c r="V35" s="146"/>
      <c r="W35" s="245"/>
    </row>
    <row r="36" spans="1:25" x14ac:dyDescent="0.2">
      <c r="A36" s="95" t="str">
        <f t="shared" si="2"/>
        <v xml:space="preserve"> </v>
      </c>
      <c r="B36" s="226" t="s">
        <v>14</v>
      </c>
      <c r="C36" s="246">
        <v>1538</v>
      </c>
      <c r="D36" s="247">
        <v>1539</v>
      </c>
      <c r="E36" s="100">
        <f>C36+D36</f>
        <v>3077</v>
      </c>
      <c r="F36" s="246">
        <v>1840</v>
      </c>
      <c r="G36" s="247">
        <v>1833</v>
      </c>
      <c r="H36" s="100">
        <f>SUM(F36:G36)</f>
        <v>3673</v>
      </c>
      <c r="I36" s="222">
        <f t="shared" ref="I36:I44" si="20">IF(E36=0,0,((H36/E36)-1)*100)</f>
        <v>19.369515762105948</v>
      </c>
      <c r="K36" s="101"/>
      <c r="L36" s="226" t="s">
        <v>14</v>
      </c>
      <c r="M36" s="248">
        <v>199121</v>
      </c>
      <c r="N36" s="249">
        <v>200308</v>
      </c>
      <c r="O36" s="142">
        <f>SUM(M36:N36)</f>
        <v>399429</v>
      </c>
      <c r="P36" s="102">
        <v>94</v>
      </c>
      <c r="Q36" s="145">
        <f>O36+P36</f>
        <v>399523</v>
      </c>
      <c r="R36" s="248">
        <v>245515</v>
      </c>
      <c r="S36" s="249">
        <v>243213</v>
      </c>
      <c r="T36" s="142">
        <f>SUM(R36:S36)</f>
        <v>488728</v>
      </c>
      <c r="U36" s="102">
        <v>38</v>
      </c>
      <c r="V36" s="147">
        <f>T36+U36</f>
        <v>488766</v>
      </c>
      <c r="W36" s="222">
        <f t="shared" ref="W36:W44" si="21">IF(Q36=0,0,((V36/Q36)-1)*100)</f>
        <v>22.337387334396276</v>
      </c>
    </row>
    <row r="37" spans="1:25" x14ac:dyDescent="0.2">
      <c r="A37" s="95" t="str">
        <f t="shared" si="2"/>
        <v xml:space="preserve"> </v>
      </c>
      <c r="B37" s="226" t="s">
        <v>15</v>
      </c>
      <c r="C37" s="246">
        <v>1499</v>
      </c>
      <c r="D37" s="247">
        <v>1497</v>
      </c>
      <c r="E37" s="100">
        <f>C37+D37</f>
        <v>2996</v>
      </c>
      <c r="F37" s="246">
        <v>1953</v>
      </c>
      <c r="G37" s="247">
        <v>1941</v>
      </c>
      <c r="H37" s="100">
        <f>SUM(F37:G37)</f>
        <v>3894</v>
      </c>
      <c r="I37" s="222">
        <f t="shared" si="20"/>
        <v>29.973297730307081</v>
      </c>
      <c r="K37" s="101"/>
      <c r="L37" s="226" t="s">
        <v>15</v>
      </c>
      <c r="M37" s="248">
        <v>214756</v>
      </c>
      <c r="N37" s="249">
        <v>217602</v>
      </c>
      <c r="O37" s="142">
        <f>SUM(M37:N37)</f>
        <v>432358</v>
      </c>
      <c r="P37" s="102">
        <v>0</v>
      </c>
      <c r="Q37" s="145">
        <f>O37+P37</f>
        <v>432358</v>
      </c>
      <c r="R37" s="248">
        <v>257239</v>
      </c>
      <c r="S37" s="249">
        <v>266723</v>
      </c>
      <c r="T37" s="142">
        <f>SUM(R37:S37)</f>
        <v>523962</v>
      </c>
      <c r="U37" s="102">
        <v>148</v>
      </c>
      <c r="V37" s="147">
        <f>T37+U37</f>
        <v>524110</v>
      </c>
      <c r="W37" s="222">
        <f t="shared" si="21"/>
        <v>21.221302716730129</v>
      </c>
    </row>
    <row r="38" spans="1:25" ht="13.5" thickBot="1" x14ac:dyDescent="0.25">
      <c r="A38" s="95" t="str">
        <f t="shared" si="2"/>
        <v xml:space="preserve"> </v>
      </c>
      <c r="B38" s="232" t="s">
        <v>16</v>
      </c>
      <c r="C38" s="250">
        <v>1874</v>
      </c>
      <c r="D38" s="251">
        <v>1873</v>
      </c>
      <c r="E38" s="100">
        <f>C38+D38</f>
        <v>3747</v>
      </c>
      <c r="F38" s="250">
        <v>2172</v>
      </c>
      <c r="G38" s="251">
        <v>2155</v>
      </c>
      <c r="H38" s="100">
        <f>SUM(F38:G38)</f>
        <v>4327</v>
      </c>
      <c r="I38" s="222">
        <f t="shared" si="20"/>
        <v>15.479049906591946</v>
      </c>
      <c r="K38" s="101"/>
      <c r="L38" s="232" t="s">
        <v>16</v>
      </c>
      <c r="M38" s="248">
        <v>247996</v>
      </c>
      <c r="N38" s="249">
        <v>240912</v>
      </c>
      <c r="O38" s="142">
        <f>SUM(M38:N38)</f>
        <v>488908</v>
      </c>
      <c r="P38" s="102">
        <v>0</v>
      </c>
      <c r="Q38" s="145">
        <f>O38+P38</f>
        <v>488908</v>
      </c>
      <c r="R38" s="248">
        <v>305917</v>
      </c>
      <c r="S38" s="249">
        <v>293095</v>
      </c>
      <c r="T38" s="142">
        <f>SUM(R38:S38)</f>
        <v>599012</v>
      </c>
      <c r="U38" s="102">
        <v>0</v>
      </c>
      <c r="V38" s="147">
        <f>T38+U38</f>
        <v>599012</v>
      </c>
      <c r="W38" s="222">
        <f t="shared" si="21"/>
        <v>22.520392384661324</v>
      </c>
    </row>
    <row r="39" spans="1:25" ht="14.25" thickTop="1" thickBot="1" x14ac:dyDescent="0.25">
      <c r="A39" s="95" t="str">
        <f>IF(ISERROR(F39/G39)," ",IF(F39/G39&gt;0.5,IF(F39/G39&lt;1.5," ","NOT OK"),"NOT OK"))</f>
        <v xml:space="preserve"> </v>
      </c>
      <c r="B39" s="210" t="s">
        <v>56</v>
      </c>
      <c r="C39" s="103">
        <f t="shared" ref="C39:H39" si="22">+C36+C37+C38</f>
        <v>4911</v>
      </c>
      <c r="D39" s="104">
        <f t="shared" si="22"/>
        <v>4909</v>
      </c>
      <c r="E39" s="105">
        <f t="shared" si="22"/>
        <v>9820</v>
      </c>
      <c r="F39" s="103">
        <f t="shared" si="22"/>
        <v>5965</v>
      </c>
      <c r="G39" s="104">
        <f t="shared" si="22"/>
        <v>5929</v>
      </c>
      <c r="H39" s="105">
        <f t="shared" si="22"/>
        <v>11894</v>
      </c>
      <c r="I39" s="106">
        <f>IF(E39=0,0,((H39/E39)-1)*100)</f>
        <v>21.120162932790222</v>
      </c>
      <c r="L39" s="203" t="s">
        <v>56</v>
      </c>
      <c r="M39" s="148">
        <f t="shared" ref="M39:V39" si="23">+M36+M37+M38</f>
        <v>661873</v>
      </c>
      <c r="N39" s="149">
        <f t="shared" si="23"/>
        <v>658822</v>
      </c>
      <c r="O39" s="148">
        <f t="shared" si="23"/>
        <v>1320695</v>
      </c>
      <c r="P39" s="148">
        <f t="shared" si="23"/>
        <v>94</v>
      </c>
      <c r="Q39" s="148">
        <f t="shared" si="23"/>
        <v>1320789</v>
      </c>
      <c r="R39" s="148">
        <f t="shared" si="23"/>
        <v>808671</v>
      </c>
      <c r="S39" s="149">
        <f t="shared" si="23"/>
        <v>803031</v>
      </c>
      <c r="T39" s="148">
        <f t="shared" si="23"/>
        <v>1611702</v>
      </c>
      <c r="U39" s="148">
        <f t="shared" si="23"/>
        <v>186</v>
      </c>
      <c r="V39" s="150">
        <f t="shared" si="23"/>
        <v>1611888</v>
      </c>
      <c r="W39" s="151">
        <f>IF(Q39=0,0,((V39/Q39)-1)*100)</f>
        <v>22.039780767404938</v>
      </c>
    </row>
    <row r="40" spans="1:25" ht="13.5" thickTop="1" x14ac:dyDescent="0.2">
      <c r="A40" s="95" t="str">
        <f t="shared" si="2"/>
        <v xml:space="preserve"> </v>
      </c>
      <c r="B40" s="226" t="s">
        <v>18</v>
      </c>
      <c r="C40" s="246">
        <v>1926</v>
      </c>
      <c r="D40" s="247">
        <v>1926</v>
      </c>
      <c r="E40" s="100">
        <f>+D40+C40</f>
        <v>3852</v>
      </c>
      <c r="F40" s="246">
        <v>2175</v>
      </c>
      <c r="G40" s="247">
        <v>2174</v>
      </c>
      <c r="H40" s="100">
        <f>F40+G40</f>
        <v>4349</v>
      </c>
      <c r="I40" s="222">
        <f t="shared" si="20"/>
        <v>12.902388369678096</v>
      </c>
      <c r="L40" s="226" t="s">
        <v>18</v>
      </c>
      <c r="M40" s="248">
        <v>239263</v>
      </c>
      <c r="N40" s="249">
        <v>255158</v>
      </c>
      <c r="O40" s="142">
        <f>SUM(M40:N40)</f>
        <v>494421</v>
      </c>
      <c r="P40" s="102">
        <v>0</v>
      </c>
      <c r="Q40" s="145">
        <f>+P40+O40</f>
        <v>494421</v>
      </c>
      <c r="R40" s="248">
        <v>292071</v>
      </c>
      <c r="S40" s="249">
        <v>314908</v>
      </c>
      <c r="T40" s="142">
        <f>SUM(R40:S40)</f>
        <v>606979</v>
      </c>
      <c r="U40" s="102">
        <v>4</v>
      </c>
      <c r="V40" s="147">
        <f>T40+U40</f>
        <v>606983</v>
      </c>
      <c r="W40" s="222">
        <f t="shared" si="21"/>
        <v>22.766427801408117</v>
      </c>
    </row>
    <row r="41" spans="1:25" x14ac:dyDescent="0.2">
      <c r="A41" s="95" t="str">
        <f t="shared" si="2"/>
        <v xml:space="preserve"> </v>
      </c>
      <c r="B41" s="226" t="s">
        <v>19</v>
      </c>
      <c r="C41" s="248">
        <v>1650</v>
      </c>
      <c r="D41" s="252">
        <v>1649</v>
      </c>
      <c r="E41" s="100">
        <f>+D41+C41</f>
        <v>3299</v>
      </c>
      <c r="F41" s="248">
        <v>1970</v>
      </c>
      <c r="G41" s="252">
        <v>1954</v>
      </c>
      <c r="H41" s="107">
        <f>SUM(F41:G41)</f>
        <v>3924</v>
      </c>
      <c r="I41" s="222">
        <f>IF(E41=0,0,((H41/E41)-1)*100)</f>
        <v>18.945134889360403</v>
      </c>
      <c r="L41" s="226" t="s">
        <v>19</v>
      </c>
      <c r="M41" s="248">
        <v>205911</v>
      </c>
      <c r="N41" s="249">
        <v>226409</v>
      </c>
      <c r="O41" s="142">
        <f>SUM(M41:N41)</f>
        <v>432320</v>
      </c>
      <c r="P41" s="102">
        <v>0</v>
      </c>
      <c r="Q41" s="145">
        <f>+P41+O41</f>
        <v>432320</v>
      </c>
      <c r="R41" s="248">
        <v>266436</v>
      </c>
      <c r="S41" s="249">
        <v>283825</v>
      </c>
      <c r="T41" s="142">
        <f>SUM(R41:S41)</f>
        <v>550261</v>
      </c>
      <c r="U41" s="102">
        <v>0</v>
      </c>
      <c r="V41" s="147">
        <f>T41+U41</f>
        <v>550261</v>
      </c>
      <c r="W41" s="222">
        <f>IF(Q41=0,0,((V41/Q41)-1)*100)</f>
        <v>27.28094929681717</v>
      </c>
    </row>
    <row r="42" spans="1:25" ht="13.5" thickBot="1" x14ac:dyDescent="0.25">
      <c r="A42" s="95" t="str">
        <f>IF(ISERROR(F42/G42)," ",IF(F42/G42&gt;0.5,IF(F42/G42&lt;1.5," ","NOT OK"),"NOT OK"))</f>
        <v xml:space="preserve"> </v>
      </c>
      <c r="B42" s="226" t="s">
        <v>20</v>
      </c>
      <c r="C42" s="248">
        <v>1716</v>
      </c>
      <c r="D42" s="252">
        <v>1717</v>
      </c>
      <c r="E42" s="100">
        <f>+D42+C42</f>
        <v>3433</v>
      </c>
      <c r="F42" s="248">
        <v>2075</v>
      </c>
      <c r="G42" s="252">
        <v>2067</v>
      </c>
      <c r="H42" s="107">
        <f>SUM(F42:G42)</f>
        <v>4142</v>
      </c>
      <c r="I42" s="222">
        <f>IF(E42=0,0,((H42/E42)-1)*100)</f>
        <v>20.652490533061464</v>
      </c>
      <c r="L42" s="226" t="s">
        <v>20</v>
      </c>
      <c r="M42" s="248">
        <v>200820</v>
      </c>
      <c r="N42" s="249">
        <v>218784</v>
      </c>
      <c r="O42" s="142">
        <f>SUM(M42:N42)</f>
        <v>419604</v>
      </c>
      <c r="P42" s="102">
        <v>0</v>
      </c>
      <c r="Q42" s="145">
        <f>+P42+O42</f>
        <v>419604</v>
      </c>
      <c r="R42" s="248">
        <v>253508</v>
      </c>
      <c r="S42" s="249">
        <v>273489</v>
      </c>
      <c r="T42" s="142">
        <f>SUM(R42:S42)</f>
        <v>526997</v>
      </c>
      <c r="U42" s="102">
        <v>0</v>
      </c>
      <c r="V42" s="147">
        <f>T42+U42</f>
        <v>526997</v>
      </c>
      <c r="W42" s="222">
        <f>IF(Q42=0,0,((V42/Q42)-1)*100)</f>
        <v>25.593893289863768</v>
      </c>
    </row>
    <row r="43" spans="1:25" ht="14.25" thickTop="1" thickBot="1" x14ac:dyDescent="0.25">
      <c r="A43" s="95" t="str">
        <f>IF(ISERROR(F43/G43)," ",IF(F43/G43&gt;0.5,IF(F43/G43&lt;1.5," ","NOT OK"),"NOT OK"))</f>
        <v xml:space="preserve"> </v>
      </c>
      <c r="B43" s="210" t="s">
        <v>89</v>
      </c>
      <c r="C43" s="103">
        <f t="shared" ref="C43:H43" si="24">+C40+C41+C42</f>
        <v>5292</v>
      </c>
      <c r="D43" s="104">
        <f t="shared" si="24"/>
        <v>5292</v>
      </c>
      <c r="E43" s="105">
        <f t="shared" si="24"/>
        <v>10584</v>
      </c>
      <c r="F43" s="103">
        <f t="shared" si="24"/>
        <v>6220</v>
      </c>
      <c r="G43" s="104">
        <f t="shared" si="24"/>
        <v>6195</v>
      </c>
      <c r="H43" s="105">
        <f t="shared" si="24"/>
        <v>12415</v>
      </c>
      <c r="I43" s="106">
        <f>IF(E43=0,0,((H43/E43)-1)*100)</f>
        <v>17.299697656840518</v>
      </c>
      <c r="L43" s="203" t="s">
        <v>89</v>
      </c>
      <c r="M43" s="148">
        <f t="shared" ref="M43:V43" si="25">+M40+M41+M42</f>
        <v>645994</v>
      </c>
      <c r="N43" s="149">
        <f t="shared" si="25"/>
        <v>700351</v>
      </c>
      <c r="O43" s="148">
        <f t="shared" si="25"/>
        <v>1346345</v>
      </c>
      <c r="P43" s="148">
        <f t="shared" si="25"/>
        <v>0</v>
      </c>
      <c r="Q43" s="148">
        <f t="shared" si="25"/>
        <v>1346345</v>
      </c>
      <c r="R43" s="148">
        <f t="shared" si="25"/>
        <v>812015</v>
      </c>
      <c r="S43" s="149">
        <f t="shared" si="25"/>
        <v>872222</v>
      </c>
      <c r="T43" s="148">
        <f t="shared" si="25"/>
        <v>1684237</v>
      </c>
      <c r="U43" s="148">
        <f t="shared" si="25"/>
        <v>4</v>
      </c>
      <c r="V43" s="150">
        <f t="shared" si="25"/>
        <v>1684241</v>
      </c>
      <c r="W43" s="151">
        <f>IF(Q43=0,0,((V43/Q43)-1)*100)</f>
        <v>25.097281900255886</v>
      </c>
    </row>
    <row r="44" spans="1:25" ht="13.5" thickTop="1" x14ac:dyDescent="0.2">
      <c r="A44" s="95" t="str">
        <f t="shared" si="2"/>
        <v xml:space="preserve"> </v>
      </c>
      <c r="B44" s="226" t="s">
        <v>33</v>
      </c>
      <c r="C44" s="253">
        <v>1568</v>
      </c>
      <c r="D44" s="254">
        <v>1568</v>
      </c>
      <c r="E44" s="100">
        <f>+D44+C44</f>
        <v>3136</v>
      </c>
      <c r="F44" s="253">
        <v>1939</v>
      </c>
      <c r="G44" s="254">
        <v>1939</v>
      </c>
      <c r="H44" s="107">
        <f>F44+G44</f>
        <v>3878</v>
      </c>
      <c r="I44" s="222">
        <f t="shared" si="20"/>
        <v>23.660714285714278</v>
      </c>
      <c r="L44" s="226" t="s">
        <v>21</v>
      </c>
      <c r="M44" s="248">
        <v>200731</v>
      </c>
      <c r="N44" s="249">
        <v>206001</v>
      </c>
      <c r="O44" s="142">
        <f>SUM(M44:N44)</f>
        <v>406732</v>
      </c>
      <c r="P44" s="102">
        <v>0</v>
      </c>
      <c r="Q44" s="145">
        <f>+P44+O44</f>
        <v>406732</v>
      </c>
      <c r="R44" s="248">
        <v>241757</v>
      </c>
      <c r="S44" s="249">
        <v>247646</v>
      </c>
      <c r="T44" s="142">
        <f>SUM(R44:S44)</f>
        <v>489403</v>
      </c>
      <c r="U44" s="102">
        <v>0</v>
      </c>
      <c r="V44" s="147">
        <f>SUM(T44:U44)</f>
        <v>489403</v>
      </c>
      <c r="W44" s="222">
        <f t="shared" si="21"/>
        <v>20.32566899088344</v>
      </c>
    </row>
    <row r="45" spans="1:25" ht="13.5" thickBot="1" x14ac:dyDescent="0.25">
      <c r="A45" s="95" t="str">
        <f>IF(ISERROR(F45/G45)," ",IF(F45/G45&gt;0.5,IF(F45/G45&lt;1.5," ","NOT OK"),"NOT OK"))</f>
        <v xml:space="preserve"> </v>
      </c>
      <c r="B45" s="226" t="s">
        <v>90</v>
      </c>
      <c r="C45" s="253">
        <v>1504</v>
      </c>
      <c r="D45" s="254">
        <v>1504</v>
      </c>
      <c r="E45" s="100">
        <f>+D45+C45</f>
        <v>3008</v>
      </c>
      <c r="F45" s="253">
        <v>1967</v>
      </c>
      <c r="G45" s="254">
        <v>1967</v>
      </c>
      <c r="H45" s="107">
        <f>F45+G45</f>
        <v>3934</v>
      </c>
      <c r="I45" s="222">
        <f>IF(E45=0,0,((H45/E45)-1)*100)</f>
        <v>30.784574468085111</v>
      </c>
      <c r="L45" s="226" t="s">
        <v>90</v>
      </c>
      <c r="M45" s="248">
        <v>180423</v>
      </c>
      <c r="N45" s="249">
        <v>182648</v>
      </c>
      <c r="O45" s="142">
        <f>SUM(M45:N45)</f>
        <v>363071</v>
      </c>
      <c r="P45" s="102">
        <v>0</v>
      </c>
      <c r="Q45" s="145">
        <f>+P45+O45</f>
        <v>363071</v>
      </c>
      <c r="R45" s="248">
        <v>234945</v>
      </c>
      <c r="S45" s="249">
        <v>238971</v>
      </c>
      <c r="T45" s="142">
        <f>SUM(R45:S45)</f>
        <v>473916</v>
      </c>
      <c r="U45" s="102">
        <v>161</v>
      </c>
      <c r="V45" s="147">
        <f>SUM(T45:U45)</f>
        <v>474077</v>
      </c>
      <c r="W45" s="222">
        <f>IF(Q45=0,0,((V45/Q45)-1)*100)</f>
        <v>30.57418521446218</v>
      </c>
      <c r="Y45" s="3"/>
    </row>
    <row r="46" spans="1:25" ht="14.25" thickTop="1" thickBot="1" x14ac:dyDescent="0.25">
      <c r="A46" s="95" t="str">
        <f>IF(ISERROR(F46/G46)," ",IF(F46/G46&gt;0.5,IF(F46/G46&lt;1.5," ","NOT OK"),"NOT OK"))</f>
        <v xml:space="preserve"> </v>
      </c>
      <c r="B46" s="210" t="s">
        <v>94</v>
      </c>
      <c r="C46" s="103">
        <f t="shared" ref="C46:H46" si="26">+C43+C44+C45</f>
        <v>8364</v>
      </c>
      <c r="D46" s="104">
        <f t="shared" si="26"/>
        <v>8364</v>
      </c>
      <c r="E46" s="105">
        <f t="shared" si="26"/>
        <v>16728</v>
      </c>
      <c r="F46" s="103">
        <f t="shared" si="26"/>
        <v>10126</v>
      </c>
      <c r="G46" s="104">
        <f t="shared" si="26"/>
        <v>10101</v>
      </c>
      <c r="H46" s="105">
        <f t="shared" si="26"/>
        <v>20227</v>
      </c>
      <c r="I46" s="106">
        <f t="shared" ref="I46" si="27">IF(E46=0,0,((H46/E46)-1)*100)</f>
        <v>20.91702534672406</v>
      </c>
      <c r="L46" s="203" t="s">
        <v>94</v>
      </c>
      <c r="M46" s="148">
        <f t="shared" ref="M46" si="28">+M43+M44+M45</f>
        <v>1027148</v>
      </c>
      <c r="N46" s="149">
        <f t="shared" ref="N46" si="29">+N43+N44+N45</f>
        <v>1089000</v>
      </c>
      <c r="O46" s="148">
        <f t="shared" ref="O46" si="30">+O43+O44+O45</f>
        <v>2116148</v>
      </c>
      <c r="P46" s="148">
        <f t="shared" ref="P46" si="31">+P43+P44+P45</f>
        <v>0</v>
      </c>
      <c r="Q46" s="148">
        <f t="shared" ref="Q46" si="32">+Q43+Q44+Q45</f>
        <v>2116148</v>
      </c>
      <c r="R46" s="148">
        <f t="shared" ref="R46" si="33">+R43+R44+R45</f>
        <v>1288717</v>
      </c>
      <c r="S46" s="149">
        <f t="shared" ref="S46" si="34">+S43+S44+S45</f>
        <v>1358839</v>
      </c>
      <c r="T46" s="148">
        <f t="shared" ref="T46" si="35">+T43+T44+T45</f>
        <v>2647556</v>
      </c>
      <c r="U46" s="148">
        <f t="shared" ref="U46" si="36">+U43+U44+U45</f>
        <v>165</v>
      </c>
      <c r="V46" s="150">
        <f t="shared" ref="V46" si="37">+V43+V44+V45</f>
        <v>2647721</v>
      </c>
      <c r="W46" s="151">
        <f t="shared" ref="W46" si="38">IF(Q46=0,0,((V46/Q46)-1)*100)</f>
        <v>25.119840389235538</v>
      </c>
    </row>
    <row r="47" spans="1:25" ht="14.25" thickTop="1" thickBot="1" x14ac:dyDescent="0.25">
      <c r="A47" s="95" t="str">
        <f>IF(ISERROR(F47/G47)," ",IF(F47/G47&gt;0.5,IF(F47/G47&lt;1.5," ","NOT OK"),"NOT OK"))</f>
        <v xml:space="preserve"> </v>
      </c>
      <c r="B47" s="210" t="s">
        <v>95</v>
      </c>
      <c r="C47" s="103">
        <f t="shared" ref="C47:H47" si="39">+C39+C43+C44+C45</f>
        <v>13275</v>
      </c>
      <c r="D47" s="104">
        <f t="shared" si="39"/>
        <v>13273</v>
      </c>
      <c r="E47" s="105">
        <f t="shared" si="39"/>
        <v>26548</v>
      </c>
      <c r="F47" s="103">
        <f t="shared" si="39"/>
        <v>16091</v>
      </c>
      <c r="G47" s="104">
        <f t="shared" si="39"/>
        <v>16030</v>
      </c>
      <c r="H47" s="105">
        <f t="shared" si="39"/>
        <v>32121</v>
      </c>
      <c r="I47" s="106">
        <f>IF(E47=0,0,((H47/E47)-1)*100)</f>
        <v>20.992165134850094</v>
      </c>
      <c r="L47" s="203" t="s">
        <v>95</v>
      </c>
      <c r="M47" s="148">
        <f t="shared" ref="M47:V47" si="40">+M39+M43+M44+M45</f>
        <v>1689021</v>
      </c>
      <c r="N47" s="149">
        <f t="shared" si="40"/>
        <v>1747822</v>
      </c>
      <c r="O47" s="148">
        <f t="shared" si="40"/>
        <v>3436843</v>
      </c>
      <c r="P47" s="148">
        <f t="shared" si="40"/>
        <v>94</v>
      </c>
      <c r="Q47" s="148">
        <f t="shared" si="40"/>
        <v>3436937</v>
      </c>
      <c r="R47" s="148">
        <f t="shared" si="40"/>
        <v>2097388</v>
      </c>
      <c r="S47" s="149">
        <f t="shared" si="40"/>
        <v>2161870</v>
      </c>
      <c r="T47" s="148">
        <f t="shared" si="40"/>
        <v>4259258</v>
      </c>
      <c r="U47" s="148">
        <f t="shared" si="40"/>
        <v>351</v>
      </c>
      <c r="V47" s="150">
        <f t="shared" si="40"/>
        <v>4259609</v>
      </c>
      <c r="W47" s="151">
        <f>IF(Q47=0,0,((V47/Q47)-1)*100)</f>
        <v>23.93619667744855</v>
      </c>
    </row>
    <row r="48" spans="1:25" ht="14.25" thickTop="1" thickBot="1" x14ac:dyDescent="0.25">
      <c r="A48" s="95" t="str">
        <f t="shared" si="2"/>
        <v xml:space="preserve"> </v>
      </c>
      <c r="B48" s="226" t="s">
        <v>22</v>
      </c>
      <c r="C48" s="253">
        <v>1362</v>
      </c>
      <c r="D48" s="254">
        <v>1362</v>
      </c>
      <c r="E48" s="100">
        <f>+D48+C48</f>
        <v>2724</v>
      </c>
      <c r="F48" s="253"/>
      <c r="G48" s="254"/>
      <c r="H48" s="107"/>
      <c r="I48" s="222"/>
      <c r="L48" s="226" t="s">
        <v>22</v>
      </c>
      <c r="M48" s="248">
        <v>171285</v>
      </c>
      <c r="N48" s="249">
        <v>173668</v>
      </c>
      <c r="O48" s="143">
        <f>SUM(M48:N48)</f>
        <v>344953</v>
      </c>
      <c r="P48" s="255">
        <v>0</v>
      </c>
      <c r="Q48" s="145">
        <f>+P48+O48</f>
        <v>344953</v>
      </c>
      <c r="R48" s="248"/>
      <c r="S48" s="249"/>
      <c r="T48" s="143"/>
      <c r="U48" s="255"/>
      <c r="V48" s="147"/>
      <c r="W48" s="222"/>
    </row>
    <row r="49" spans="1:23" ht="16.5" thickTop="1" thickBot="1" x14ac:dyDescent="0.25">
      <c r="A49" s="115" t="str">
        <f t="shared" si="2"/>
        <v xml:space="preserve"> </v>
      </c>
      <c r="B49" s="211" t="s">
        <v>57</v>
      </c>
      <c r="C49" s="113">
        <f t="shared" ref="C49:E49" si="41">+C44+C45+C48</f>
        <v>4434</v>
      </c>
      <c r="D49" s="114">
        <f t="shared" si="41"/>
        <v>4434</v>
      </c>
      <c r="E49" s="112">
        <f t="shared" si="41"/>
        <v>8868</v>
      </c>
      <c r="F49" s="113"/>
      <c r="G49" s="114"/>
      <c r="H49" s="114"/>
      <c r="I49" s="106"/>
      <c r="J49" s="115"/>
      <c r="K49" s="116"/>
      <c r="L49" s="204" t="s">
        <v>23</v>
      </c>
      <c r="M49" s="152">
        <f t="shared" ref="M49:Q49" si="42">+M44+M45+M48</f>
        <v>552439</v>
      </c>
      <c r="N49" s="152">
        <f t="shared" si="42"/>
        <v>562317</v>
      </c>
      <c r="O49" s="153">
        <f t="shared" si="42"/>
        <v>1114756</v>
      </c>
      <c r="P49" s="153">
        <f t="shared" si="42"/>
        <v>0</v>
      </c>
      <c r="Q49" s="153">
        <f t="shared" si="42"/>
        <v>1114756</v>
      </c>
      <c r="R49" s="152"/>
      <c r="S49" s="152"/>
      <c r="T49" s="153"/>
      <c r="U49" s="153"/>
      <c r="V49" s="153"/>
      <c r="W49" s="154"/>
    </row>
    <row r="50" spans="1:23" ht="13.5" thickTop="1" x14ac:dyDescent="0.2">
      <c r="A50" s="95" t="str">
        <f t="shared" si="2"/>
        <v xml:space="preserve"> </v>
      </c>
      <c r="B50" s="226" t="s">
        <v>24</v>
      </c>
      <c r="C50" s="248">
        <v>1464</v>
      </c>
      <c r="D50" s="252">
        <v>1462</v>
      </c>
      <c r="E50" s="117">
        <f>+D50+C50</f>
        <v>2926</v>
      </c>
      <c r="F50" s="248"/>
      <c r="G50" s="252"/>
      <c r="H50" s="118"/>
      <c r="I50" s="222"/>
      <c r="L50" s="226" t="s">
        <v>25</v>
      </c>
      <c r="M50" s="248">
        <v>205064</v>
      </c>
      <c r="N50" s="249">
        <v>207702</v>
      </c>
      <c r="O50" s="143">
        <f>SUM(M50:N50)</f>
        <v>412766</v>
      </c>
      <c r="P50" s="256">
        <v>0</v>
      </c>
      <c r="Q50" s="145">
        <f>+P50+O50</f>
        <v>412766</v>
      </c>
      <c r="R50" s="248"/>
      <c r="S50" s="249"/>
      <c r="T50" s="143"/>
      <c r="U50" s="256"/>
      <c r="V50" s="147"/>
      <c r="W50" s="222"/>
    </row>
    <row r="51" spans="1:23" x14ac:dyDescent="0.2">
      <c r="A51" s="95" t="str">
        <f t="shared" si="2"/>
        <v xml:space="preserve"> </v>
      </c>
      <c r="B51" s="226" t="s">
        <v>26</v>
      </c>
      <c r="C51" s="248">
        <v>1586</v>
      </c>
      <c r="D51" s="252">
        <v>1587</v>
      </c>
      <c r="E51" s="119">
        <f>+D51+C51</f>
        <v>3173</v>
      </c>
      <c r="F51" s="248"/>
      <c r="G51" s="252"/>
      <c r="H51" s="119"/>
      <c r="I51" s="222"/>
      <c r="L51" s="226" t="s">
        <v>26</v>
      </c>
      <c r="M51" s="248">
        <v>212310</v>
      </c>
      <c r="N51" s="249">
        <v>227581</v>
      </c>
      <c r="O51" s="143">
        <f>SUM(M51:N51)</f>
        <v>439891</v>
      </c>
      <c r="P51" s="102">
        <v>0</v>
      </c>
      <c r="Q51" s="145">
        <f>+P51+O51</f>
        <v>439891</v>
      </c>
      <c r="R51" s="248"/>
      <c r="S51" s="249"/>
      <c r="T51" s="143"/>
      <c r="U51" s="102"/>
      <c r="V51" s="147"/>
      <c r="W51" s="222"/>
    </row>
    <row r="52" spans="1:23" ht="13.5" thickBot="1" x14ac:dyDescent="0.25">
      <c r="A52" s="95" t="str">
        <f t="shared" si="2"/>
        <v xml:space="preserve"> </v>
      </c>
      <c r="B52" s="226" t="s">
        <v>27</v>
      </c>
      <c r="C52" s="248">
        <v>1489</v>
      </c>
      <c r="D52" s="257">
        <v>1490</v>
      </c>
      <c r="E52" s="120">
        <f>+D52+C52</f>
        <v>2979</v>
      </c>
      <c r="F52" s="248"/>
      <c r="G52" s="257"/>
      <c r="H52" s="120"/>
      <c r="I52" s="223"/>
      <c r="L52" s="226" t="s">
        <v>27</v>
      </c>
      <c r="M52" s="248">
        <v>188282</v>
      </c>
      <c r="N52" s="249">
        <v>193204</v>
      </c>
      <c r="O52" s="143">
        <f>SUM(M52:N52)</f>
        <v>381486</v>
      </c>
      <c r="P52" s="255">
        <v>0</v>
      </c>
      <c r="Q52" s="145">
        <f>+P52+O52</f>
        <v>381486</v>
      </c>
      <c r="R52" s="248"/>
      <c r="S52" s="249"/>
      <c r="T52" s="143"/>
      <c r="U52" s="255"/>
      <c r="V52" s="147"/>
      <c r="W52" s="222"/>
    </row>
    <row r="53" spans="1:23" ht="14.25" thickTop="1" thickBot="1" x14ac:dyDescent="0.25">
      <c r="A53" s="95" t="str">
        <f t="shared" si="2"/>
        <v xml:space="preserve"> </v>
      </c>
      <c r="B53" s="210" t="s">
        <v>28</v>
      </c>
      <c r="C53" s="113">
        <f t="shared" ref="C53:E53" si="43">+C50+C51+C52</f>
        <v>4539</v>
      </c>
      <c r="D53" s="121">
        <f t="shared" si="43"/>
        <v>4539</v>
      </c>
      <c r="E53" s="113">
        <f t="shared" si="43"/>
        <v>9078</v>
      </c>
      <c r="F53" s="113"/>
      <c r="G53" s="121"/>
      <c r="H53" s="113"/>
      <c r="I53" s="106"/>
      <c r="L53" s="203" t="s">
        <v>28</v>
      </c>
      <c r="M53" s="148">
        <f t="shared" ref="M53:Q53" si="44">+M50+M51+M52</f>
        <v>605656</v>
      </c>
      <c r="N53" s="149">
        <f t="shared" si="44"/>
        <v>628487</v>
      </c>
      <c r="O53" s="148">
        <f t="shared" si="44"/>
        <v>1234143</v>
      </c>
      <c r="P53" s="148">
        <f t="shared" si="44"/>
        <v>0</v>
      </c>
      <c r="Q53" s="148">
        <f t="shared" si="44"/>
        <v>1234143</v>
      </c>
      <c r="R53" s="148"/>
      <c r="S53" s="149"/>
      <c r="T53" s="148"/>
      <c r="U53" s="148"/>
      <c r="V53" s="148"/>
      <c r="W53" s="151"/>
    </row>
    <row r="54" spans="1:23" ht="14.25" thickTop="1" thickBot="1" x14ac:dyDescent="0.25">
      <c r="A54" s="95" t="str">
        <f t="shared" si="2"/>
        <v xml:space="preserve"> </v>
      </c>
      <c r="B54" s="210" t="s">
        <v>92</v>
      </c>
      <c r="C54" s="103">
        <f t="shared" ref="C54:E54" si="45">+C39+C43+C49+C53</f>
        <v>19176</v>
      </c>
      <c r="D54" s="104">
        <f t="shared" si="45"/>
        <v>19174</v>
      </c>
      <c r="E54" s="105">
        <f t="shared" si="45"/>
        <v>38350</v>
      </c>
      <c r="F54" s="103"/>
      <c r="G54" s="104"/>
      <c r="H54" s="105"/>
      <c r="I54" s="106"/>
      <c r="L54" s="203" t="s">
        <v>92</v>
      </c>
      <c r="M54" s="148">
        <f t="shared" ref="M54:Q54" si="46">+M39+M43+M49+M53</f>
        <v>2465962</v>
      </c>
      <c r="N54" s="149">
        <f t="shared" si="46"/>
        <v>2549977</v>
      </c>
      <c r="O54" s="148">
        <f t="shared" si="46"/>
        <v>5015939</v>
      </c>
      <c r="P54" s="148">
        <f t="shared" si="46"/>
        <v>94</v>
      </c>
      <c r="Q54" s="148">
        <f t="shared" si="46"/>
        <v>5016033</v>
      </c>
      <c r="R54" s="148"/>
      <c r="S54" s="149"/>
      <c r="T54" s="148"/>
      <c r="U54" s="148"/>
      <c r="V54" s="150"/>
      <c r="W54" s="151"/>
    </row>
    <row r="55" spans="1:23" ht="14.25" thickTop="1" thickBot="1" x14ac:dyDescent="0.25">
      <c r="B55" s="205" t="s">
        <v>61</v>
      </c>
      <c r="C55" s="95"/>
      <c r="D55" s="95"/>
      <c r="E55" s="95"/>
      <c r="F55" s="95"/>
      <c r="G55" s="95"/>
      <c r="H55" s="95"/>
      <c r="I55" s="96"/>
      <c r="L55" s="205" t="s">
        <v>61</v>
      </c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</row>
    <row r="56" spans="1:23" ht="13.5" thickTop="1" x14ac:dyDescent="0.2">
      <c r="B56" s="281" t="s">
        <v>34</v>
      </c>
      <c r="C56" s="282"/>
      <c r="D56" s="282"/>
      <c r="E56" s="282"/>
      <c r="F56" s="282"/>
      <c r="G56" s="282"/>
      <c r="H56" s="282"/>
      <c r="I56" s="283"/>
      <c r="L56" s="284" t="s">
        <v>35</v>
      </c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6"/>
    </row>
    <row r="57" spans="1:23" ht="13.5" thickBot="1" x14ac:dyDescent="0.25">
      <c r="B57" s="287" t="s">
        <v>36</v>
      </c>
      <c r="C57" s="288"/>
      <c r="D57" s="288"/>
      <c r="E57" s="288"/>
      <c r="F57" s="288"/>
      <c r="G57" s="288"/>
      <c r="H57" s="288"/>
      <c r="I57" s="289"/>
      <c r="L57" s="290" t="s">
        <v>37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2"/>
    </row>
    <row r="58" spans="1:23" ht="14.25" thickTop="1" thickBot="1" x14ac:dyDescent="0.25">
      <c r="B58" s="202"/>
      <c r="C58" s="95"/>
      <c r="D58" s="95"/>
      <c r="E58" s="95"/>
      <c r="F58" s="95"/>
      <c r="G58" s="95"/>
      <c r="H58" s="95"/>
      <c r="I58" s="96"/>
      <c r="L58" s="202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</row>
    <row r="59" spans="1:23" ht="14.25" thickTop="1" thickBot="1" x14ac:dyDescent="0.25">
      <c r="B59" s="224"/>
      <c r="C59" s="296" t="s">
        <v>91</v>
      </c>
      <c r="D59" s="297"/>
      <c r="E59" s="298"/>
      <c r="F59" s="299" t="s">
        <v>93</v>
      </c>
      <c r="G59" s="300"/>
      <c r="H59" s="301"/>
      <c r="I59" s="225" t="s">
        <v>4</v>
      </c>
      <c r="L59" s="224"/>
      <c r="M59" s="293" t="s">
        <v>91</v>
      </c>
      <c r="N59" s="294"/>
      <c r="O59" s="294"/>
      <c r="P59" s="294"/>
      <c r="Q59" s="295"/>
      <c r="R59" s="293" t="s">
        <v>93</v>
      </c>
      <c r="S59" s="294"/>
      <c r="T59" s="294"/>
      <c r="U59" s="294"/>
      <c r="V59" s="295"/>
      <c r="W59" s="225" t="s">
        <v>4</v>
      </c>
    </row>
    <row r="60" spans="1:23" ht="13.5" thickTop="1" x14ac:dyDescent="0.2">
      <c r="B60" s="226" t="s">
        <v>5</v>
      </c>
      <c r="C60" s="227"/>
      <c r="D60" s="228"/>
      <c r="E60" s="158"/>
      <c r="F60" s="227"/>
      <c r="G60" s="228"/>
      <c r="H60" s="158"/>
      <c r="I60" s="229" t="s">
        <v>6</v>
      </c>
      <c r="L60" s="226" t="s">
        <v>5</v>
      </c>
      <c r="M60" s="227"/>
      <c r="N60" s="230"/>
      <c r="O60" s="155"/>
      <c r="P60" s="231"/>
      <c r="Q60" s="156"/>
      <c r="R60" s="227"/>
      <c r="S60" s="230"/>
      <c r="T60" s="155"/>
      <c r="U60" s="231"/>
      <c r="V60" s="155"/>
      <c r="W60" s="229" t="s">
        <v>6</v>
      </c>
    </row>
    <row r="61" spans="1:23" ht="13.5" thickBot="1" x14ac:dyDescent="0.25">
      <c r="B61" s="232" t="s">
        <v>38</v>
      </c>
      <c r="C61" s="233" t="s">
        <v>7</v>
      </c>
      <c r="D61" s="234" t="s">
        <v>8</v>
      </c>
      <c r="E61" s="218" t="s">
        <v>9</v>
      </c>
      <c r="F61" s="233" t="s">
        <v>7</v>
      </c>
      <c r="G61" s="234" t="s">
        <v>8</v>
      </c>
      <c r="H61" s="218" t="s">
        <v>9</v>
      </c>
      <c r="I61" s="235"/>
      <c r="L61" s="232"/>
      <c r="M61" s="236" t="s">
        <v>10</v>
      </c>
      <c r="N61" s="237" t="s">
        <v>11</v>
      </c>
      <c r="O61" s="157" t="s">
        <v>12</v>
      </c>
      <c r="P61" s="238" t="s">
        <v>13</v>
      </c>
      <c r="Q61" s="219" t="s">
        <v>9</v>
      </c>
      <c r="R61" s="236" t="s">
        <v>10</v>
      </c>
      <c r="S61" s="237" t="s">
        <v>11</v>
      </c>
      <c r="T61" s="157" t="s">
        <v>12</v>
      </c>
      <c r="U61" s="238" t="s">
        <v>13</v>
      </c>
      <c r="V61" s="157" t="s">
        <v>9</v>
      </c>
      <c r="W61" s="235"/>
    </row>
    <row r="62" spans="1:23" ht="5.25" customHeight="1" thickTop="1" x14ac:dyDescent="0.2">
      <c r="B62" s="226"/>
      <c r="C62" s="239"/>
      <c r="D62" s="240"/>
      <c r="E62" s="99"/>
      <c r="F62" s="239"/>
      <c r="G62" s="240"/>
      <c r="H62" s="99"/>
      <c r="I62" s="241"/>
      <c r="L62" s="226"/>
      <c r="M62" s="242"/>
      <c r="N62" s="243"/>
      <c r="O62" s="141"/>
      <c r="P62" s="244"/>
      <c r="Q62" s="144"/>
      <c r="R62" s="242"/>
      <c r="S62" s="243"/>
      <c r="T62" s="141"/>
      <c r="U62" s="244"/>
      <c r="V62" s="146"/>
      <c r="W62" s="245"/>
    </row>
    <row r="63" spans="1:23" x14ac:dyDescent="0.2">
      <c r="A63" s="95" t="str">
        <f t="shared" si="2"/>
        <v xml:space="preserve"> </v>
      </c>
      <c r="B63" s="226" t="s">
        <v>14</v>
      </c>
      <c r="C63" s="246">
        <f>+C9+C36</f>
        <v>1905</v>
      </c>
      <c r="D63" s="247">
        <f>+D9+D36</f>
        <v>1905</v>
      </c>
      <c r="E63" s="100">
        <f>+C63+D63</f>
        <v>3810</v>
      </c>
      <c r="F63" s="246">
        <f>+F9+F36</f>
        <v>2366</v>
      </c>
      <c r="G63" s="247">
        <f>+G9+G36</f>
        <v>2367</v>
      </c>
      <c r="H63" s="100">
        <f>+F63+G63</f>
        <v>4733</v>
      </c>
      <c r="I63" s="222">
        <f t="shared" ref="I63:I71" si="47">IF(E63=0,0,((H63/E63)-1)*100)</f>
        <v>24.225721784776908</v>
      </c>
      <c r="K63" s="101"/>
      <c r="L63" s="226" t="s">
        <v>14</v>
      </c>
      <c r="M63" s="248">
        <f t="shared" ref="M63:N65" si="48">+M9+M36</f>
        <v>233904</v>
      </c>
      <c r="N63" s="249">
        <f t="shared" si="48"/>
        <v>234029</v>
      </c>
      <c r="O63" s="142">
        <f>+M63+N63</f>
        <v>467933</v>
      </c>
      <c r="P63" s="102">
        <f>+P9+P36</f>
        <v>3125</v>
      </c>
      <c r="Q63" s="145">
        <f>+O63+P63</f>
        <v>471058</v>
      </c>
      <c r="R63" s="248">
        <f t="shared" ref="R63:S65" si="49">+R9+R36</f>
        <v>304681</v>
      </c>
      <c r="S63" s="249">
        <f t="shared" si="49"/>
        <v>299815</v>
      </c>
      <c r="T63" s="142">
        <f>+R63+S63</f>
        <v>604496</v>
      </c>
      <c r="U63" s="102">
        <f>+U9+U36</f>
        <v>286</v>
      </c>
      <c r="V63" s="147">
        <f>+T63+U63</f>
        <v>604782</v>
      </c>
      <c r="W63" s="222">
        <f t="shared" ref="W63:W71" si="50">IF(Q63=0,0,((V63/Q63)-1)*100)</f>
        <v>28.388011667353076</v>
      </c>
    </row>
    <row r="64" spans="1:23" ht="12" customHeight="1" x14ac:dyDescent="0.2">
      <c r="A64" s="95" t="str">
        <f t="shared" si="2"/>
        <v xml:space="preserve"> </v>
      </c>
      <c r="B64" s="226" t="s">
        <v>15</v>
      </c>
      <c r="C64" s="246">
        <f>+C10+C37</f>
        <v>1906</v>
      </c>
      <c r="D64" s="247">
        <f>+D10+D37</f>
        <v>1903</v>
      </c>
      <c r="E64" s="100">
        <f>+C64+D64</f>
        <v>3809</v>
      </c>
      <c r="F64" s="246">
        <f>+F10+F37</f>
        <v>2493</v>
      </c>
      <c r="G64" s="247">
        <f>+G10+G37</f>
        <v>2495</v>
      </c>
      <c r="H64" s="100">
        <f>+F64+G64</f>
        <v>4988</v>
      </c>
      <c r="I64" s="222">
        <f t="shared" si="47"/>
        <v>30.953006038330265</v>
      </c>
      <c r="K64" s="101"/>
      <c r="L64" s="226" t="s">
        <v>15</v>
      </c>
      <c r="M64" s="248">
        <f t="shared" si="48"/>
        <v>260584</v>
      </c>
      <c r="N64" s="249">
        <f t="shared" si="48"/>
        <v>257907</v>
      </c>
      <c r="O64" s="142">
        <f t="shared" ref="O64:O65" si="51">+M64+N64</f>
        <v>518491</v>
      </c>
      <c r="P64" s="102">
        <f>+P10+P37</f>
        <v>159</v>
      </c>
      <c r="Q64" s="145">
        <f t="shared" ref="Q64:Q65" si="52">+O64+P64</f>
        <v>518650</v>
      </c>
      <c r="R64" s="248">
        <f t="shared" si="49"/>
        <v>321578</v>
      </c>
      <c r="S64" s="249">
        <f t="shared" si="49"/>
        <v>326714</v>
      </c>
      <c r="T64" s="142">
        <f t="shared" ref="T64:T65" si="53">+R64+S64</f>
        <v>648292</v>
      </c>
      <c r="U64" s="102">
        <f>+U10+U37</f>
        <v>149</v>
      </c>
      <c r="V64" s="147">
        <f t="shared" ref="V64:V65" si="54">+T64+U64</f>
        <v>648441</v>
      </c>
      <c r="W64" s="222">
        <f t="shared" si="50"/>
        <v>25.024775860406834</v>
      </c>
    </row>
    <row r="65" spans="1:23" ht="12" customHeight="1" thickBot="1" x14ac:dyDescent="0.25">
      <c r="A65" s="95" t="str">
        <f t="shared" si="2"/>
        <v xml:space="preserve"> </v>
      </c>
      <c r="B65" s="232" t="s">
        <v>16</v>
      </c>
      <c r="C65" s="250">
        <f>C11+C38</f>
        <v>2342</v>
      </c>
      <c r="D65" s="251">
        <f>D11+D38</f>
        <v>2344</v>
      </c>
      <c r="E65" s="100">
        <f>+C65+D65</f>
        <v>4686</v>
      </c>
      <c r="F65" s="250">
        <f>F11+F38</f>
        <v>2775</v>
      </c>
      <c r="G65" s="251">
        <f>G11+G38</f>
        <v>2772</v>
      </c>
      <c r="H65" s="100">
        <f>+F65+G65</f>
        <v>5547</v>
      </c>
      <c r="I65" s="222">
        <f t="shared" si="47"/>
        <v>18.373879641485267</v>
      </c>
      <c r="K65" s="101"/>
      <c r="L65" s="232" t="s">
        <v>16</v>
      </c>
      <c r="M65" s="248">
        <f t="shared" si="48"/>
        <v>299859</v>
      </c>
      <c r="N65" s="249">
        <f t="shared" si="48"/>
        <v>289991</v>
      </c>
      <c r="O65" s="142">
        <f t="shared" si="51"/>
        <v>589850</v>
      </c>
      <c r="P65" s="102">
        <f>+P11+P38</f>
        <v>214</v>
      </c>
      <c r="Q65" s="145">
        <f t="shared" si="52"/>
        <v>590064</v>
      </c>
      <c r="R65" s="248">
        <f t="shared" si="49"/>
        <v>380773</v>
      </c>
      <c r="S65" s="249">
        <f t="shared" si="49"/>
        <v>362932</v>
      </c>
      <c r="T65" s="142">
        <f t="shared" si="53"/>
        <v>743705</v>
      </c>
      <c r="U65" s="102">
        <f>+U11+U38</f>
        <v>5</v>
      </c>
      <c r="V65" s="147">
        <f t="shared" si="54"/>
        <v>743710</v>
      </c>
      <c r="W65" s="222">
        <f t="shared" si="50"/>
        <v>26.038870359825374</v>
      </c>
    </row>
    <row r="66" spans="1:23" ht="14.25" thickTop="1" thickBot="1" x14ac:dyDescent="0.25">
      <c r="A66" s="95" t="str">
        <f t="shared" si="2"/>
        <v xml:space="preserve"> </v>
      </c>
      <c r="B66" s="210" t="s">
        <v>56</v>
      </c>
      <c r="C66" s="103">
        <f>C64+C63+C65</f>
        <v>6153</v>
      </c>
      <c r="D66" s="104">
        <f>D64+D63+D65</f>
        <v>6152</v>
      </c>
      <c r="E66" s="105">
        <f>+E63+E64+E65</f>
        <v>12305</v>
      </c>
      <c r="F66" s="103">
        <f>F64+F63+F65</f>
        <v>7634</v>
      </c>
      <c r="G66" s="104">
        <f>G64+G63+G65</f>
        <v>7634</v>
      </c>
      <c r="H66" s="105">
        <f>+H63+H64+H65</f>
        <v>15268</v>
      </c>
      <c r="I66" s="106">
        <f>IF(E66=0,0,((H66/E66)-1)*100)</f>
        <v>24.079642421779756</v>
      </c>
      <c r="L66" s="203" t="s">
        <v>56</v>
      </c>
      <c r="M66" s="148">
        <f t="shared" ref="M66:U66" si="55">+M63+M64+M65</f>
        <v>794347</v>
      </c>
      <c r="N66" s="149">
        <f t="shared" si="55"/>
        <v>781927</v>
      </c>
      <c r="O66" s="148">
        <f t="shared" si="55"/>
        <v>1576274</v>
      </c>
      <c r="P66" s="148">
        <f t="shared" si="55"/>
        <v>3498</v>
      </c>
      <c r="Q66" s="148">
        <f t="shared" si="55"/>
        <v>1579772</v>
      </c>
      <c r="R66" s="148">
        <f t="shared" si="55"/>
        <v>1007032</v>
      </c>
      <c r="S66" s="149">
        <f t="shared" si="55"/>
        <v>989461</v>
      </c>
      <c r="T66" s="148">
        <f t="shared" ref="T66" si="56">+T63+T64+T65</f>
        <v>1996493</v>
      </c>
      <c r="U66" s="148">
        <f t="shared" si="55"/>
        <v>440</v>
      </c>
      <c r="V66" s="150">
        <f t="shared" ref="V66" si="57">+V63+V64+V65</f>
        <v>1996933</v>
      </c>
      <c r="W66" s="151">
        <f>IF(Q66=0,0,((V66/Q66)-1)*100)</f>
        <v>26.406405481297291</v>
      </c>
    </row>
    <row r="67" spans="1:23" ht="13.5" thickTop="1" x14ac:dyDescent="0.2">
      <c r="A67" s="95" t="str">
        <f t="shared" si="2"/>
        <v xml:space="preserve"> </v>
      </c>
      <c r="B67" s="226" t="s">
        <v>18</v>
      </c>
      <c r="C67" s="246">
        <f t="shared" ref="C67:D69" si="58">+C13+C40</f>
        <v>2472</v>
      </c>
      <c r="D67" s="247">
        <f t="shared" si="58"/>
        <v>2470</v>
      </c>
      <c r="E67" s="100">
        <f>+C67+D67</f>
        <v>4942</v>
      </c>
      <c r="F67" s="246">
        <f t="shared" ref="F67:G69" si="59">+F13+F40</f>
        <v>2844</v>
      </c>
      <c r="G67" s="247">
        <f t="shared" si="59"/>
        <v>2841</v>
      </c>
      <c r="H67" s="100">
        <f>+F67+G67</f>
        <v>5685</v>
      </c>
      <c r="I67" s="222">
        <f t="shared" si="47"/>
        <v>15.034399028733315</v>
      </c>
      <c r="L67" s="226" t="s">
        <v>18</v>
      </c>
      <c r="M67" s="248">
        <f t="shared" ref="M67:N69" si="60">+M13+M40</f>
        <v>302016</v>
      </c>
      <c r="N67" s="249">
        <f t="shared" si="60"/>
        <v>309835</v>
      </c>
      <c r="O67" s="142">
        <f t="shared" ref="O67:O68" si="61">+M67+N67</f>
        <v>611851</v>
      </c>
      <c r="P67" s="102">
        <f>+P13+P40</f>
        <v>425</v>
      </c>
      <c r="Q67" s="145">
        <f t="shared" ref="Q67:Q68" si="62">+O67+P67</f>
        <v>612276</v>
      </c>
      <c r="R67" s="248">
        <f t="shared" ref="R67:S69" si="63">+R13+R40</f>
        <v>374769</v>
      </c>
      <c r="S67" s="249">
        <f t="shared" si="63"/>
        <v>393100</v>
      </c>
      <c r="T67" s="142">
        <f t="shared" ref="T67:T68" si="64">+R67+S67</f>
        <v>767869</v>
      </c>
      <c r="U67" s="102">
        <f>+U13+U40</f>
        <v>135</v>
      </c>
      <c r="V67" s="147">
        <f t="shared" ref="V67:V68" si="65">+T67+U67</f>
        <v>768004</v>
      </c>
      <c r="W67" s="222">
        <f t="shared" si="50"/>
        <v>25.434281271844728</v>
      </c>
    </row>
    <row r="68" spans="1:23" x14ac:dyDescent="0.2">
      <c r="A68" s="95" t="str">
        <f t="shared" si="2"/>
        <v xml:space="preserve"> </v>
      </c>
      <c r="B68" s="226" t="s">
        <v>19</v>
      </c>
      <c r="C68" s="248">
        <f t="shared" si="58"/>
        <v>2189</v>
      </c>
      <c r="D68" s="252">
        <f t="shared" si="58"/>
        <v>2192</v>
      </c>
      <c r="E68" s="100">
        <f>+C68+D68</f>
        <v>4381</v>
      </c>
      <c r="F68" s="248">
        <f t="shared" si="59"/>
        <v>2674</v>
      </c>
      <c r="G68" s="252">
        <f t="shared" si="59"/>
        <v>2673</v>
      </c>
      <c r="H68" s="107">
        <f>+F68+G68</f>
        <v>5347</v>
      </c>
      <c r="I68" s="222">
        <f t="shared" si="47"/>
        <v>22.049760328692081</v>
      </c>
      <c r="L68" s="226" t="s">
        <v>19</v>
      </c>
      <c r="M68" s="248">
        <f t="shared" si="60"/>
        <v>264040</v>
      </c>
      <c r="N68" s="249">
        <f t="shared" si="60"/>
        <v>290990</v>
      </c>
      <c r="O68" s="142">
        <f t="shared" si="61"/>
        <v>555030</v>
      </c>
      <c r="P68" s="102">
        <f>+P14+P41</f>
        <v>616</v>
      </c>
      <c r="Q68" s="145">
        <f t="shared" si="62"/>
        <v>555646</v>
      </c>
      <c r="R68" s="248">
        <f t="shared" si="63"/>
        <v>355046</v>
      </c>
      <c r="S68" s="249">
        <f t="shared" si="63"/>
        <v>372554</v>
      </c>
      <c r="T68" s="142">
        <f t="shared" si="64"/>
        <v>727600</v>
      </c>
      <c r="U68" s="102">
        <f>+U14+U41</f>
        <v>471</v>
      </c>
      <c r="V68" s="147">
        <f t="shared" si="65"/>
        <v>728071</v>
      </c>
      <c r="W68" s="222">
        <f t="shared" si="50"/>
        <v>31.031448080252531</v>
      </c>
    </row>
    <row r="69" spans="1:23" ht="13.5" thickBot="1" x14ac:dyDescent="0.25">
      <c r="A69" s="95" t="str">
        <f>IF(ISERROR(F69/G69)," ",IF(F69/G69&gt;0.5,IF(F69/G69&lt;1.5," ","NOT OK"),"NOT OK"))</f>
        <v xml:space="preserve"> </v>
      </c>
      <c r="B69" s="226" t="s">
        <v>20</v>
      </c>
      <c r="C69" s="248">
        <f t="shared" si="58"/>
        <v>2244</v>
      </c>
      <c r="D69" s="252">
        <f t="shared" si="58"/>
        <v>2245</v>
      </c>
      <c r="E69" s="100">
        <f>+C69+D69</f>
        <v>4489</v>
      </c>
      <c r="F69" s="248">
        <f t="shared" si="59"/>
        <v>2702</v>
      </c>
      <c r="G69" s="252">
        <f t="shared" si="59"/>
        <v>2707</v>
      </c>
      <c r="H69" s="107">
        <f>+F69+G69</f>
        <v>5409</v>
      </c>
      <c r="I69" s="222">
        <f>IF(E69=0,0,((H69/E69)-1)*100)</f>
        <v>20.494542214301624</v>
      </c>
      <c r="L69" s="226" t="s">
        <v>20</v>
      </c>
      <c r="M69" s="248">
        <f t="shared" si="60"/>
        <v>253125</v>
      </c>
      <c r="N69" s="249">
        <f t="shared" si="60"/>
        <v>274342</v>
      </c>
      <c r="O69" s="142">
        <f>+M69+N69</f>
        <v>527467</v>
      </c>
      <c r="P69" s="102">
        <f>+P15+P42</f>
        <v>302</v>
      </c>
      <c r="Q69" s="145">
        <f>+O69+P69</f>
        <v>527769</v>
      </c>
      <c r="R69" s="248">
        <f t="shared" si="63"/>
        <v>324972</v>
      </c>
      <c r="S69" s="249">
        <f t="shared" si="63"/>
        <v>348464</v>
      </c>
      <c r="T69" s="142">
        <f>+R69+S69</f>
        <v>673436</v>
      </c>
      <c r="U69" s="102">
        <f>+U15+U42</f>
        <v>23</v>
      </c>
      <c r="V69" s="147">
        <f>+T69+U69</f>
        <v>673459</v>
      </c>
      <c r="W69" s="222">
        <f>IF(Q69=0,0,((V69/Q69)-1)*100)</f>
        <v>27.604880165375391</v>
      </c>
    </row>
    <row r="70" spans="1:23" ht="14.25" thickTop="1" thickBot="1" x14ac:dyDescent="0.25">
      <c r="A70" s="95" t="str">
        <f t="shared" ref="A70" si="66">IF(ISERROR(F70/G70)," ",IF(F70/G70&gt;0.5,IF(F70/G70&lt;1.5," ","NOT OK"),"NOT OK"))</f>
        <v xml:space="preserve"> </v>
      </c>
      <c r="B70" s="210" t="s">
        <v>89</v>
      </c>
      <c r="C70" s="103">
        <f t="shared" ref="C70:H70" si="67">+C67+C68+C69</f>
        <v>6905</v>
      </c>
      <c r="D70" s="104">
        <f t="shared" si="67"/>
        <v>6907</v>
      </c>
      <c r="E70" s="105">
        <f t="shared" si="67"/>
        <v>13812</v>
      </c>
      <c r="F70" s="103">
        <f t="shared" si="67"/>
        <v>8220</v>
      </c>
      <c r="G70" s="104">
        <f t="shared" si="67"/>
        <v>8221</v>
      </c>
      <c r="H70" s="105">
        <f t="shared" si="67"/>
        <v>16441</v>
      </c>
      <c r="I70" s="106">
        <f>IF(E70=0,0,((H70/E70)-1)*100)</f>
        <v>19.034173182739657</v>
      </c>
      <c r="L70" s="203" t="s">
        <v>89</v>
      </c>
      <c r="M70" s="148">
        <f t="shared" ref="M70:V70" si="68">+M67+M68+M69</f>
        <v>819181</v>
      </c>
      <c r="N70" s="149">
        <f t="shared" si="68"/>
        <v>875167</v>
      </c>
      <c r="O70" s="148">
        <f t="shared" si="68"/>
        <v>1694348</v>
      </c>
      <c r="P70" s="148">
        <f t="shared" si="68"/>
        <v>1343</v>
      </c>
      <c r="Q70" s="148">
        <f t="shared" si="68"/>
        <v>1695691</v>
      </c>
      <c r="R70" s="148">
        <f t="shared" si="68"/>
        <v>1054787</v>
      </c>
      <c r="S70" s="149">
        <f t="shared" si="68"/>
        <v>1114118</v>
      </c>
      <c r="T70" s="148">
        <f t="shared" si="68"/>
        <v>2168905</v>
      </c>
      <c r="U70" s="148">
        <f t="shared" si="68"/>
        <v>629</v>
      </c>
      <c r="V70" s="150">
        <f t="shared" si="68"/>
        <v>2169534</v>
      </c>
      <c r="W70" s="151">
        <f>IF(Q70=0,0,((V70/Q70)-1)*100)</f>
        <v>27.943947334744369</v>
      </c>
    </row>
    <row r="71" spans="1:23" ht="13.5" thickTop="1" x14ac:dyDescent="0.2">
      <c r="A71" s="95" t="str">
        <f t="shared" si="2"/>
        <v xml:space="preserve"> </v>
      </c>
      <c r="B71" s="226" t="s">
        <v>21</v>
      </c>
      <c r="C71" s="253">
        <f>+C17+C44</f>
        <v>2063</v>
      </c>
      <c r="D71" s="254">
        <f>+D17+D44</f>
        <v>2063</v>
      </c>
      <c r="E71" s="100">
        <f>+C71+D71</f>
        <v>4126</v>
      </c>
      <c r="F71" s="253">
        <f>+F17+F44</f>
        <v>2631</v>
      </c>
      <c r="G71" s="254">
        <f>+G17+G44</f>
        <v>2629</v>
      </c>
      <c r="H71" s="107">
        <f>+F71+G71</f>
        <v>5260</v>
      </c>
      <c r="I71" s="222">
        <f t="shared" si="47"/>
        <v>27.484246243334944</v>
      </c>
      <c r="L71" s="226" t="s">
        <v>21</v>
      </c>
      <c r="M71" s="248">
        <f>+M17+M44</f>
        <v>255787</v>
      </c>
      <c r="N71" s="249">
        <f>+N17+N44</f>
        <v>257349</v>
      </c>
      <c r="O71" s="142">
        <f t="shared" ref="O71:O75" si="69">+M71+N71</f>
        <v>513136</v>
      </c>
      <c r="P71" s="102">
        <f>+P17+P44</f>
        <v>136</v>
      </c>
      <c r="Q71" s="145">
        <f t="shared" ref="Q71:Q75" si="70">+O71+P71</f>
        <v>513272</v>
      </c>
      <c r="R71" s="248">
        <f>+R17+R44</f>
        <v>322543</v>
      </c>
      <c r="S71" s="249">
        <f>+S17+S44</f>
        <v>324956</v>
      </c>
      <c r="T71" s="142">
        <f t="shared" ref="T71" si="71">+R71+S71</f>
        <v>647499</v>
      </c>
      <c r="U71" s="102">
        <f>+U17+U44</f>
        <v>24</v>
      </c>
      <c r="V71" s="147">
        <f t="shared" ref="V71" si="72">+T71+U71</f>
        <v>647523</v>
      </c>
      <c r="W71" s="222">
        <f t="shared" si="50"/>
        <v>26.155917330382337</v>
      </c>
    </row>
    <row r="72" spans="1:23" ht="13.5" thickBot="1" x14ac:dyDescent="0.25">
      <c r="A72" s="95" t="str">
        <f>IF(ISERROR(F72/G72)," ",IF(F72/G72&gt;0.5,IF(F72/G72&lt;1.5," ","NOT OK"),"NOT OK"))</f>
        <v xml:space="preserve"> </v>
      </c>
      <c r="B72" s="226" t="s">
        <v>90</v>
      </c>
      <c r="C72" s="253">
        <f>+C18+C45</f>
        <v>1987</v>
      </c>
      <c r="D72" s="254">
        <f>+D18+D45</f>
        <v>1987</v>
      </c>
      <c r="E72" s="100">
        <f>+C72+D72</f>
        <v>3974</v>
      </c>
      <c r="F72" s="253">
        <f>+F18+F45</f>
        <v>2638</v>
      </c>
      <c r="G72" s="254">
        <f>+G18+G45</f>
        <v>2638</v>
      </c>
      <c r="H72" s="107">
        <f>+F72+G72</f>
        <v>5276</v>
      </c>
      <c r="I72" s="222">
        <f>IF(E72=0,0,((H72/E72)-1)*100)</f>
        <v>32.762959235027679</v>
      </c>
      <c r="L72" s="226" t="s">
        <v>90</v>
      </c>
      <c r="M72" s="248">
        <f>+M18+M45</f>
        <v>227541</v>
      </c>
      <c r="N72" s="249">
        <f>+N18+N45</f>
        <v>229919</v>
      </c>
      <c r="O72" s="142">
        <f>+M72+N72</f>
        <v>457460</v>
      </c>
      <c r="P72" s="102">
        <f>+P18+P45</f>
        <v>76</v>
      </c>
      <c r="Q72" s="145">
        <f>+O72+P72</f>
        <v>457536</v>
      </c>
      <c r="R72" s="248">
        <f>+R18+R45</f>
        <v>307250</v>
      </c>
      <c r="S72" s="249">
        <f>+S18+S45</f>
        <v>309917</v>
      </c>
      <c r="T72" s="142">
        <f>+R72+S72</f>
        <v>617167</v>
      </c>
      <c r="U72" s="102">
        <f>+U18+U45</f>
        <v>161</v>
      </c>
      <c r="V72" s="147">
        <f>+T72+U72</f>
        <v>617328</v>
      </c>
      <c r="W72" s="222">
        <f>IF(Q72=0,0,((V72/Q72)-1)*100)</f>
        <v>34.92446496013428</v>
      </c>
    </row>
    <row r="73" spans="1:23" ht="14.25" thickTop="1" thickBot="1" x14ac:dyDescent="0.25">
      <c r="A73" s="95" t="str">
        <f>IF(ISERROR(F73/G73)," ",IF(F73/G73&gt;0.5,IF(F73/G73&lt;1.5," ","NOT OK"),"NOT OK"))</f>
        <v xml:space="preserve"> </v>
      </c>
      <c r="B73" s="210" t="s">
        <v>94</v>
      </c>
      <c r="C73" s="103">
        <f t="shared" ref="C73:H73" si="73">+C70+C71+C72</f>
        <v>10955</v>
      </c>
      <c r="D73" s="104">
        <f t="shared" si="73"/>
        <v>10957</v>
      </c>
      <c r="E73" s="105">
        <f t="shared" si="73"/>
        <v>21912</v>
      </c>
      <c r="F73" s="103">
        <f t="shared" si="73"/>
        <v>13489</v>
      </c>
      <c r="G73" s="104">
        <f t="shared" si="73"/>
        <v>13488</v>
      </c>
      <c r="H73" s="105">
        <f t="shared" si="73"/>
        <v>26977</v>
      </c>
      <c r="I73" s="106">
        <f>IF(E73=0,0,((H73/E73)-1)*100)</f>
        <v>23.115188024826573</v>
      </c>
      <c r="L73" s="203" t="s">
        <v>94</v>
      </c>
      <c r="M73" s="148">
        <f t="shared" ref="M73" si="74">+M70+M71+M72</f>
        <v>1302509</v>
      </c>
      <c r="N73" s="149">
        <f t="shared" ref="N73" si="75">+N70+N71+N72</f>
        <v>1362435</v>
      </c>
      <c r="O73" s="148">
        <f t="shared" ref="O73" si="76">+O70+O71+O72</f>
        <v>2664944</v>
      </c>
      <c r="P73" s="148">
        <f t="shared" ref="P73" si="77">+P70+P71+P72</f>
        <v>1555</v>
      </c>
      <c r="Q73" s="148">
        <f t="shared" ref="Q73" si="78">+Q70+Q71+Q72</f>
        <v>2666499</v>
      </c>
      <c r="R73" s="148">
        <f t="shared" ref="R73" si="79">+R70+R71+R72</f>
        <v>1684580</v>
      </c>
      <c r="S73" s="149">
        <f t="shared" ref="S73" si="80">+S70+S71+S72</f>
        <v>1748991</v>
      </c>
      <c r="T73" s="148">
        <f t="shared" ref="T73" si="81">+T70+T71+T72</f>
        <v>3433571</v>
      </c>
      <c r="U73" s="148">
        <f t="shared" ref="U73" si="82">+U70+U71+U72</f>
        <v>814</v>
      </c>
      <c r="V73" s="150">
        <f t="shared" ref="V73" si="83">+V70+V71+V72</f>
        <v>3434385</v>
      </c>
      <c r="W73" s="151">
        <f>IF(Q73=0,0,((V73/Q73)-1)*100)</f>
        <v>28.797535645053674</v>
      </c>
    </row>
    <row r="74" spans="1:23" ht="14.25" thickTop="1" thickBot="1" x14ac:dyDescent="0.25">
      <c r="A74" s="95" t="str">
        <f>IF(ISERROR(F74/G74)," ",IF(F74/G74&gt;0.5,IF(F74/G74&lt;1.5," ","NOT OK"),"NOT OK"))</f>
        <v xml:space="preserve"> </v>
      </c>
      <c r="B74" s="210" t="s">
        <v>95</v>
      </c>
      <c r="C74" s="103">
        <f t="shared" ref="C74:H74" si="84">+C66+C70+C71+C72</f>
        <v>17108</v>
      </c>
      <c r="D74" s="104">
        <f t="shared" si="84"/>
        <v>17109</v>
      </c>
      <c r="E74" s="105">
        <f t="shared" si="84"/>
        <v>34217</v>
      </c>
      <c r="F74" s="103">
        <f t="shared" si="84"/>
        <v>21123</v>
      </c>
      <c r="G74" s="104">
        <f t="shared" si="84"/>
        <v>21122</v>
      </c>
      <c r="H74" s="105">
        <f t="shared" si="84"/>
        <v>42245</v>
      </c>
      <c r="I74" s="106">
        <f>IF(E74=0,0,((H74/E74)-1)*100)</f>
        <v>23.462021802028232</v>
      </c>
      <c r="L74" s="203" t="s">
        <v>95</v>
      </c>
      <c r="M74" s="148">
        <f t="shared" ref="M74:V74" si="85">+M66+M70+M71+M72</f>
        <v>2096856</v>
      </c>
      <c r="N74" s="149">
        <f t="shared" si="85"/>
        <v>2144362</v>
      </c>
      <c r="O74" s="148">
        <f t="shared" si="85"/>
        <v>4241218</v>
      </c>
      <c r="P74" s="148">
        <f t="shared" si="85"/>
        <v>5053</v>
      </c>
      <c r="Q74" s="148">
        <f t="shared" si="85"/>
        <v>4246271</v>
      </c>
      <c r="R74" s="148">
        <f t="shared" si="85"/>
        <v>2691612</v>
      </c>
      <c r="S74" s="149">
        <f t="shared" si="85"/>
        <v>2738452</v>
      </c>
      <c r="T74" s="148">
        <f t="shared" si="85"/>
        <v>5430064</v>
      </c>
      <c r="U74" s="148">
        <f t="shared" si="85"/>
        <v>1254</v>
      </c>
      <c r="V74" s="150">
        <f t="shared" si="85"/>
        <v>5431318</v>
      </c>
      <c r="W74" s="151">
        <f>IF(Q74=0,0,((V74/Q74)-1)*100)</f>
        <v>27.907945583312976</v>
      </c>
    </row>
    <row r="75" spans="1:23" ht="14.25" thickTop="1" thickBot="1" x14ac:dyDescent="0.25">
      <c r="A75" s="95" t="str">
        <f t="shared" ref="A75:A81" si="86">IF(ISERROR(F75/G75)," ",IF(F75/G75&gt;0.5,IF(F75/G75&lt;1.5," ","NOT OK"),"NOT OK"))</f>
        <v xml:space="preserve"> </v>
      </c>
      <c r="B75" s="226" t="s">
        <v>22</v>
      </c>
      <c r="C75" s="253">
        <f>+C21+C48</f>
        <v>1818</v>
      </c>
      <c r="D75" s="254">
        <f>+D21+D48</f>
        <v>1819</v>
      </c>
      <c r="E75" s="100">
        <f>+C75+D75</f>
        <v>3637</v>
      </c>
      <c r="F75" s="253"/>
      <c r="G75" s="254"/>
      <c r="H75" s="107"/>
      <c r="I75" s="222"/>
      <c r="L75" s="226" t="s">
        <v>22</v>
      </c>
      <c r="M75" s="248">
        <f>+M21+M48</f>
        <v>213745</v>
      </c>
      <c r="N75" s="249">
        <f>+N21+N48</f>
        <v>215866</v>
      </c>
      <c r="O75" s="143">
        <f t="shared" si="69"/>
        <v>429611</v>
      </c>
      <c r="P75" s="255">
        <f>+P21+P48</f>
        <v>151</v>
      </c>
      <c r="Q75" s="145">
        <f t="shared" si="70"/>
        <v>429762</v>
      </c>
      <c r="R75" s="248"/>
      <c r="S75" s="249"/>
      <c r="T75" s="143"/>
      <c r="U75" s="255"/>
      <c r="V75" s="147"/>
      <c r="W75" s="222"/>
    </row>
    <row r="76" spans="1:23" ht="16.5" thickTop="1" thickBot="1" x14ac:dyDescent="0.25">
      <c r="A76" s="115" t="str">
        <f t="shared" si="86"/>
        <v xml:space="preserve"> </v>
      </c>
      <c r="B76" s="211" t="s">
        <v>23</v>
      </c>
      <c r="C76" s="110">
        <f t="shared" ref="C76:E76" si="87">+C71+C72+C75</f>
        <v>5868</v>
      </c>
      <c r="D76" s="111">
        <f t="shared" si="87"/>
        <v>5869</v>
      </c>
      <c r="E76" s="112">
        <f t="shared" si="87"/>
        <v>11737</v>
      </c>
      <c r="F76" s="113"/>
      <c r="G76" s="114"/>
      <c r="H76" s="114"/>
      <c r="I76" s="106"/>
      <c r="J76" s="115"/>
      <c r="K76" s="116"/>
      <c r="L76" s="204" t="s">
        <v>23</v>
      </c>
      <c r="M76" s="152">
        <f t="shared" ref="M76:Q76" si="88">+M71+M72+M75</f>
        <v>697073</v>
      </c>
      <c r="N76" s="152">
        <f t="shared" si="88"/>
        <v>703134</v>
      </c>
      <c r="O76" s="153">
        <f t="shared" si="88"/>
        <v>1400207</v>
      </c>
      <c r="P76" s="153">
        <f t="shared" si="88"/>
        <v>363</v>
      </c>
      <c r="Q76" s="153">
        <f t="shared" si="88"/>
        <v>1400570</v>
      </c>
      <c r="R76" s="152"/>
      <c r="S76" s="152"/>
      <c r="T76" s="153"/>
      <c r="U76" s="153"/>
      <c r="V76" s="153"/>
      <c r="W76" s="154"/>
    </row>
    <row r="77" spans="1:23" ht="13.5" thickTop="1" x14ac:dyDescent="0.2">
      <c r="A77" s="95" t="str">
        <f t="shared" si="86"/>
        <v xml:space="preserve"> </v>
      </c>
      <c r="B77" s="226" t="s">
        <v>25</v>
      </c>
      <c r="C77" s="248">
        <f>+C23+C50</f>
        <v>1924</v>
      </c>
      <c r="D77" s="252">
        <f>+D23+D50</f>
        <v>1923</v>
      </c>
      <c r="E77" s="117">
        <f>+C77+D77</f>
        <v>3847</v>
      </c>
      <c r="F77" s="248"/>
      <c r="G77" s="252"/>
      <c r="H77" s="118"/>
      <c r="I77" s="222"/>
      <c r="L77" s="226" t="s">
        <v>25</v>
      </c>
      <c r="M77" s="248">
        <f t="shared" ref="M77:N79" si="89">+M23+M50</f>
        <v>257993</v>
      </c>
      <c r="N77" s="249">
        <f t="shared" si="89"/>
        <v>254708</v>
      </c>
      <c r="O77" s="143">
        <f t="shared" ref="O77:O79" si="90">+M77+N77</f>
        <v>512701</v>
      </c>
      <c r="P77" s="256">
        <f>+P23+P50</f>
        <v>94</v>
      </c>
      <c r="Q77" s="145">
        <f t="shared" ref="Q77:Q79" si="91">+O77+P77</f>
        <v>512795</v>
      </c>
      <c r="R77" s="248"/>
      <c r="S77" s="249"/>
      <c r="T77" s="143"/>
      <c r="U77" s="256"/>
      <c r="V77" s="147"/>
      <c r="W77" s="222"/>
    </row>
    <row r="78" spans="1:23" x14ac:dyDescent="0.2">
      <c r="A78" s="95" t="str">
        <f t="shared" si="86"/>
        <v xml:space="preserve"> </v>
      </c>
      <c r="B78" s="226" t="s">
        <v>26</v>
      </c>
      <c r="C78" s="248">
        <f>+C24+C51</f>
        <v>2057</v>
      </c>
      <c r="D78" s="252">
        <f>+D24+D51</f>
        <v>2056</v>
      </c>
      <c r="E78" s="119">
        <f>+C78+D78</f>
        <v>4113</v>
      </c>
      <c r="F78" s="248"/>
      <c r="G78" s="252"/>
      <c r="H78" s="119"/>
      <c r="I78" s="222"/>
      <c r="L78" s="226" t="s">
        <v>26</v>
      </c>
      <c r="M78" s="248">
        <f t="shared" si="89"/>
        <v>266963</v>
      </c>
      <c r="N78" s="249">
        <f t="shared" si="89"/>
        <v>282592</v>
      </c>
      <c r="O78" s="143">
        <f>+M78+N78</f>
        <v>549555</v>
      </c>
      <c r="P78" s="102">
        <f>+P24+P51</f>
        <v>271</v>
      </c>
      <c r="Q78" s="145">
        <f>+O78+P78</f>
        <v>549826</v>
      </c>
      <c r="R78" s="248"/>
      <c r="S78" s="249"/>
      <c r="T78" s="143"/>
      <c r="U78" s="102"/>
      <c r="V78" s="147"/>
      <c r="W78" s="222"/>
    </row>
    <row r="79" spans="1:23" ht="13.5" thickBot="1" x14ac:dyDescent="0.25">
      <c r="A79" s="95" t="str">
        <f t="shared" si="86"/>
        <v xml:space="preserve"> </v>
      </c>
      <c r="B79" s="226" t="s">
        <v>27</v>
      </c>
      <c r="C79" s="248">
        <f>+C52+C25</f>
        <v>1933</v>
      </c>
      <c r="D79" s="257">
        <f>+D52+D25</f>
        <v>1932</v>
      </c>
      <c r="E79" s="120">
        <f>+C79+D79</f>
        <v>3865</v>
      </c>
      <c r="F79" s="248"/>
      <c r="G79" s="257"/>
      <c r="H79" s="120"/>
      <c r="I79" s="223"/>
      <c r="L79" s="226" t="s">
        <v>27</v>
      </c>
      <c r="M79" s="248">
        <f t="shared" si="89"/>
        <v>236482</v>
      </c>
      <c r="N79" s="249">
        <f t="shared" si="89"/>
        <v>238278</v>
      </c>
      <c r="O79" s="143">
        <f t="shared" si="90"/>
        <v>474760</v>
      </c>
      <c r="P79" s="255">
        <f>+P25+P52</f>
        <v>49</v>
      </c>
      <c r="Q79" s="145">
        <f t="shared" si="91"/>
        <v>474809</v>
      </c>
      <c r="R79" s="248"/>
      <c r="S79" s="249"/>
      <c r="T79" s="143"/>
      <c r="U79" s="255"/>
      <c r="V79" s="147"/>
      <c r="W79" s="222"/>
    </row>
    <row r="80" spans="1:23" ht="14.25" thickTop="1" thickBot="1" x14ac:dyDescent="0.25">
      <c r="A80" s="95" t="str">
        <f t="shared" si="86"/>
        <v xml:space="preserve"> </v>
      </c>
      <c r="B80" s="210" t="s">
        <v>28</v>
      </c>
      <c r="C80" s="113">
        <f t="shared" ref="C80:E80" si="92">+C77+C78+C79</f>
        <v>5914</v>
      </c>
      <c r="D80" s="121">
        <f t="shared" si="92"/>
        <v>5911</v>
      </c>
      <c r="E80" s="113">
        <f t="shared" si="92"/>
        <v>11825</v>
      </c>
      <c r="F80" s="113"/>
      <c r="G80" s="121"/>
      <c r="H80" s="113"/>
      <c r="I80" s="106"/>
      <c r="L80" s="203" t="s">
        <v>28</v>
      </c>
      <c r="M80" s="148">
        <f t="shared" ref="M80:Q80" si="93">+M77+M78+M79</f>
        <v>761438</v>
      </c>
      <c r="N80" s="149">
        <f t="shared" si="93"/>
        <v>775578</v>
      </c>
      <c r="O80" s="148">
        <f t="shared" si="93"/>
        <v>1537016</v>
      </c>
      <c r="P80" s="148">
        <f t="shared" si="93"/>
        <v>414</v>
      </c>
      <c r="Q80" s="148">
        <f t="shared" si="93"/>
        <v>1537430</v>
      </c>
      <c r="R80" s="148"/>
      <c r="S80" s="149"/>
      <c r="T80" s="148"/>
      <c r="U80" s="148"/>
      <c r="V80" s="148"/>
      <c r="W80" s="151"/>
    </row>
    <row r="81" spans="1:26" ht="14.25" thickTop="1" thickBot="1" x14ac:dyDescent="0.25">
      <c r="A81" s="95" t="str">
        <f t="shared" si="86"/>
        <v xml:space="preserve"> </v>
      </c>
      <c r="B81" s="210" t="s">
        <v>92</v>
      </c>
      <c r="C81" s="103">
        <f t="shared" ref="C81:E81" si="94">+C66+C70+C76+C80</f>
        <v>24840</v>
      </c>
      <c r="D81" s="104">
        <f t="shared" si="94"/>
        <v>24839</v>
      </c>
      <c r="E81" s="105">
        <f t="shared" si="94"/>
        <v>49679</v>
      </c>
      <c r="F81" s="103"/>
      <c r="G81" s="104"/>
      <c r="H81" s="105"/>
      <c r="I81" s="106"/>
      <c r="L81" s="203" t="s">
        <v>92</v>
      </c>
      <c r="M81" s="148">
        <f t="shared" ref="M81:Q81" si="95">+M66+M70+M76+M80</f>
        <v>3072039</v>
      </c>
      <c r="N81" s="149">
        <f t="shared" si="95"/>
        <v>3135806</v>
      </c>
      <c r="O81" s="148">
        <f t="shared" si="95"/>
        <v>6207845</v>
      </c>
      <c r="P81" s="148">
        <f t="shared" si="95"/>
        <v>5618</v>
      </c>
      <c r="Q81" s="148">
        <f t="shared" si="95"/>
        <v>6213463</v>
      </c>
      <c r="R81" s="148"/>
      <c r="S81" s="149"/>
      <c r="T81" s="148"/>
      <c r="U81" s="148"/>
      <c r="V81" s="150"/>
      <c r="W81" s="151"/>
    </row>
    <row r="82" spans="1:26" ht="14.25" thickTop="1" thickBot="1" x14ac:dyDescent="0.25">
      <c r="B82" s="205" t="s">
        <v>61</v>
      </c>
      <c r="C82" s="95"/>
      <c r="D82" s="95"/>
      <c r="E82" s="95"/>
      <c r="F82" s="95"/>
      <c r="G82" s="95"/>
      <c r="H82" s="95"/>
      <c r="I82" s="96"/>
      <c r="L82" s="205" t="s">
        <v>61</v>
      </c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</row>
    <row r="83" spans="1:26" ht="13.5" thickTop="1" x14ac:dyDescent="0.2">
      <c r="B83" s="202"/>
      <c r="C83" s="95"/>
      <c r="D83" s="95"/>
      <c r="E83" s="95"/>
      <c r="F83" s="95"/>
      <c r="G83" s="95"/>
      <c r="H83" s="95"/>
      <c r="I83" s="96"/>
      <c r="L83" s="302" t="s">
        <v>39</v>
      </c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4"/>
    </row>
    <row r="84" spans="1:26" ht="13.5" thickBot="1" x14ac:dyDescent="0.25">
      <c r="B84" s="202"/>
      <c r="C84" s="95"/>
      <c r="D84" s="95"/>
      <c r="E84" s="95"/>
      <c r="F84" s="95"/>
      <c r="G84" s="95"/>
      <c r="H84" s="95"/>
      <c r="I84" s="96"/>
      <c r="L84" s="305" t="s">
        <v>40</v>
      </c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7"/>
    </row>
    <row r="85" spans="1:26" ht="14.25" thickTop="1" thickBot="1" x14ac:dyDescent="0.25">
      <c r="B85" s="202"/>
      <c r="C85" s="95"/>
      <c r="D85" s="95"/>
      <c r="E85" s="95"/>
      <c r="F85" s="95"/>
      <c r="G85" s="95"/>
      <c r="H85" s="95"/>
      <c r="I85" s="96"/>
      <c r="L85" s="20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122" t="s">
        <v>41</v>
      </c>
    </row>
    <row r="86" spans="1:26" ht="14.25" thickTop="1" thickBot="1" x14ac:dyDescent="0.25">
      <c r="B86" s="202"/>
      <c r="C86" s="95"/>
      <c r="D86" s="95"/>
      <c r="E86" s="95"/>
      <c r="F86" s="95"/>
      <c r="G86" s="95"/>
      <c r="H86" s="95"/>
      <c r="I86" s="96"/>
      <c r="L86" s="224"/>
      <c r="M86" s="314" t="s">
        <v>91</v>
      </c>
      <c r="N86" s="315"/>
      <c r="O86" s="315"/>
      <c r="P86" s="315"/>
      <c r="Q86" s="316"/>
      <c r="R86" s="314" t="s">
        <v>93</v>
      </c>
      <c r="S86" s="315"/>
      <c r="T86" s="315"/>
      <c r="U86" s="315"/>
      <c r="V86" s="316"/>
      <c r="W86" s="225" t="s">
        <v>4</v>
      </c>
    </row>
    <row r="87" spans="1:26" ht="13.5" thickTop="1" x14ac:dyDescent="0.2">
      <c r="B87" s="202"/>
      <c r="C87" s="95"/>
      <c r="D87" s="95"/>
      <c r="E87" s="95"/>
      <c r="F87" s="95"/>
      <c r="G87" s="95"/>
      <c r="H87" s="95"/>
      <c r="I87" s="96"/>
      <c r="L87" s="226" t="s">
        <v>5</v>
      </c>
      <c r="M87" s="227"/>
      <c r="N87" s="230"/>
      <c r="O87" s="173"/>
      <c r="P87" s="231"/>
      <c r="Q87" s="174"/>
      <c r="R87" s="227"/>
      <c r="S87" s="230"/>
      <c r="T87" s="173"/>
      <c r="U87" s="231"/>
      <c r="V87" s="174"/>
      <c r="W87" s="229" t="s">
        <v>6</v>
      </c>
    </row>
    <row r="88" spans="1:26" ht="13.5" thickBot="1" x14ac:dyDescent="0.25">
      <c r="B88" s="202"/>
      <c r="C88" s="95"/>
      <c r="D88" s="95"/>
      <c r="E88" s="95"/>
      <c r="F88" s="95"/>
      <c r="G88" s="95"/>
      <c r="H88" s="95"/>
      <c r="I88" s="96"/>
      <c r="L88" s="232"/>
      <c r="M88" s="236" t="s">
        <v>42</v>
      </c>
      <c r="N88" s="237" t="s">
        <v>43</v>
      </c>
      <c r="O88" s="175" t="s">
        <v>44</v>
      </c>
      <c r="P88" s="238" t="s">
        <v>13</v>
      </c>
      <c r="Q88" s="220" t="s">
        <v>9</v>
      </c>
      <c r="R88" s="236" t="s">
        <v>42</v>
      </c>
      <c r="S88" s="237" t="s">
        <v>43</v>
      </c>
      <c r="T88" s="175" t="s">
        <v>44</v>
      </c>
      <c r="U88" s="238" t="s">
        <v>13</v>
      </c>
      <c r="V88" s="220" t="s">
        <v>9</v>
      </c>
      <c r="W88" s="235"/>
    </row>
    <row r="89" spans="1:26" ht="4.5" customHeight="1" thickTop="1" x14ac:dyDescent="0.2">
      <c r="B89" s="202"/>
      <c r="C89" s="95"/>
      <c r="D89" s="95"/>
      <c r="E89" s="95"/>
      <c r="F89" s="95"/>
      <c r="G89" s="95"/>
      <c r="H89" s="95"/>
      <c r="I89" s="96"/>
      <c r="L89" s="226"/>
      <c r="M89" s="242"/>
      <c r="N89" s="243"/>
      <c r="O89" s="159"/>
      <c r="P89" s="244"/>
      <c r="Q89" s="162"/>
      <c r="R89" s="242"/>
      <c r="S89" s="243"/>
      <c r="T89" s="159"/>
      <c r="U89" s="244"/>
      <c r="V89" s="164"/>
      <c r="W89" s="245"/>
    </row>
    <row r="90" spans="1:26" x14ac:dyDescent="0.2">
      <c r="A90" s="123"/>
      <c r="B90" s="212"/>
      <c r="C90" s="123"/>
      <c r="D90" s="123"/>
      <c r="E90" s="123"/>
      <c r="F90" s="123"/>
      <c r="G90" s="123"/>
      <c r="H90" s="123"/>
      <c r="I90" s="124"/>
      <c r="J90" s="123"/>
      <c r="L90" s="226" t="s">
        <v>14</v>
      </c>
      <c r="M90" s="248">
        <v>11</v>
      </c>
      <c r="N90" s="249">
        <v>8</v>
      </c>
      <c r="O90" s="160">
        <f>SUM(M90:N90)</f>
        <v>19</v>
      </c>
      <c r="P90" s="102">
        <v>0</v>
      </c>
      <c r="Q90" s="163">
        <f>O90+P90</f>
        <v>19</v>
      </c>
      <c r="R90" s="248">
        <v>43</v>
      </c>
      <c r="S90" s="249">
        <v>87</v>
      </c>
      <c r="T90" s="160">
        <f>SUM(R90:S90)</f>
        <v>130</v>
      </c>
      <c r="U90" s="102">
        <v>0</v>
      </c>
      <c r="V90" s="165">
        <f>T90+U90</f>
        <v>130</v>
      </c>
      <c r="W90" s="222">
        <f t="shared" ref="W90:W98" si="96">IF(Q90=0,0,((V90/Q90)-1)*100)</f>
        <v>584.21052631578948</v>
      </c>
      <c r="Y90" s="3"/>
      <c r="Z90" s="3"/>
    </row>
    <row r="91" spans="1:26" x14ac:dyDescent="0.2">
      <c r="A91" s="123"/>
      <c r="B91" s="212"/>
      <c r="C91" s="123"/>
      <c r="D91" s="123"/>
      <c r="E91" s="123"/>
      <c r="F91" s="123"/>
      <c r="G91" s="123"/>
      <c r="H91" s="123"/>
      <c r="I91" s="124"/>
      <c r="J91" s="123"/>
      <c r="L91" s="226" t="s">
        <v>15</v>
      </c>
      <c r="M91" s="248">
        <v>11</v>
      </c>
      <c r="N91" s="249">
        <v>6</v>
      </c>
      <c r="O91" s="160">
        <f>SUM(M91:N91)</f>
        <v>17</v>
      </c>
      <c r="P91" s="102">
        <v>0</v>
      </c>
      <c r="Q91" s="163">
        <f>O91+P91</f>
        <v>17</v>
      </c>
      <c r="R91" s="248">
        <v>46</v>
      </c>
      <c r="S91" s="249">
        <v>96</v>
      </c>
      <c r="T91" s="160">
        <f>SUM(R91:S91)</f>
        <v>142</v>
      </c>
      <c r="U91" s="102">
        <v>0</v>
      </c>
      <c r="V91" s="165">
        <f>T91+U91</f>
        <v>142</v>
      </c>
      <c r="W91" s="222">
        <f t="shared" si="96"/>
        <v>735.2941176470589</v>
      </c>
    </row>
    <row r="92" spans="1:26" ht="13.5" thickBot="1" x14ac:dyDescent="0.25">
      <c r="A92" s="123"/>
      <c r="B92" s="212"/>
      <c r="C92" s="123"/>
      <c r="D92" s="123"/>
      <c r="E92" s="123"/>
      <c r="F92" s="123"/>
      <c r="G92" s="123"/>
      <c r="H92" s="123"/>
      <c r="I92" s="124"/>
      <c r="J92" s="123"/>
      <c r="L92" s="232" t="s">
        <v>16</v>
      </c>
      <c r="M92" s="248">
        <v>10</v>
      </c>
      <c r="N92" s="249">
        <v>13</v>
      </c>
      <c r="O92" s="160">
        <f>SUM(M92:N92)</f>
        <v>23</v>
      </c>
      <c r="P92" s="102">
        <v>0</v>
      </c>
      <c r="Q92" s="163">
        <f>O92+P92</f>
        <v>23</v>
      </c>
      <c r="R92" s="248">
        <v>77</v>
      </c>
      <c r="S92" s="249">
        <v>129</v>
      </c>
      <c r="T92" s="160">
        <f>SUM(R92:S92)</f>
        <v>206</v>
      </c>
      <c r="U92" s="102">
        <v>0</v>
      </c>
      <c r="V92" s="165">
        <f>T92+U92</f>
        <v>206</v>
      </c>
      <c r="W92" s="222">
        <f t="shared" si="96"/>
        <v>795.6521739130435</v>
      </c>
    </row>
    <row r="93" spans="1:26" ht="14.25" thickTop="1" thickBot="1" x14ac:dyDescent="0.25">
      <c r="A93" s="123"/>
      <c r="B93" s="212"/>
      <c r="C93" s="123"/>
      <c r="D93" s="123"/>
      <c r="E93" s="123"/>
      <c r="F93" s="123"/>
      <c r="G93" s="123"/>
      <c r="H93" s="123"/>
      <c r="I93" s="124"/>
      <c r="J93" s="123"/>
      <c r="L93" s="206" t="s">
        <v>56</v>
      </c>
      <c r="M93" s="166">
        <f>M90+M91+M92</f>
        <v>32</v>
      </c>
      <c r="N93" s="167">
        <f>N90+N91+N92</f>
        <v>27</v>
      </c>
      <c r="O93" s="166">
        <f>O90+O91+O92</f>
        <v>59</v>
      </c>
      <c r="P93" s="166">
        <f>P90+P91+P92</f>
        <v>0</v>
      </c>
      <c r="Q93" s="166">
        <f>+Q90+Q91+Q92</f>
        <v>59</v>
      </c>
      <c r="R93" s="166">
        <f>R90+R91+R92</f>
        <v>166</v>
      </c>
      <c r="S93" s="167">
        <f>S90+S91+S92</f>
        <v>312</v>
      </c>
      <c r="T93" s="166">
        <f>T90+T91+T92</f>
        <v>478</v>
      </c>
      <c r="U93" s="166">
        <f>U90+U91+U92</f>
        <v>0</v>
      </c>
      <c r="V93" s="168">
        <f>+V90+V91+V92</f>
        <v>478</v>
      </c>
      <c r="W93" s="169">
        <f>IF(Q93=0,0,((V93/Q93)-1)*100)</f>
        <v>710.16949152542372</v>
      </c>
      <c r="Y93" s="3"/>
      <c r="Z93" s="3"/>
    </row>
    <row r="94" spans="1:26" ht="13.5" thickTop="1" x14ac:dyDescent="0.2">
      <c r="A94" s="123"/>
      <c r="B94" s="212"/>
      <c r="C94" s="123"/>
      <c r="D94" s="123"/>
      <c r="E94" s="123"/>
      <c r="F94" s="123"/>
      <c r="G94" s="123"/>
      <c r="H94" s="123"/>
      <c r="I94" s="124"/>
      <c r="J94" s="123"/>
      <c r="L94" s="226" t="s">
        <v>18</v>
      </c>
      <c r="M94" s="248">
        <v>10</v>
      </c>
      <c r="N94" s="249">
        <v>17</v>
      </c>
      <c r="O94" s="160">
        <f>SUM(M94:N94)</f>
        <v>27</v>
      </c>
      <c r="P94" s="102">
        <v>0</v>
      </c>
      <c r="Q94" s="163">
        <f>+P94+O94</f>
        <v>27</v>
      </c>
      <c r="R94" s="248">
        <v>49</v>
      </c>
      <c r="S94" s="249">
        <v>94</v>
      </c>
      <c r="T94" s="160">
        <f>SUM(R94:S94)</f>
        <v>143</v>
      </c>
      <c r="U94" s="102">
        <v>0</v>
      </c>
      <c r="V94" s="165">
        <f>T94+U94</f>
        <v>143</v>
      </c>
      <c r="W94" s="222">
        <f t="shared" si="96"/>
        <v>429.62962962962968</v>
      </c>
      <c r="Y94" s="3"/>
      <c r="Z94" s="3"/>
    </row>
    <row r="95" spans="1:26" x14ac:dyDescent="0.2">
      <c r="A95" s="123"/>
      <c r="B95" s="212"/>
      <c r="C95" s="123"/>
      <c r="D95" s="123"/>
      <c r="E95" s="123"/>
      <c r="F95" s="123"/>
      <c r="G95" s="123"/>
      <c r="H95" s="123"/>
      <c r="I95" s="124"/>
      <c r="J95" s="123"/>
      <c r="L95" s="226" t="s">
        <v>19</v>
      </c>
      <c r="M95" s="248">
        <v>9</v>
      </c>
      <c r="N95" s="249">
        <v>24</v>
      </c>
      <c r="O95" s="160">
        <f>SUM(M95:N95)</f>
        <v>33</v>
      </c>
      <c r="P95" s="102">
        <v>0</v>
      </c>
      <c r="Q95" s="163">
        <f>+P95+O95</f>
        <v>33</v>
      </c>
      <c r="R95" s="248">
        <v>46</v>
      </c>
      <c r="S95" s="249">
        <v>53</v>
      </c>
      <c r="T95" s="160">
        <f>SUM(R95:S95)</f>
        <v>99</v>
      </c>
      <c r="U95" s="102">
        <v>0</v>
      </c>
      <c r="V95" s="165">
        <f>T95+U95</f>
        <v>99</v>
      </c>
      <c r="W95" s="222">
        <f>IF(Q95=0,0,((V95/Q95)-1)*100)</f>
        <v>200</v>
      </c>
      <c r="Y95" s="3"/>
      <c r="Z95" s="3"/>
    </row>
    <row r="96" spans="1:26" ht="13.5" thickBot="1" x14ac:dyDescent="0.25">
      <c r="A96" s="123"/>
      <c r="B96" s="212"/>
      <c r="C96" s="123"/>
      <c r="D96" s="123"/>
      <c r="E96" s="123"/>
      <c r="F96" s="123"/>
      <c r="G96" s="123"/>
      <c r="H96" s="123"/>
      <c r="I96" s="124"/>
      <c r="J96" s="123"/>
      <c r="L96" s="226" t="s">
        <v>20</v>
      </c>
      <c r="M96" s="248">
        <v>11</v>
      </c>
      <c r="N96" s="249">
        <v>62</v>
      </c>
      <c r="O96" s="160">
        <f>SUM(M96:N96)</f>
        <v>73</v>
      </c>
      <c r="P96" s="102">
        <v>0</v>
      </c>
      <c r="Q96" s="163">
        <f>+P96+O96</f>
        <v>73</v>
      </c>
      <c r="R96" s="248">
        <v>75</v>
      </c>
      <c r="S96" s="249">
        <v>78</v>
      </c>
      <c r="T96" s="160">
        <f>SUM(R96:S96)</f>
        <v>153</v>
      </c>
      <c r="U96" s="102">
        <v>0</v>
      </c>
      <c r="V96" s="165">
        <f>T96+U96</f>
        <v>153</v>
      </c>
      <c r="W96" s="222">
        <f>IF(Q96=0,0,((V96/Q96)-1)*100)</f>
        <v>109.58904109589041</v>
      </c>
    </row>
    <row r="97" spans="1:26" ht="14.25" thickTop="1" thickBot="1" x14ac:dyDescent="0.25">
      <c r="A97" s="123"/>
      <c r="B97" s="212"/>
      <c r="C97" s="123"/>
      <c r="D97" s="123"/>
      <c r="E97" s="123"/>
      <c r="F97" s="123"/>
      <c r="G97" s="123"/>
      <c r="H97" s="123"/>
      <c r="I97" s="124"/>
      <c r="J97" s="123"/>
      <c r="L97" s="206" t="s">
        <v>89</v>
      </c>
      <c r="M97" s="166">
        <f t="shared" ref="M97:V97" si="97">+M94+M95+M96</f>
        <v>30</v>
      </c>
      <c r="N97" s="167">
        <f t="shared" si="97"/>
        <v>103</v>
      </c>
      <c r="O97" s="166">
        <f t="shared" si="97"/>
        <v>133</v>
      </c>
      <c r="P97" s="166">
        <f t="shared" si="97"/>
        <v>0</v>
      </c>
      <c r="Q97" s="166">
        <f t="shared" si="97"/>
        <v>133</v>
      </c>
      <c r="R97" s="166">
        <f t="shared" si="97"/>
        <v>170</v>
      </c>
      <c r="S97" s="167">
        <f t="shared" si="97"/>
        <v>225</v>
      </c>
      <c r="T97" s="166">
        <f t="shared" si="97"/>
        <v>395</v>
      </c>
      <c r="U97" s="166">
        <f t="shared" si="97"/>
        <v>0</v>
      </c>
      <c r="V97" s="168">
        <f t="shared" si="97"/>
        <v>395</v>
      </c>
      <c r="W97" s="169">
        <f>IF(Q97=0,0,((V97/Q97)-1)*100)</f>
        <v>196.99248120300749</v>
      </c>
      <c r="Y97" s="3"/>
      <c r="Z97" s="3"/>
    </row>
    <row r="98" spans="1:26" ht="13.5" thickTop="1" x14ac:dyDescent="0.2">
      <c r="A98" s="123"/>
      <c r="B98" s="212"/>
      <c r="C98" s="123"/>
      <c r="D98" s="123"/>
      <c r="E98" s="123"/>
      <c r="F98" s="123"/>
      <c r="G98" s="123"/>
      <c r="H98" s="123"/>
      <c r="I98" s="124"/>
      <c r="J98" s="123"/>
      <c r="L98" s="226" t="s">
        <v>21</v>
      </c>
      <c r="M98" s="248">
        <v>11</v>
      </c>
      <c r="N98" s="249">
        <v>29</v>
      </c>
      <c r="O98" s="160">
        <f>SUM(M98:N98)</f>
        <v>40</v>
      </c>
      <c r="P98" s="102">
        <v>0</v>
      </c>
      <c r="Q98" s="163">
        <f>+P98+O98</f>
        <v>40</v>
      </c>
      <c r="R98" s="248">
        <v>59</v>
      </c>
      <c r="S98" s="249">
        <v>74</v>
      </c>
      <c r="T98" s="160">
        <f>SUM(R98:S98)</f>
        <v>133</v>
      </c>
      <c r="U98" s="102">
        <v>0</v>
      </c>
      <c r="V98" s="165">
        <f>T98+U98</f>
        <v>133</v>
      </c>
      <c r="W98" s="222">
        <f t="shared" si="96"/>
        <v>232.50000000000003</v>
      </c>
      <c r="Y98" s="3"/>
      <c r="Z98" s="3"/>
    </row>
    <row r="99" spans="1:26" ht="13.5" thickBot="1" x14ac:dyDescent="0.25">
      <c r="A99" s="123"/>
      <c r="B99" s="212"/>
      <c r="C99" s="123"/>
      <c r="D99" s="123"/>
      <c r="E99" s="123"/>
      <c r="F99" s="123"/>
      <c r="G99" s="123"/>
      <c r="H99" s="123"/>
      <c r="I99" s="124"/>
      <c r="J99" s="123"/>
      <c r="L99" s="226" t="s">
        <v>90</v>
      </c>
      <c r="M99" s="248">
        <v>10</v>
      </c>
      <c r="N99" s="249">
        <v>65</v>
      </c>
      <c r="O99" s="160">
        <f>SUM(M99:N99)</f>
        <v>75</v>
      </c>
      <c r="P99" s="102">
        <v>0</v>
      </c>
      <c r="Q99" s="163">
        <f>+P99+O99</f>
        <v>75</v>
      </c>
      <c r="R99" s="248">
        <v>79</v>
      </c>
      <c r="S99" s="249">
        <v>59</v>
      </c>
      <c r="T99" s="160">
        <f>SUM(R99:S99)</f>
        <v>138</v>
      </c>
      <c r="U99" s="102">
        <v>0</v>
      </c>
      <c r="V99" s="165">
        <f>T99+U99</f>
        <v>138</v>
      </c>
      <c r="W99" s="222">
        <f>IF(Q99=0,0,((V99/Q99)-1)*100)</f>
        <v>84.000000000000014</v>
      </c>
      <c r="Y99" s="3"/>
      <c r="Z99" s="3"/>
    </row>
    <row r="100" spans="1:26" ht="14.25" thickTop="1" thickBot="1" x14ac:dyDescent="0.25">
      <c r="A100" s="123"/>
      <c r="B100" s="212"/>
      <c r="C100" s="123"/>
      <c r="D100" s="123"/>
      <c r="E100" s="123"/>
      <c r="F100" s="123"/>
      <c r="G100" s="123"/>
      <c r="H100" s="123"/>
      <c r="I100" s="124"/>
      <c r="J100" s="123"/>
      <c r="L100" s="206" t="s">
        <v>94</v>
      </c>
      <c r="M100" s="166">
        <f t="shared" ref="M100" si="98">+M97+M98+M99</f>
        <v>51</v>
      </c>
      <c r="N100" s="167">
        <f t="shared" ref="N100" si="99">+N97+N98+N99</f>
        <v>197</v>
      </c>
      <c r="O100" s="166">
        <f t="shared" ref="O100" si="100">+O97+O98+O99</f>
        <v>248</v>
      </c>
      <c r="P100" s="166">
        <f t="shared" ref="P100" si="101">+P97+P98+P99</f>
        <v>0</v>
      </c>
      <c r="Q100" s="166">
        <f t="shared" ref="Q100" si="102">+Q97+Q98+Q99</f>
        <v>248</v>
      </c>
      <c r="R100" s="166">
        <f t="shared" ref="R100" si="103">+R97+R98+R99</f>
        <v>308</v>
      </c>
      <c r="S100" s="167">
        <f t="shared" ref="S100" si="104">+S97+S98+S99</f>
        <v>358</v>
      </c>
      <c r="T100" s="166">
        <f t="shared" ref="T100" si="105">+T97+T98+T99</f>
        <v>666</v>
      </c>
      <c r="U100" s="166">
        <f t="shared" ref="U100" si="106">+U97+U98+U99</f>
        <v>0</v>
      </c>
      <c r="V100" s="168">
        <f t="shared" ref="V100" si="107">+V97+V98+V99</f>
        <v>666</v>
      </c>
      <c r="W100" s="169">
        <f t="shared" ref="W100:W101" si="108">IF(Q100=0,0,((V100/Q100)-1)*100)</f>
        <v>168.54838709677421</v>
      </c>
      <c r="Y100" s="3"/>
      <c r="Z100" s="3"/>
    </row>
    <row r="101" spans="1:26" ht="14.25" thickTop="1" thickBot="1" x14ac:dyDescent="0.25">
      <c r="A101" s="123"/>
      <c r="B101" s="212"/>
      <c r="C101" s="123"/>
      <c r="D101" s="123"/>
      <c r="E101" s="123"/>
      <c r="F101" s="123"/>
      <c r="G101" s="123"/>
      <c r="H101" s="123"/>
      <c r="I101" s="124"/>
      <c r="J101" s="123"/>
      <c r="L101" s="206" t="s">
        <v>95</v>
      </c>
      <c r="M101" s="166">
        <f t="shared" ref="M101:V101" si="109">+M93+M97+M98+M99</f>
        <v>83</v>
      </c>
      <c r="N101" s="167">
        <f t="shared" si="109"/>
        <v>224</v>
      </c>
      <c r="O101" s="166">
        <f t="shared" si="109"/>
        <v>307</v>
      </c>
      <c r="P101" s="166">
        <f t="shared" si="109"/>
        <v>0</v>
      </c>
      <c r="Q101" s="166">
        <f t="shared" si="109"/>
        <v>307</v>
      </c>
      <c r="R101" s="166">
        <f t="shared" si="109"/>
        <v>474</v>
      </c>
      <c r="S101" s="167">
        <f t="shared" si="109"/>
        <v>670</v>
      </c>
      <c r="T101" s="166">
        <f t="shared" si="109"/>
        <v>1144</v>
      </c>
      <c r="U101" s="166">
        <f t="shared" si="109"/>
        <v>0</v>
      </c>
      <c r="V101" s="168">
        <f t="shared" si="109"/>
        <v>1144</v>
      </c>
      <c r="W101" s="169">
        <f t="shared" si="108"/>
        <v>272.63843648208467</v>
      </c>
      <c r="Y101" s="3"/>
      <c r="Z101" s="3"/>
    </row>
    <row r="102" spans="1:26" ht="14.25" thickTop="1" thickBot="1" x14ac:dyDescent="0.25">
      <c r="A102" s="123"/>
      <c r="B102" s="212"/>
      <c r="C102" s="123"/>
      <c r="D102" s="123"/>
      <c r="E102" s="123"/>
      <c r="F102" s="123"/>
      <c r="G102" s="123"/>
      <c r="H102" s="123"/>
      <c r="I102" s="124"/>
      <c r="J102" s="123"/>
      <c r="L102" s="226" t="s">
        <v>22</v>
      </c>
      <c r="M102" s="248">
        <v>6</v>
      </c>
      <c r="N102" s="249">
        <v>55</v>
      </c>
      <c r="O102" s="161">
        <f>SUM(M102:N102)</f>
        <v>61</v>
      </c>
      <c r="P102" s="255">
        <v>0</v>
      </c>
      <c r="Q102" s="163">
        <f>+P102+O102</f>
        <v>61</v>
      </c>
      <c r="R102" s="248"/>
      <c r="S102" s="249"/>
      <c r="T102" s="161"/>
      <c r="U102" s="255"/>
      <c r="V102" s="165"/>
      <c r="W102" s="222"/>
      <c r="Y102" s="3"/>
      <c r="Z102" s="3"/>
    </row>
    <row r="103" spans="1:26" ht="14.25" thickTop="1" thickBot="1" x14ac:dyDescent="0.25">
      <c r="A103" s="123"/>
      <c r="B103" s="212"/>
      <c r="C103" s="123"/>
      <c r="D103" s="123"/>
      <c r="E103" s="123"/>
      <c r="F103" s="123"/>
      <c r="G103" s="123"/>
      <c r="H103" s="123"/>
      <c r="I103" s="124"/>
      <c r="J103" s="123"/>
      <c r="L103" s="207" t="s">
        <v>23</v>
      </c>
      <c r="M103" s="170">
        <f t="shared" ref="M103:Q103" si="110">+M98+M99+M102</f>
        <v>27</v>
      </c>
      <c r="N103" s="170">
        <f t="shared" si="110"/>
        <v>149</v>
      </c>
      <c r="O103" s="171">
        <f t="shared" si="110"/>
        <v>176</v>
      </c>
      <c r="P103" s="171">
        <f t="shared" si="110"/>
        <v>0</v>
      </c>
      <c r="Q103" s="171">
        <f t="shared" si="110"/>
        <v>176</v>
      </c>
      <c r="R103" s="170"/>
      <c r="S103" s="170"/>
      <c r="T103" s="171"/>
      <c r="U103" s="171"/>
      <c r="V103" s="171"/>
      <c r="W103" s="172"/>
    </row>
    <row r="104" spans="1:26" ht="13.5" thickTop="1" x14ac:dyDescent="0.2">
      <c r="A104" s="123"/>
      <c r="B104" s="212"/>
      <c r="C104" s="123"/>
      <c r="D104" s="123"/>
      <c r="E104" s="123"/>
      <c r="F104" s="123"/>
      <c r="G104" s="123"/>
      <c r="H104" s="123"/>
      <c r="I104" s="124"/>
      <c r="J104" s="123"/>
      <c r="L104" s="226" t="s">
        <v>25</v>
      </c>
      <c r="M104" s="248">
        <v>7</v>
      </c>
      <c r="N104" s="249">
        <v>53</v>
      </c>
      <c r="O104" s="161">
        <f>SUM(M104:N104)</f>
        <v>60</v>
      </c>
      <c r="P104" s="256">
        <v>0</v>
      </c>
      <c r="Q104" s="163">
        <f>+P104+O104</f>
        <v>60</v>
      </c>
      <c r="R104" s="248"/>
      <c r="S104" s="249"/>
      <c r="T104" s="161"/>
      <c r="U104" s="256"/>
      <c r="V104" s="165"/>
      <c r="W104" s="222"/>
    </row>
    <row r="105" spans="1:26" x14ac:dyDescent="0.2">
      <c r="A105" s="123"/>
      <c r="B105" s="212"/>
      <c r="C105" s="123"/>
      <c r="D105" s="123"/>
      <c r="E105" s="123"/>
      <c r="F105" s="123"/>
      <c r="G105" s="123"/>
      <c r="H105" s="123"/>
      <c r="I105" s="124"/>
      <c r="J105" s="123"/>
      <c r="L105" s="226" t="s">
        <v>26</v>
      </c>
      <c r="M105" s="248">
        <v>13</v>
      </c>
      <c r="N105" s="249">
        <v>142</v>
      </c>
      <c r="O105" s="161">
        <f>SUM(M105:N105)</f>
        <v>155</v>
      </c>
      <c r="P105" s="102">
        <v>0</v>
      </c>
      <c r="Q105" s="163">
        <f>+P105+O105</f>
        <v>155</v>
      </c>
      <c r="R105" s="248"/>
      <c r="S105" s="249"/>
      <c r="T105" s="161"/>
      <c r="U105" s="102"/>
      <c r="V105" s="165"/>
      <c r="W105" s="222"/>
    </row>
    <row r="106" spans="1:26" ht="13.5" thickBot="1" x14ac:dyDescent="0.25">
      <c r="A106" s="98"/>
      <c r="B106" s="212"/>
      <c r="C106" s="123"/>
      <c r="D106" s="123"/>
      <c r="E106" s="123"/>
      <c r="F106" s="123"/>
      <c r="G106" s="123"/>
      <c r="H106" s="123"/>
      <c r="I106" s="124"/>
      <c r="J106" s="98"/>
      <c r="L106" s="226" t="s">
        <v>27</v>
      </c>
      <c r="M106" s="248">
        <v>36</v>
      </c>
      <c r="N106" s="249">
        <v>87</v>
      </c>
      <c r="O106" s="161">
        <f>SUM(M106:N106)</f>
        <v>123</v>
      </c>
      <c r="P106" s="102">
        <v>0</v>
      </c>
      <c r="Q106" s="163">
        <f>+P106+O106</f>
        <v>123</v>
      </c>
      <c r="R106" s="248"/>
      <c r="S106" s="249"/>
      <c r="T106" s="161"/>
      <c r="U106" s="102"/>
      <c r="V106" s="165"/>
      <c r="W106" s="222"/>
    </row>
    <row r="107" spans="1:26" ht="14.25" thickTop="1" thickBot="1" x14ac:dyDescent="0.25">
      <c r="A107" s="123"/>
      <c r="B107" s="212"/>
      <c r="C107" s="123"/>
      <c r="D107" s="123"/>
      <c r="E107" s="123"/>
      <c r="F107" s="123"/>
      <c r="G107" s="123"/>
      <c r="H107" s="123"/>
      <c r="I107" s="124"/>
      <c r="J107" s="123"/>
      <c r="L107" s="206" t="s">
        <v>28</v>
      </c>
      <c r="M107" s="166">
        <f t="shared" ref="M107:Q107" si="111">+M104+M105+M106</f>
        <v>56</v>
      </c>
      <c r="N107" s="167">
        <f t="shared" si="111"/>
        <v>282</v>
      </c>
      <c r="O107" s="166">
        <f t="shared" si="111"/>
        <v>338</v>
      </c>
      <c r="P107" s="166">
        <f t="shared" si="111"/>
        <v>0</v>
      </c>
      <c r="Q107" s="166">
        <f t="shared" si="111"/>
        <v>338</v>
      </c>
      <c r="R107" s="166"/>
      <c r="S107" s="167"/>
      <c r="T107" s="166"/>
      <c r="U107" s="166"/>
      <c r="V107" s="166"/>
      <c r="W107" s="169"/>
    </row>
    <row r="108" spans="1:26" ht="14.25" thickTop="1" thickBot="1" x14ac:dyDescent="0.25">
      <c r="A108" s="123"/>
      <c r="B108" s="212"/>
      <c r="C108" s="123"/>
      <c r="D108" s="123"/>
      <c r="E108" s="123"/>
      <c r="F108" s="123"/>
      <c r="G108" s="123"/>
      <c r="H108" s="123"/>
      <c r="I108" s="124"/>
      <c r="J108" s="123"/>
      <c r="L108" s="206" t="s">
        <v>92</v>
      </c>
      <c r="M108" s="166">
        <f t="shared" ref="M108:Q108" si="112">+M93+M97+M103+M107</f>
        <v>145</v>
      </c>
      <c r="N108" s="167">
        <f t="shared" si="112"/>
        <v>561</v>
      </c>
      <c r="O108" s="166">
        <f t="shared" si="112"/>
        <v>706</v>
      </c>
      <c r="P108" s="166">
        <f t="shared" si="112"/>
        <v>0</v>
      </c>
      <c r="Q108" s="166">
        <f t="shared" si="112"/>
        <v>706</v>
      </c>
      <c r="R108" s="166"/>
      <c r="S108" s="167"/>
      <c r="T108" s="166"/>
      <c r="U108" s="166"/>
      <c r="V108" s="168"/>
      <c r="W108" s="169"/>
      <c r="Y108" s="3"/>
      <c r="Z108" s="3"/>
    </row>
    <row r="109" spans="1:26" ht="14.25" thickTop="1" thickBot="1" x14ac:dyDescent="0.25">
      <c r="A109" s="123"/>
      <c r="B109" s="212"/>
      <c r="C109" s="123"/>
      <c r="D109" s="123"/>
      <c r="E109" s="123"/>
      <c r="F109" s="123"/>
      <c r="G109" s="123"/>
      <c r="H109" s="123"/>
      <c r="I109" s="124"/>
      <c r="J109" s="123"/>
      <c r="L109" s="205" t="s">
        <v>61</v>
      </c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6"/>
    </row>
    <row r="110" spans="1:26" ht="13.5" thickTop="1" x14ac:dyDescent="0.2">
      <c r="B110" s="212"/>
      <c r="C110" s="123"/>
      <c r="D110" s="123"/>
      <c r="E110" s="123"/>
      <c r="F110" s="123"/>
      <c r="G110" s="123"/>
      <c r="H110" s="123"/>
      <c r="I110" s="124"/>
      <c r="L110" s="302" t="s">
        <v>45</v>
      </c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4"/>
    </row>
    <row r="111" spans="1:26" ht="13.5" thickBot="1" x14ac:dyDescent="0.25">
      <c r="B111" s="212"/>
      <c r="C111" s="123"/>
      <c r="D111" s="123"/>
      <c r="E111" s="123"/>
      <c r="F111" s="123"/>
      <c r="G111" s="123"/>
      <c r="H111" s="123"/>
      <c r="I111" s="124"/>
      <c r="L111" s="305" t="s">
        <v>46</v>
      </c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7"/>
    </row>
    <row r="112" spans="1:26" ht="14.25" thickTop="1" thickBot="1" x14ac:dyDescent="0.25">
      <c r="B112" s="212"/>
      <c r="C112" s="123"/>
      <c r="D112" s="123"/>
      <c r="E112" s="123"/>
      <c r="F112" s="123"/>
      <c r="G112" s="123"/>
      <c r="H112" s="123"/>
      <c r="I112" s="124"/>
      <c r="L112" s="202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122" t="s">
        <v>41</v>
      </c>
    </row>
    <row r="113" spans="2:26" ht="14.25" thickTop="1" thickBot="1" x14ac:dyDescent="0.25">
      <c r="B113" s="212"/>
      <c r="C113" s="123"/>
      <c r="D113" s="123"/>
      <c r="E113" s="123"/>
      <c r="F113" s="123"/>
      <c r="G113" s="123"/>
      <c r="H113" s="123"/>
      <c r="I113" s="124"/>
      <c r="L113" s="224"/>
      <c r="M113" s="314" t="s">
        <v>91</v>
      </c>
      <c r="N113" s="315"/>
      <c r="O113" s="315"/>
      <c r="P113" s="315"/>
      <c r="Q113" s="316"/>
      <c r="R113" s="314" t="s">
        <v>93</v>
      </c>
      <c r="S113" s="315"/>
      <c r="T113" s="315"/>
      <c r="U113" s="315"/>
      <c r="V113" s="316"/>
      <c r="W113" s="225" t="s">
        <v>4</v>
      </c>
    </row>
    <row r="114" spans="2:26" ht="13.5" thickTop="1" x14ac:dyDescent="0.2">
      <c r="B114" s="212"/>
      <c r="C114" s="123"/>
      <c r="D114" s="123"/>
      <c r="E114" s="123"/>
      <c r="F114" s="123"/>
      <c r="G114" s="123"/>
      <c r="H114" s="123"/>
      <c r="I114" s="124"/>
      <c r="L114" s="226" t="s">
        <v>5</v>
      </c>
      <c r="M114" s="227"/>
      <c r="N114" s="230"/>
      <c r="O114" s="173"/>
      <c r="P114" s="231"/>
      <c r="Q114" s="174"/>
      <c r="R114" s="227"/>
      <c r="S114" s="230"/>
      <c r="T114" s="173"/>
      <c r="U114" s="231"/>
      <c r="V114" s="174"/>
      <c r="W114" s="229" t="s">
        <v>6</v>
      </c>
    </row>
    <row r="115" spans="2:26" ht="13.5" thickBot="1" x14ac:dyDescent="0.25">
      <c r="B115" s="212"/>
      <c r="C115" s="123"/>
      <c r="D115" s="123"/>
      <c r="E115" s="123"/>
      <c r="F115" s="123"/>
      <c r="G115" s="123"/>
      <c r="H115" s="123"/>
      <c r="I115" s="124"/>
      <c r="L115" s="232"/>
      <c r="M115" s="236" t="s">
        <v>42</v>
      </c>
      <c r="N115" s="237" t="s">
        <v>43</v>
      </c>
      <c r="O115" s="175" t="s">
        <v>44</v>
      </c>
      <c r="P115" s="238" t="s">
        <v>13</v>
      </c>
      <c r="Q115" s="220" t="s">
        <v>9</v>
      </c>
      <c r="R115" s="236" t="s">
        <v>42</v>
      </c>
      <c r="S115" s="237" t="s">
        <v>43</v>
      </c>
      <c r="T115" s="175" t="s">
        <v>44</v>
      </c>
      <c r="U115" s="238" t="s">
        <v>13</v>
      </c>
      <c r="V115" s="220" t="s">
        <v>9</v>
      </c>
      <c r="W115" s="235"/>
    </row>
    <row r="116" spans="2:26" ht="4.5" customHeight="1" thickTop="1" x14ac:dyDescent="0.2">
      <c r="B116" s="212"/>
      <c r="C116" s="123"/>
      <c r="D116" s="123"/>
      <c r="E116" s="123"/>
      <c r="F116" s="123"/>
      <c r="G116" s="123"/>
      <c r="H116" s="123"/>
      <c r="I116" s="124"/>
      <c r="L116" s="226"/>
      <c r="M116" s="242"/>
      <c r="N116" s="243"/>
      <c r="O116" s="159"/>
      <c r="P116" s="244"/>
      <c r="Q116" s="162"/>
      <c r="R116" s="242"/>
      <c r="S116" s="243"/>
      <c r="T116" s="159"/>
      <c r="U116" s="244"/>
      <c r="V116" s="164"/>
      <c r="W116" s="245"/>
    </row>
    <row r="117" spans="2:26" ht="14.25" customHeight="1" x14ac:dyDescent="0.2">
      <c r="B117" s="212"/>
      <c r="C117" s="123"/>
      <c r="D117" s="123"/>
      <c r="E117" s="123"/>
      <c r="F117" s="123"/>
      <c r="G117" s="123"/>
      <c r="H117" s="123"/>
      <c r="I117" s="124"/>
      <c r="L117" s="226" t="s">
        <v>14</v>
      </c>
      <c r="M117" s="248">
        <v>370</v>
      </c>
      <c r="N117" s="249">
        <v>1069</v>
      </c>
      <c r="O117" s="160">
        <f>SUM(M117:N117)</f>
        <v>1439</v>
      </c>
      <c r="P117" s="102">
        <v>0</v>
      </c>
      <c r="Q117" s="163">
        <f>O117+P117</f>
        <v>1439</v>
      </c>
      <c r="R117" s="248">
        <v>314</v>
      </c>
      <c r="S117" s="249">
        <v>1056</v>
      </c>
      <c r="T117" s="160">
        <f>SUM(R117:S117)</f>
        <v>1370</v>
      </c>
      <c r="U117" s="102">
        <v>0</v>
      </c>
      <c r="V117" s="165">
        <f>T117+U117</f>
        <v>1370</v>
      </c>
      <c r="W117" s="222">
        <f t="shared" ref="W117:W125" si="113">IF(Q117=0,0,((V117/Q117)-1)*100)</f>
        <v>-4.7949965253648363</v>
      </c>
    </row>
    <row r="118" spans="2:26" ht="14.25" customHeight="1" x14ac:dyDescent="0.2">
      <c r="B118" s="212"/>
      <c r="C118" s="123"/>
      <c r="D118" s="123"/>
      <c r="E118" s="123"/>
      <c r="F118" s="123"/>
      <c r="G118" s="123"/>
      <c r="H118" s="123"/>
      <c r="I118" s="124"/>
      <c r="L118" s="226" t="s">
        <v>15</v>
      </c>
      <c r="M118" s="248">
        <v>369</v>
      </c>
      <c r="N118" s="249">
        <v>1072</v>
      </c>
      <c r="O118" s="160">
        <f>SUM(M118:N118)</f>
        <v>1441</v>
      </c>
      <c r="P118" s="102">
        <v>0</v>
      </c>
      <c r="Q118" s="163">
        <f>O118+P118</f>
        <v>1441</v>
      </c>
      <c r="R118" s="248">
        <v>326</v>
      </c>
      <c r="S118" s="249">
        <v>1035</v>
      </c>
      <c r="T118" s="160">
        <f>SUM(R118:S118)</f>
        <v>1361</v>
      </c>
      <c r="U118" s="102">
        <v>0</v>
      </c>
      <c r="V118" s="165">
        <f>T118+U118</f>
        <v>1361</v>
      </c>
      <c r="W118" s="222">
        <f t="shared" si="113"/>
        <v>-5.551700208188759</v>
      </c>
    </row>
    <row r="119" spans="2:26" ht="14.25" customHeight="1" thickBot="1" x14ac:dyDescent="0.25">
      <c r="B119" s="212"/>
      <c r="C119" s="123"/>
      <c r="D119" s="123"/>
      <c r="E119" s="123"/>
      <c r="F119" s="123"/>
      <c r="G119" s="123"/>
      <c r="H119" s="123"/>
      <c r="I119" s="124"/>
      <c r="L119" s="232" t="s">
        <v>16</v>
      </c>
      <c r="M119" s="248">
        <v>374</v>
      </c>
      <c r="N119" s="249">
        <v>1072</v>
      </c>
      <c r="O119" s="160">
        <f>SUM(M119:N119)</f>
        <v>1446</v>
      </c>
      <c r="P119" s="102">
        <v>0</v>
      </c>
      <c r="Q119" s="163">
        <f>O119+P119</f>
        <v>1446</v>
      </c>
      <c r="R119" s="248">
        <v>305</v>
      </c>
      <c r="S119" s="249">
        <v>1169</v>
      </c>
      <c r="T119" s="160">
        <f>SUM(R119:S119)</f>
        <v>1474</v>
      </c>
      <c r="U119" s="102">
        <v>0</v>
      </c>
      <c r="V119" s="165">
        <f>T119+U119</f>
        <v>1474</v>
      </c>
      <c r="W119" s="222">
        <f t="shared" si="113"/>
        <v>1.9363762102351245</v>
      </c>
    </row>
    <row r="120" spans="2:26" ht="14.25" customHeight="1" thickTop="1" thickBot="1" x14ac:dyDescent="0.25">
      <c r="B120" s="212"/>
      <c r="C120" s="123"/>
      <c r="D120" s="123"/>
      <c r="E120" s="123"/>
      <c r="F120" s="123"/>
      <c r="G120" s="123"/>
      <c r="H120" s="123"/>
      <c r="I120" s="124"/>
      <c r="L120" s="206" t="s">
        <v>56</v>
      </c>
      <c r="M120" s="166">
        <f>M117+M118+M119</f>
        <v>1113</v>
      </c>
      <c r="N120" s="167">
        <f>N117+N118+N119</f>
        <v>3213</v>
      </c>
      <c r="O120" s="166">
        <f>O117+O118+O119</f>
        <v>4326</v>
      </c>
      <c r="P120" s="166">
        <f>P117+P118+P119</f>
        <v>0</v>
      </c>
      <c r="Q120" s="166">
        <f>+Q117+Q118+Q119</f>
        <v>4326</v>
      </c>
      <c r="R120" s="166">
        <f>R117+R118+R119</f>
        <v>945</v>
      </c>
      <c r="S120" s="167">
        <f>S117+S118+S119</f>
        <v>3260</v>
      </c>
      <c r="T120" s="166">
        <f>T117+T118+T119</f>
        <v>4205</v>
      </c>
      <c r="U120" s="166">
        <f>U117+U118+U119</f>
        <v>0</v>
      </c>
      <c r="V120" s="168">
        <f>+V117+V118+V119</f>
        <v>4205</v>
      </c>
      <c r="W120" s="169">
        <f t="shared" si="113"/>
        <v>-2.7970411465557121</v>
      </c>
      <c r="Y120" s="3"/>
      <c r="Z120" s="3"/>
    </row>
    <row r="121" spans="2:26" ht="14.25" customHeight="1" thickTop="1" x14ac:dyDescent="0.2">
      <c r="B121" s="212"/>
      <c r="C121" s="123"/>
      <c r="D121" s="123"/>
      <c r="E121" s="123"/>
      <c r="F121" s="123"/>
      <c r="G121" s="123"/>
      <c r="H121" s="123"/>
      <c r="I121" s="124"/>
      <c r="L121" s="226" t="s">
        <v>18</v>
      </c>
      <c r="M121" s="248">
        <v>365</v>
      </c>
      <c r="N121" s="249">
        <v>1111</v>
      </c>
      <c r="O121" s="160">
        <f>SUM(M121:N121)</f>
        <v>1476</v>
      </c>
      <c r="P121" s="102">
        <v>0</v>
      </c>
      <c r="Q121" s="163">
        <f>+P121+O121</f>
        <v>1476</v>
      </c>
      <c r="R121" s="248">
        <v>361</v>
      </c>
      <c r="S121" s="249">
        <v>1126</v>
      </c>
      <c r="T121" s="160">
        <f>SUM(R121:S121)</f>
        <v>1487</v>
      </c>
      <c r="U121" s="102">
        <v>0</v>
      </c>
      <c r="V121" s="165">
        <f>T121+U121</f>
        <v>1487</v>
      </c>
      <c r="W121" s="222">
        <f t="shared" si="113"/>
        <v>0.74525745257452147</v>
      </c>
      <c r="Y121" s="3"/>
      <c r="Z121" s="3"/>
    </row>
    <row r="122" spans="2:26" ht="14.25" customHeight="1" x14ac:dyDescent="0.2">
      <c r="B122" s="212"/>
      <c r="C122" s="123"/>
      <c r="D122" s="123"/>
      <c r="E122" s="123"/>
      <c r="F122" s="123"/>
      <c r="G122" s="123"/>
      <c r="H122" s="123"/>
      <c r="I122" s="124"/>
      <c r="L122" s="226" t="s">
        <v>19</v>
      </c>
      <c r="M122" s="248">
        <v>323</v>
      </c>
      <c r="N122" s="249">
        <v>1136</v>
      </c>
      <c r="O122" s="160">
        <f>SUM(M122:N122)</f>
        <v>1459</v>
      </c>
      <c r="P122" s="102">
        <v>0</v>
      </c>
      <c r="Q122" s="163">
        <f>+P122+O122</f>
        <v>1459</v>
      </c>
      <c r="R122" s="248">
        <v>313</v>
      </c>
      <c r="S122" s="249">
        <v>1244</v>
      </c>
      <c r="T122" s="160">
        <f>SUM(R122:S122)</f>
        <v>1557</v>
      </c>
      <c r="U122" s="102">
        <v>0</v>
      </c>
      <c r="V122" s="165">
        <f>T122+U122</f>
        <v>1557</v>
      </c>
      <c r="W122" s="222">
        <f>IF(Q122=0,0,((V122/Q122)-1)*100)</f>
        <v>6.7169294037011662</v>
      </c>
      <c r="Y122" s="3"/>
      <c r="Z122" s="3"/>
    </row>
    <row r="123" spans="2:26" ht="14.25" customHeight="1" thickBot="1" x14ac:dyDescent="0.25">
      <c r="B123" s="212"/>
      <c r="C123" s="123"/>
      <c r="D123" s="123"/>
      <c r="E123" s="123"/>
      <c r="F123" s="123"/>
      <c r="G123" s="123"/>
      <c r="H123" s="123"/>
      <c r="I123" s="124"/>
      <c r="L123" s="226" t="s">
        <v>20</v>
      </c>
      <c r="M123" s="248">
        <v>359</v>
      </c>
      <c r="N123" s="249">
        <v>1101</v>
      </c>
      <c r="O123" s="160">
        <f>SUM(M123:N123)</f>
        <v>1460</v>
      </c>
      <c r="P123" s="102">
        <v>0</v>
      </c>
      <c r="Q123" s="163">
        <f>+P123+O123</f>
        <v>1460</v>
      </c>
      <c r="R123" s="248">
        <v>326</v>
      </c>
      <c r="S123" s="249">
        <v>1186</v>
      </c>
      <c r="T123" s="160">
        <f>SUM(R123:S123)</f>
        <v>1512</v>
      </c>
      <c r="U123" s="102">
        <v>0</v>
      </c>
      <c r="V123" s="165">
        <f>T123+U123</f>
        <v>1512</v>
      </c>
      <c r="W123" s="222">
        <f>IF(Q123=0,0,((V123/Q123)-1)*100)</f>
        <v>3.5616438356164348</v>
      </c>
      <c r="Y123" s="3"/>
      <c r="Z123" s="3"/>
    </row>
    <row r="124" spans="2:26" ht="14.25" customHeight="1" thickTop="1" thickBot="1" x14ac:dyDescent="0.25">
      <c r="B124" s="212"/>
      <c r="C124" s="123"/>
      <c r="D124" s="123"/>
      <c r="E124" s="123"/>
      <c r="F124" s="123"/>
      <c r="G124" s="123"/>
      <c r="H124" s="123"/>
      <c r="I124" s="124"/>
      <c r="L124" s="206" t="s">
        <v>89</v>
      </c>
      <c r="M124" s="166">
        <f t="shared" ref="M124:V124" si="114">+M121+M122+M123</f>
        <v>1047</v>
      </c>
      <c r="N124" s="167">
        <f t="shared" si="114"/>
        <v>3348</v>
      </c>
      <c r="O124" s="166">
        <f t="shared" si="114"/>
        <v>4395</v>
      </c>
      <c r="P124" s="166">
        <f t="shared" si="114"/>
        <v>0</v>
      </c>
      <c r="Q124" s="166">
        <f t="shared" si="114"/>
        <v>4395</v>
      </c>
      <c r="R124" s="166">
        <f t="shared" si="114"/>
        <v>1000</v>
      </c>
      <c r="S124" s="167">
        <f t="shared" si="114"/>
        <v>3556</v>
      </c>
      <c r="T124" s="166">
        <f t="shared" si="114"/>
        <v>4556</v>
      </c>
      <c r="U124" s="166">
        <f t="shared" si="114"/>
        <v>0</v>
      </c>
      <c r="V124" s="168">
        <f t="shared" si="114"/>
        <v>4556</v>
      </c>
      <c r="W124" s="169">
        <f t="shared" ref="W124" si="115">IF(Q124=0,0,((V124/Q124)-1)*100)</f>
        <v>3.663253697383384</v>
      </c>
      <c r="Y124" s="3"/>
      <c r="Z124" s="3"/>
    </row>
    <row r="125" spans="2:26" ht="14.25" customHeight="1" thickTop="1" x14ac:dyDescent="0.2">
      <c r="B125" s="212"/>
      <c r="C125" s="123"/>
      <c r="D125" s="123"/>
      <c r="E125" s="123"/>
      <c r="F125" s="123"/>
      <c r="G125" s="123"/>
      <c r="H125" s="123"/>
      <c r="I125" s="124"/>
      <c r="L125" s="226" t="s">
        <v>21</v>
      </c>
      <c r="M125" s="248">
        <v>397</v>
      </c>
      <c r="N125" s="249">
        <v>925</v>
      </c>
      <c r="O125" s="160">
        <f>SUM(M125:N125)</f>
        <v>1322</v>
      </c>
      <c r="P125" s="102">
        <v>0</v>
      </c>
      <c r="Q125" s="163">
        <f>+P125+O125</f>
        <v>1322</v>
      </c>
      <c r="R125" s="248">
        <v>299</v>
      </c>
      <c r="S125" s="249">
        <v>937</v>
      </c>
      <c r="T125" s="160">
        <f>SUM(R125:S125)</f>
        <v>1236</v>
      </c>
      <c r="U125" s="102">
        <v>0</v>
      </c>
      <c r="V125" s="165">
        <f>SUM(T125:U125)</f>
        <v>1236</v>
      </c>
      <c r="W125" s="222">
        <f t="shared" si="113"/>
        <v>-6.5052950075642935</v>
      </c>
      <c r="Y125" s="3"/>
      <c r="Z125" s="3"/>
    </row>
    <row r="126" spans="2:26" ht="14.25" customHeight="1" thickBot="1" x14ac:dyDescent="0.25">
      <c r="B126" s="212"/>
      <c r="C126" s="123"/>
      <c r="D126" s="123"/>
      <c r="E126" s="123"/>
      <c r="F126" s="123"/>
      <c r="G126" s="123"/>
      <c r="H126" s="123"/>
      <c r="I126" s="124"/>
      <c r="L126" s="226" t="s">
        <v>90</v>
      </c>
      <c r="M126" s="248">
        <v>353</v>
      </c>
      <c r="N126" s="249">
        <v>1086</v>
      </c>
      <c r="O126" s="160">
        <f>SUM(M126:N126)</f>
        <v>1439</v>
      </c>
      <c r="P126" s="102">
        <v>0</v>
      </c>
      <c r="Q126" s="163">
        <f>+P126+O126</f>
        <v>1439</v>
      </c>
      <c r="R126" s="248">
        <v>281</v>
      </c>
      <c r="S126" s="249">
        <v>1047</v>
      </c>
      <c r="T126" s="160">
        <f>SUM(R126:S126)</f>
        <v>1328</v>
      </c>
      <c r="U126" s="102">
        <v>0</v>
      </c>
      <c r="V126" s="165">
        <f>SUM(T126:U126)</f>
        <v>1328</v>
      </c>
      <c r="W126" s="222">
        <f>IF(Q126=0,0,((V126/Q126)-1)*100)</f>
        <v>-7.7136900625434324</v>
      </c>
      <c r="Y126" s="3"/>
      <c r="Z126" s="3"/>
    </row>
    <row r="127" spans="2:26" ht="14.25" customHeight="1" thickTop="1" thickBot="1" x14ac:dyDescent="0.25">
      <c r="B127" s="212"/>
      <c r="C127" s="123"/>
      <c r="D127" s="123"/>
      <c r="E127" s="123"/>
      <c r="F127" s="123"/>
      <c r="G127" s="123"/>
      <c r="H127" s="123"/>
      <c r="I127" s="124"/>
      <c r="L127" s="206" t="s">
        <v>94</v>
      </c>
      <c r="M127" s="166">
        <f t="shared" ref="M127" si="116">+M124+M125+M126</f>
        <v>1797</v>
      </c>
      <c r="N127" s="167">
        <f t="shared" ref="N127" si="117">+N124+N125+N126</f>
        <v>5359</v>
      </c>
      <c r="O127" s="166">
        <f t="shared" ref="O127" si="118">+O124+O125+O126</f>
        <v>7156</v>
      </c>
      <c r="P127" s="166">
        <f t="shared" ref="P127" si="119">+P124+P125+P126</f>
        <v>0</v>
      </c>
      <c r="Q127" s="166">
        <f t="shared" ref="Q127" si="120">+Q124+Q125+Q126</f>
        <v>7156</v>
      </c>
      <c r="R127" s="166">
        <f t="shared" ref="R127" si="121">+R124+R125+R126</f>
        <v>1580</v>
      </c>
      <c r="S127" s="167">
        <f t="shared" ref="S127" si="122">+S124+S125+S126</f>
        <v>5540</v>
      </c>
      <c r="T127" s="166">
        <f t="shared" ref="T127" si="123">+T124+T125+T126</f>
        <v>7120</v>
      </c>
      <c r="U127" s="166">
        <f t="shared" ref="U127" si="124">+U124+U125+U126</f>
        <v>0</v>
      </c>
      <c r="V127" s="168">
        <f t="shared" ref="V127" si="125">+V124+V125+V126</f>
        <v>7120</v>
      </c>
      <c r="W127" s="169">
        <f t="shared" ref="W127:W128" si="126">IF(Q127=0,0,((V127/Q127)-1)*100)</f>
        <v>-0.50307434320849831</v>
      </c>
      <c r="Y127" s="3"/>
      <c r="Z127" s="3"/>
    </row>
    <row r="128" spans="2:26" ht="14.25" customHeight="1" thickTop="1" thickBot="1" x14ac:dyDescent="0.25">
      <c r="B128" s="212"/>
      <c r="C128" s="123"/>
      <c r="D128" s="123"/>
      <c r="E128" s="123"/>
      <c r="F128" s="123"/>
      <c r="G128" s="123"/>
      <c r="H128" s="123"/>
      <c r="I128" s="124"/>
      <c r="L128" s="206" t="s">
        <v>95</v>
      </c>
      <c r="M128" s="166">
        <f t="shared" ref="M128:V128" si="127">+M120+M124+M125+M126</f>
        <v>2910</v>
      </c>
      <c r="N128" s="167">
        <f t="shared" si="127"/>
        <v>8572</v>
      </c>
      <c r="O128" s="166">
        <f t="shared" si="127"/>
        <v>11482</v>
      </c>
      <c r="P128" s="166">
        <f t="shared" si="127"/>
        <v>0</v>
      </c>
      <c r="Q128" s="166">
        <f t="shared" si="127"/>
        <v>11482</v>
      </c>
      <c r="R128" s="166">
        <f t="shared" si="127"/>
        <v>2525</v>
      </c>
      <c r="S128" s="167">
        <f t="shared" si="127"/>
        <v>8800</v>
      </c>
      <c r="T128" s="166">
        <f t="shared" si="127"/>
        <v>11325</v>
      </c>
      <c r="U128" s="166">
        <f t="shared" si="127"/>
        <v>0</v>
      </c>
      <c r="V128" s="168">
        <f t="shared" si="127"/>
        <v>11325</v>
      </c>
      <c r="W128" s="169">
        <f t="shared" si="126"/>
        <v>-1.3673576032050216</v>
      </c>
      <c r="Y128" s="3"/>
      <c r="Z128" s="3"/>
    </row>
    <row r="129" spans="1:26" ht="14.25" customHeight="1" thickTop="1" thickBot="1" x14ac:dyDescent="0.25">
      <c r="B129" s="212"/>
      <c r="C129" s="123"/>
      <c r="D129" s="123"/>
      <c r="E129" s="123"/>
      <c r="F129" s="123"/>
      <c r="G129" s="123"/>
      <c r="H129" s="123"/>
      <c r="I129" s="124"/>
      <c r="L129" s="226" t="s">
        <v>22</v>
      </c>
      <c r="M129" s="248">
        <v>406</v>
      </c>
      <c r="N129" s="249">
        <v>1010</v>
      </c>
      <c r="O129" s="161">
        <f>SUM(M129:N129)</f>
        <v>1416</v>
      </c>
      <c r="P129" s="255">
        <v>0</v>
      </c>
      <c r="Q129" s="163">
        <f>+P129+O129</f>
        <v>1416</v>
      </c>
      <c r="R129" s="248"/>
      <c r="S129" s="249"/>
      <c r="T129" s="161"/>
      <c r="U129" s="255"/>
      <c r="V129" s="165"/>
      <c r="W129" s="222"/>
      <c r="Y129" s="3"/>
      <c r="Z129" s="3"/>
    </row>
    <row r="130" spans="1:26" ht="12.75" customHeight="1" thickTop="1" thickBot="1" x14ac:dyDescent="0.25">
      <c r="B130" s="212"/>
      <c r="C130" s="123"/>
      <c r="D130" s="123"/>
      <c r="E130" s="123"/>
      <c r="F130" s="123"/>
      <c r="G130" s="123"/>
      <c r="H130" s="123"/>
      <c r="I130" s="124"/>
      <c r="L130" s="207" t="s">
        <v>23</v>
      </c>
      <c r="M130" s="170">
        <f t="shared" ref="M130:Q130" si="128">+M125+M126+M129</f>
        <v>1156</v>
      </c>
      <c r="N130" s="170">
        <f t="shared" si="128"/>
        <v>3021</v>
      </c>
      <c r="O130" s="171">
        <f t="shared" si="128"/>
        <v>4177</v>
      </c>
      <c r="P130" s="171">
        <f t="shared" si="128"/>
        <v>0</v>
      </c>
      <c r="Q130" s="171">
        <f t="shared" si="128"/>
        <v>4177</v>
      </c>
      <c r="R130" s="170"/>
      <c r="S130" s="170"/>
      <c r="T130" s="171"/>
      <c r="U130" s="171"/>
      <c r="V130" s="171"/>
      <c r="W130" s="172"/>
    </row>
    <row r="131" spans="1:26" ht="14.25" customHeight="1" thickTop="1" x14ac:dyDescent="0.2">
      <c r="A131" s="129"/>
      <c r="B131" s="213"/>
      <c r="C131" s="130"/>
      <c r="D131" s="130"/>
      <c r="E131" s="130"/>
      <c r="F131" s="130"/>
      <c r="G131" s="130"/>
      <c r="H131" s="130"/>
      <c r="I131" s="131"/>
      <c r="J131" s="129"/>
      <c r="K131" s="129"/>
      <c r="L131" s="226" t="s">
        <v>25</v>
      </c>
      <c r="M131" s="248">
        <v>380</v>
      </c>
      <c r="N131" s="249">
        <v>1093</v>
      </c>
      <c r="O131" s="161">
        <f>SUM(M131:N131)</f>
        <v>1473</v>
      </c>
      <c r="P131" s="256">
        <v>0</v>
      </c>
      <c r="Q131" s="163">
        <f>+P131+O131</f>
        <v>1473</v>
      </c>
      <c r="R131" s="248"/>
      <c r="S131" s="249"/>
      <c r="T131" s="161"/>
      <c r="U131" s="256"/>
      <c r="V131" s="165"/>
      <c r="W131" s="222"/>
    </row>
    <row r="132" spans="1:26" ht="14.25" customHeight="1" x14ac:dyDescent="0.2">
      <c r="A132" s="129"/>
      <c r="B132" s="214"/>
      <c r="C132" s="132"/>
      <c r="D132" s="132"/>
      <c r="E132" s="132"/>
      <c r="F132" s="132"/>
      <c r="G132" s="132"/>
      <c r="H132" s="132"/>
      <c r="I132" s="133"/>
      <c r="J132" s="129"/>
      <c r="K132" s="129"/>
      <c r="L132" s="226" t="s">
        <v>26</v>
      </c>
      <c r="M132" s="248">
        <v>183</v>
      </c>
      <c r="N132" s="249">
        <v>962</v>
      </c>
      <c r="O132" s="161">
        <f>SUM(M132:N132)</f>
        <v>1145</v>
      </c>
      <c r="P132" s="102">
        <v>0</v>
      </c>
      <c r="Q132" s="163">
        <f>+P132+O132</f>
        <v>1145</v>
      </c>
      <c r="R132" s="248"/>
      <c r="S132" s="249"/>
      <c r="T132" s="161"/>
      <c r="U132" s="102"/>
      <c r="V132" s="165"/>
      <c r="W132" s="222"/>
    </row>
    <row r="133" spans="1:26" ht="14.25" customHeight="1" thickBot="1" x14ac:dyDescent="0.25">
      <c r="A133" s="129"/>
      <c r="B133" s="214"/>
      <c r="C133" s="132"/>
      <c r="D133" s="132"/>
      <c r="E133" s="132"/>
      <c r="F133" s="132"/>
      <c r="G133" s="132"/>
      <c r="H133" s="132"/>
      <c r="I133" s="133"/>
      <c r="J133" s="129"/>
      <c r="K133" s="129"/>
      <c r="L133" s="226" t="s">
        <v>27</v>
      </c>
      <c r="M133" s="248">
        <v>248</v>
      </c>
      <c r="N133" s="249">
        <v>1030</v>
      </c>
      <c r="O133" s="161">
        <f>SUM(M133:N133)</f>
        <v>1278</v>
      </c>
      <c r="P133" s="102"/>
      <c r="Q133" s="163">
        <f>+P133+O133</f>
        <v>1278</v>
      </c>
      <c r="R133" s="248"/>
      <c r="S133" s="249"/>
      <c r="T133" s="161"/>
      <c r="U133" s="102"/>
      <c r="V133" s="165"/>
      <c r="W133" s="222"/>
    </row>
    <row r="134" spans="1:26" ht="14.25" customHeight="1" thickTop="1" thickBot="1" x14ac:dyDescent="0.25">
      <c r="B134" s="212"/>
      <c r="C134" s="123"/>
      <c r="D134" s="123"/>
      <c r="E134" s="123"/>
      <c r="F134" s="123"/>
      <c r="G134" s="123"/>
      <c r="H134" s="123"/>
      <c r="I134" s="124"/>
      <c r="L134" s="206" t="s">
        <v>28</v>
      </c>
      <c r="M134" s="166">
        <f t="shared" ref="M134:Q134" si="129">+M131+M132+M133</f>
        <v>811</v>
      </c>
      <c r="N134" s="167">
        <f t="shared" si="129"/>
        <v>3085</v>
      </c>
      <c r="O134" s="166">
        <f t="shared" si="129"/>
        <v>3896</v>
      </c>
      <c r="P134" s="166">
        <f t="shared" si="129"/>
        <v>0</v>
      </c>
      <c r="Q134" s="166">
        <f t="shared" si="129"/>
        <v>3896</v>
      </c>
      <c r="R134" s="166"/>
      <c r="S134" s="167"/>
      <c r="T134" s="166"/>
      <c r="U134" s="166"/>
      <c r="V134" s="166"/>
      <c r="W134" s="169"/>
    </row>
    <row r="135" spans="1:26" ht="14.25" customHeight="1" thickTop="1" thickBot="1" x14ac:dyDescent="0.25">
      <c r="B135" s="212"/>
      <c r="C135" s="123"/>
      <c r="D135" s="123"/>
      <c r="E135" s="123"/>
      <c r="F135" s="123"/>
      <c r="G135" s="123"/>
      <c r="H135" s="123"/>
      <c r="I135" s="124"/>
      <c r="L135" s="206" t="s">
        <v>92</v>
      </c>
      <c r="M135" s="166">
        <f t="shared" ref="M135:Q135" si="130">+M120+M124+M130+M134</f>
        <v>4127</v>
      </c>
      <c r="N135" s="167">
        <f t="shared" si="130"/>
        <v>12667</v>
      </c>
      <c r="O135" s="166">
        <f t="shared" si="130"/>
        <v>16794</v>
      </c>
      <c r="P135" s="166">
        <f t="shared" si="130"/>
        <v>0</v>
      </c>
      <c r="Q135" s="166">
        <f t="shared" si="130"/>
        <v>16794</v>
      </c>
      <c r="R135" s="166"/>
      <c r="S135" s="167"/>
      <c r="T135" s="166"/>
      <c r="U135" s="166"/>
      <c r="V135" s="168"/>
      <c r="W135" s="169"/>
      <c r="Y135" s="3"/>
      <c r="Z135" s="3"/>
    </row>
    <row r="136" spans="1:26" ht="14.25" thickTop="1" thickBot="1" x14ac:dyDescent="0.25">
      <c r="B136" s="212"/>
      <c r="C136" s="123"/>
      <c r="D136" s="123"/>
      <c r="E136" s="123"/>
      <c r="F136" s="123"/>
      <c r="G136" s="123"/>
      <c r="H136" s="123"/>
      <c r="I136" s="124"/>
      <c r="L136" s="205" t="s">
        <v>61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135"/>
    </row>
    <row r="137" spans="1:26" ht="13.5" thickTop="1" x14ac:dyDescent="0.2">
      <c r="B137" s="212"/>
      <c r="C137" s="123"/>
      <c r="D137" s="123"/>
      <c r="E137" s="123"/>
      <c r="F137" s="123"/>
      <c r="G137" s="123"/>
      <c r="H137" s="123"/>
      <c r="I137" s="124"/>
      <c r="L137" s="302" t="s">
        <v>47</v>
      </c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4"/>
    </row>
    <row r="138" spans="1:26" ht="13.5" thickBot="1" x14ac:dyDescent="0.25">
      <c r="B138" s="212"/>
      <c r="C138" s="123"/>
      <c r="D138" s="123"/>
      <c r="E138" s="123"/>
      <c r="F138" s="123"/>
      <c r="G138" s="123"/>
      <c r="H138" s="123"/>
      <c r="I138" s="124"/>
      <c r="L138" s="305" t="s">
        <v>58</v>
      </c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7"/>
    </row>
    <row r="139" spans="1:26" ht="14.25" thickTop="1" thickBot="1" x14ac:dyDescent="0.25">
      <c r="B139" s="212"/>
      <c r="C139" s="123"/>
      <c r="D139" s="123"/>
      <c r="E139" s="123"/>
      <c r="F139" s="123"/>
      <c r="G139" s="123"/>
      <c r="H139" s="123"/>
      <c r="I139" s="124"/>
      <c r="L139" s="202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122" t="s">
        <v>41</v>
      </c>
    </row>
    <row r="140" spans="1:26" ht="14.25" thickTop="1" thickBot="1" x14ac:dyDescent="0.25">
      <c r="B140" s="212"/>
      <c r="C140" s="123"/>
      <c r="D140" s="123"/>
      <c r="E140" s="123"/>
      <c r="F140" s="123"/>
      <c r="G140" s="123"/>
      <c r="H140" s="123"/>
      <c r="I140" s="124"/>
      <c r="L140" s="224"/>
      <c r="M140" s="314" t="s">
        <v>91</v>
      </c>
      <c r="N140" s="315"/>
      <c r="O140" s="315"/>
      <c r="P140" s="315"/>
      <c r="Q140" s="316"/>
      <c r="R140" s="314" t="s">
        <v>93</v>
      </c>
      <c r="S140" s="315"/>
      <c r="T140" s="315"/>
      <c r="U140" s="315"/>
      <c r="V140" s="316"/>
      <c r="W140" s="225" t="s">
        <v>4</v>
      </c>
    </row>
    <row r="141" spans="1:26" ht="13.5" thickTop="1" x14ac:dyDescent="0.2">
      <c r="B141" s="212"/>
      <c r="C141" s="123"/>
      <c r="D141" s="123"/>
      <c r="E141" s="123"/>
      <c r="F141" s="123"/>
      <c r="G141" s="123"/>
      <c r="H141" s="123"/>
      <c r="I141" s="124"/>
      <c r="L141" s="226" t="s">
        <v>5</v>
      </c>
      <c r="M141" s="227"/>
      <c r="N141" s="230"/>
      <c r="O141" s="173"/>
      <c r="P141" s="231"/>
      <c r="Q141" s="174"/>
      <c r="R141" s="227"/>
      <c r="S141" s="230"/>
      <c r="T141" s="173"/>
      <c r="U141" s="231"/>
      <c r="V141" s="174"/>
      <c r="W141" s="229" t="s">
        <v>6</v>
      </c>
    </row>
    <row r="142" spans="1:26" ht="13.5" thickBot="1" x14ac:dyDescent="0.25">
      <c r="B142" s="212"/>
      <c r="C142" s="123"/>
      <c r="D142" s="123"/>
      <c r="E142" s="123"/>
      <c r="F142" s="123"/>
      <c r="G142" s="123"/>
      <c r="H142" s="123"/>
      <c r="I142" s="124"/>
      <c r="L142" s="232"/>
      <c r="M142" s="236" t="s">
        <v>42</v>
      </c>
      <c r="N142" s="237" t="s">
        <v>43</v>
      </c>
      <c r="O142" s="175" t="s">
        <v>44</v>
      </c>
      <c r="P142" s="238" t="s">
        <v>13</v>
      </c>
      <c r="Q142" s="220" t="s">
        <v>9</v>
      </c>
      <c r="R142" s="236" t="s">
        <v>42</v>
      </c>
      <c r="S142" s="237" t="s">
        <v>43</v>
      </c>
      <c r="T142" s="175" t="s">
        <v>44</v>
      </c>
      <c r="U142" s="238" t="s">
        <v>13</v>
      </c>
      <c r="V142" s="220" t="s">
        <v>9</v>
      </c>
      <c r="W142" s="235"/>
    </row>
    <row r="143" spans="1:26" ht="4.5" customHeight="1" thickTop="1" x14ac:dyDescent="0.2">
      <c r="B143" s="212"/>
      <c r="C143" s="123"/>
      <c r="D143" s="123"/>
      <c r="E143" s="123"/>
      <c r="F143" s="123"/>
      <c r="G143" s="123"/>
      <c r="H143" s="123"/>
      <c r="I143" s="124"/>
      <c r="L143" s="226"/>
      <c r="M143" s="242"/>
      <c r="N143" s="243"/>
      <c r="O143" s="159"/>
      <c r="P143" s="244"/>
      <c r="Q143" s="162"/>
      <c r="R143" s="242"/>
      <c r="S143" s="243"/>
      <c r="T143" s="159"/>
      <c r="U143" s="244"/>
      <c r="V143" s="164"/>
      <c r="W143" s="245"/>
    </row>
    <row r="144" spans="1:26" x14ac:dyDescent="0.2">
      <c r="B144" s="212"/>
      <c r="C144" s="123"/>
      <c r="D144" s="123"/>
      <c r="E144" s="123"/>
      <c r="F144" s="123"/>
      <c r="G144" s="123"/>
      <c r="H144" s="123"/>
      <c r="I144" s="124"/>
      <c r="L144" s="226" t="s">
        <v>14</v>
      </c>
      <c r="M144" s="248">
        <f t="shared" ref="M144:N146" si="131">+M90+M117</f>
        <v>381</v>
      </c>
      <c r="N144" s="249">
        <f t="shared" si="131"/>
        <v>1077</v>
      </c>
      <c r="O144" s="160">
        <f>+M144+N144</f>
        <v>1458</v>
      </c>
      <c r="P144" s="102">
        <f>+P90+P117</f>
        <v>0</v>
      </c>
      <c r="Q144" s="163">
        <f>+O144+P144</f>
        <v>1458</v>
      </c>
      <c r="R144" s="248">
        <f t="shared" ref="R144:S146" si="132">+R90+R117</f>
        <v>357</v>
      </c>
      <c r="S144" s="249">
        <f t="shared" si="132"/>
        <v>1143</v>
      </c>
      <c r="T144" s="160">
        <f>+R144+S144</f>
        <v>1500</v>
      </c>
      <c r="U144" s="102">
        <f>+U90+U117</f>
        <v>0</v>
      </c>
      <c r="V144" s="165">
        <f>+T144+U144</f>
        <v>1500</v>
      </c>
      <c r="W144" s="222">
        <f t="shared" ref="W144:W152" si="133">IF(Q144=0,0,((V144/Q144)-1)*100)</f>
        <v>2.8806584362139898</v>
      </c>
      <c r="Y144" s="3"/>
      <c r="Z144" s="3"/>
    </row>
    <row r="145" spans="1:26" x14ac:dyDescent="0.2">
      <c r="B145" s="212"/>
      <c r="C145" s="123"/>
      <c r="D145" s="123"/>
      <c r="E145" s="123"/>
      <c r="F145" s="123"/>
      <c r="G145" s="123"/>
      <c r="H145" s="123"/>
      <c r="I145" s="124"/>
      <c r="L145" s="226" t="s">
        <v>15</v>
      </c>
      <c r="M145" s="248">
        <f t="shared" si="131"/>
        <v>380</v>
      </c>
      <c r="N145" s="249">
        <f t="shared" si="131"/>
        <v>1078</v>
      </c>
      <c r="O145" s="160">
        <f t="shared" ref="O145:O146" si="134">+M145+N145</f>
        <v>1458</v>
      </c>
      <c r="P145" s="102">
        <f>+P91+P118</f>
        <v>0</v>
      </c>
      <c r="Q145" s="163">
        <f t="shared" ref="Q145:Q146" si="135">+O145+P145</f>
        <v>1458</v>
      </c>
      <c r="R145" s="248">
        <f t="shared" si="132"/>
        <v>372</v>
      </c>
      <c r="S145" s="249">
        <f t="shared" si="132"/>
        <v>1131</v>
      </c>
      <c r="T145" s="160">
        <f t="shared" ref="T145:T146" si="136">+R145+S145</f>
        <v>1503</v>
      </c>
      <c r="U145" s="102">
        <f>+U91+U118</f>
        <v>0</v>
      </c>
      <c r="V145" s="165">
        <f t="shared" ref="V145:V146" si="137">+T145+U145</f>
        <v>1503</v>
      </c>
      <c r="W145" s="222">
        <f t="shared" si="133"/>
        <v>3.0864197530864113</v>
      </c>
      <c r="Y145" s="3"/>
      <c r="Z145" s="3"/>
    </row>
    <row r="146" spans="1:26" ht="13.5" thickBot="1" x14ac:dyDescent="0.25">
      <c r="B146" s="212"/>
      <c r="C146" s="123"/>
      <c r="D146" s="123"/>
      <c r="E146" s="123"/>
      <c r="F146" s="123"/>
      <c r="G146" s="123"/>
      <c r="H146" s="123"/>
      <c r="I146" s="124"/>
      <c r="L146" s="232" t="s">
        <v>16</v>
      </c>
      <c r="M146" s="248">
        <f t="shared" si="131"/>
        <v>384</v>
      </c>
      <c r="N146" s="249">
        <f t="shared" si="131"/>
        <v>1085</v>
      </c>
      <c r="O146" s="160">
        <f t="shared" si="134"/>
        <v>1469</v>
      </c>
      <c r="P146" s="102">
        <f>+P92+P119</f>
        <v>0</v>
      </c>
      <c r="Q146" s="163">
        <f t="shared" si="135"/>
        <v>1469</v>
      </c>
      <c r="R146" s="248">
        <f t="shared" si="132"/>
        <v>382</v>
      </c>
      <c r="S146" s="249">
        <f t="shared" si="132"/>
        <v>1298</v>
      </c>
      <c r="T146" s="160">
        <f t="shared" si="136"/>
        <v>1680</v>
      </c>
      <c r="U146" s="102">
        <f>+U92+U119</f>
        <v>0</v>
      </c>
      <c r="V146" s="165">
        <f t="shared" si="137"/>
        <v>1680</v>
      </c>
      <c r="W146" s="222">
        <f t="shared" si="133"/>
        <v>14.36351259360109</v>
      </c>
      <c r="Y146" s="3"/>
      <c r="Z146" s="3"/>
    </row>
    <row r="147" spans="1:26" ht="14.25" thickTop="1" thickBot="1" x14ac:dyDescent="0.25">
      <c r="B147" s="212"/>
      <c r="C147" s="123"/>
      <c r="D147" s="123"/>
      <c r="E147" s="123"/>
      <c r="F147" s="123"/>
      <c r="G147" s="123"/>
      <c r="H147" s="123"/>
      <c r="I147" s="124"/>
      <c r="L147" s="206" t="s">
        <v>56</v>
      </c>
      <c r="M147" s="166">
        <f t="shared" ref="M147:V147" si="138">+M144+M145+M146</f>
        <v>1145</v>
      </c>
      <c r="N147" s="167">
        <f t="shared" si="138"/>
        <v>3240</v>
      </c>
      <c r="O147" s="166">
        <f t="shared" si="138"/>
        <v>4385</v>
      </c>
      <c r="P147" s="166">
        <f t="shared" si="138"/>
        <v>0</v>
      </c>
      <c r="Q147" s="166">
        <f t="shared" si="138"/>
        <v>4385</v>
      </c>
      <c r="R147" s="166">
        <f t="shared" si="138"/>
        <v>1111</v>
      </c>
      <c r="S147" s="167">
        <f t="shared" si="138"/>
        <v>3572</v>
      </c>
      <c r="T147" s="166">
        <f t="shared" si="138"/>
        <v>4683</v>
      </c>
      <c r="U147" s="166">
        <f t="shared" si="138"/>
        <v>0</v>
      </c>
      <c r="V147" s="168">
        <f t="shared" si="138"/>
        <v>4683</v>
      </c>
      <c r="W147" s="169">
        <f t="shared" si="133"/>
        <v>6.7958950969213117</v>
      </c>
      <c r="Y147" s="3"/>
      <c r="Z147" s="3"/>
    </row>
    <row r="148" spans="1:26" ht="13.5" thickTop="1" x14ac:dyDescent="0.2">
      <c r="B148" s="212"/>
      <c r="C148" s="123"/>
      <c r="D148" s="123"/>
      <c r="E148" s="123"/>
      <c r="F148" s="123"/>
      <c r="G148" s="123"/>
      <c r="H148" s="123"/>
      <c r="I148" s="124"/>
      <c r="L148" s="226" t="s">
        <v>18</v>
      </c>
      <c r="M148" s="248">
        <f t="shared" ref="M148:N150" si="139">+M94+M121</f>
        <v>375</v>
      </c>
      <c r="N148" s="249">
        <f t="shared" si="139"/>
        <v>1128</v>
      </c>
      <c r="O148" s="160">
        <f t="shared" ref="O148:O149" si="140">+M148+N148</f>
        <v>1503</v>
      </c>
      <c r="P148" s="102">
        <f>+P94+P121</f>
        <v>0</v>
      </c>
      <c r="Q148" s="163">
        <f t="shared" ref="Q148:Q149" si="141">+O148+P148</f>
        <v>1503</v>
      </c>
      <c r="R148" s="248">
        <f t="shared" ref="R148:S150" si="142">+R94+R121</f>
        <v>410</v>
      </c>
      <c r="S148" s="249">
        <f t="shared" si="142"/>
        <v>1220</v>
      </c>
      <c r="T148" s="160">
        <f t="shared" ref="T148:T149" si="143">+R148+S148</f>
        <v>1630</v>
      </c>
      <c r="U148" s="102">
        <f>+U94+U121</f>
        <v>0</v>
      </c>
      <c r="V148" s="165">
        <f t="shared" ref="V148:V149" si="144">+T148+U148</f>
        <v>1630</v>
      </c>
      <c r="W148" s="222">
        <f t="shared" si="133"/>
        <v>8.4497671324018633</v>
      </c>
      <c r="Y148" s="3"/>
      <c r="Z148" s="3"/>
    </row>
    <row r="149" spans="1:26" x14ac:dyDescent="0.2">
      <c r="B149" s="212"/>
      <c r="C149" s="123"/>
      <c r="D149" s="123"/>
      <c r="E149" s="123"/>
      <c r="F149" s="123"/>
      <c r="G149" s="123"/>
      <c r="H149" s="123"/>
      <c r="I149" s="124"/>
      <c r="L149" s="226" t="s">
        <v>19</v>
      </c>
      <c r="M149" s="248">
        <f t="shared" si="139"/>
        <v>332</v>
      </c>
      <c r="N149" s="249">
        <f t="shared" si="139"/>
        <v>1160</v>
      </c>
      <c r="O149" s="160">
        <f t="shared" si="140"/>
        <v>1492</v>
      </c>
      <c r="P149" s="102">
        <f>+P95+P122</f>
        <v>0</v>
      </c>
      <c r="Q149" s="163">
        <f t="shared" si="141"/>
        <v>1492</v>
      </c>
      <c r="R149" s="248">
        <f t="shared" si="142"/>
        <v>359</v>
      </c>
      <c r="S149" s="249">
        <f t="shared" si="142"/>
        <v>1297</v>
      </c>
      <c r="T149" s="160">
        <f t="shared" si="143"/>
        <v>1656</v>
      </c>
      <c r="U149" s="102">
        <f>+U95+U122</f>
        <v>0</v>
      </c>
      <c r="V149" s="165">
        <f t="shared" si="144"/>
        <v>1656</v>
      </c>
      <c r="W149" s="222">
        <f t="shared" si="133"/>
        <v>10.991957104557649</v>
      </c>
      <c r="Y149" s="3"/>
      <c r="Z149" s="3"/>
    </row>
    <row r="150" spans="1:26" ht="13.5" thickBot="1" x14ac:dyDescent="0.25">
      <c r="B150" s="212"/>
      <c r="C150" s="123"/>
      <c r="D150" s="123"/>
      <c r="E150" s="123"/>
      <c r="F150" s="123"/>
      <c r="G150" s="123"/>
      <c r="H150" s="123"/>
      <c r="I150" s="124"/>
      <c r="L150" s="226" t="s">
        <v>20</v>
      </c>
      <c r="M150" s="248">
        <f t="shared" si="139"/>
        <v>370</v>
      </c>
      <c r="N150" s="249">
        <f t="shared" si="139"/>
        <v>1163</v>
      </c>
      <c r="O150" s="160">
        <f>+M150+N150</f>
        <v>1533</v>
      </c>
      <c r="P150" s="102">
        <f>+P96+P123</f>
        <v>0</v>
      </c>
      <c r="Q150" s="163">
        <f>+O150+P150</f>
        <v>1533</v>
      </c>
      <c r="R150" s="248">
        <f t="shared" si="142"/>
        <v>401</v>
      </c>
      <c r="S150" s="249">
        <f t="shared" si="142"/>
        <v>1264</v>
      </c>
      <c r="T150" s="160">
        <f>+R150+S150</f>
        <v>1665</v>
      </c>
      <c r="U150" s="102">
        <f>+U96+U123</f>
        <v>0</v>
      </c>
      <c r="V150" s="165">
        <f>+T150+U150</f>
        <v>1665</v>
      </c>
      <c r="W150" s="222">
        <f>IF(Q150=0,0,((V150/Q150)-1)*100)</f>
        <v>8.6105675146771041</v>
      </c>
      <c r="Y150" s="3"/>
      <c r="Z150" s="3"/>
    </row>
    <row r="151" spans="1:26" ht="14.25" thickTop="1" thickBot="1" x14ac:dyDescent="0.25">
      <c r="B151" s="212"/>
      <c r="C151" s="123"/>
      <c r="D151" s="123"/>
      <c r="E151" s="123"/>
      <c r="F151" s="123"/>
      <c r="G151" s="123"/>
      <c r="H151" s="123"/>
      <c r="I151" s="124"/>
      <c r="L151" s="206" t="s">
        <v>89</v>
      </c>
      <c r="M151" s="166">
        <f t="shared" ref="M151:V151" si="145">+M148+M149+M150</f>
        <v>1077</v>
      </c>
      <c r="N151" s="167">
        <f t="shared" si="145"/>
        <v>3451</v>
      </c>
      <c r="O151" s="166">
        <f t="shared" si="145"/>
        <v>4528</v>
      </c>
      <c r="P151" s="166">
        <f t="shared" si="145"/>
        <v>0</v>
      </c>
      <c r="Q151" s="166">
        <f t="shared" si="145"/>
        <v>4528</v>
      </c>
      <c r="R151" s="166">
        <f t="shared" si="145"/>
        <v>1170</v>
      </c>
      <c r="S151" s="167">
        <f t="shared" si="145"/>
        <v>3781</v>
      </c>
      <c r="T151" s="166">
        <f t="shared" si="145"/>
        <v>4951</v>
      </c>
      <c r="U151" s="166">
        <f t="shared" si="145"/>
        <v>0</v>
      </c>
      <c r="V151" s="168">
        <f t="shared" si="145"/>
        <v>4951</v>
      </c>
      <c r="W151" s="169">
        <f t="shared" ref="W151" si="146">IF(Q151=0,0,((V151/Q151)-1)*100)</f>
        <v>9.3418727915194353</v>
      </c>
      <c r="Y151" s="3"/>
      <c r="Z151" s="3"/>
    </row>
    <row r="152" spans="1:26" ht="13.5" thickTop="1" x14ac:dyDescent="0.2">
      <c r="B152" s="212"/>
      <c r="C152" s="123"/>
      <c r="D152" s="123"/>
      <c r="E152" s="123"/>
      <c r="F152" s="123"/>
      <c r="G152" s="123"/>
      <c r="H152" s="123"/>
      <c r="I152" s="124"/>
      <c r="L152" s="226" t="s">
        <v>21</v>
      </c>
      <c r="M152" s="248">
        <f>+M98+M125</f>
        <v>408</v>
      </c>
      <c r="N152" s="249">
        <f>+N98+N125</f>
        <v>954</v>
      </c>
      <c r="O152" s="160">
        <f t="shared" ref="O152:O156" si="147">+M152+N152</f>
        <v>1362</v>
      </c>
      <c r="P152" s="102">
        <f>+P98+P125</f>
        <v>0</v>
      </c>
      <c r="Q152" s="163">
        <f t="shared" ref="Q152:Q156" si="148">+O152+P152</f>
        <v>1362</v>
      </c>
      <c r="R152" s="248">
        <f>+R98+R125</f>
        <v>358</v>
      </c>
      <c r="S152" s="249">
        <f>+S98+S125</f>
        <v>1011</v>
      </c>
      <c r="T152" s="160">
        <f t="shared" ref="T152" si="149">+R152+S152</f>
        <v>1369</v>
      </c>
      <c r="U152" s="102">
        <f>+U98+U125</f>
        <v>0</v>
      </c>
      <c r="V152" s="165">
        <f t="shared" ref="V152" si="150">+T152+U152</f>
        <v>1369</v>
      </c>
      <c r="W152" s="222">
        <f t="shared" si="133"/>
        <v>0.51395007342143195</v>
      </c>
      <c r="Y152" s="3"/>
      <c r="Z152" s="3"/>
    </row>
    <row r="153" spans="1:26" ht="13.5" thickBot="1" x14ac:dyDescent="0.25">
      <c r="B153" s="212"/>
      <c r="C153" s="123"/>
      <c r="D153" s="123"/>
      <c r="E153" s="123"/>
      <c r="F153" s="123"/>
      <c r="G153" s="123"/>
      <c r="H153" s="123"/>
      <c r="I153" s="124"/>
      <c r="L153" s="226" t="s">
        <v>90</v>
      </c>
      <c r="M153" s="248">
        <f>+M99+M126</f>
        <v>363</v>
      </c>
      <c r="N153" s="249">
        <f>+N99+N126</f>
        <v>1151</v>
      </c>
      <c r="O153" s="160">
        <f>+M153+N153</f>
        <v>1514</v>
      </c>
      <c r="P153" s="102">
        <f>+P99+P126</f>
        <v>0</v>
      </c>
      <c r="Q153" s="163">
        <f>+O153+P153</f>
        <v>1514</v>
      </c>
      <c r="R153" s="248">
        <f>+R99+R126</f>
        <v>360</v>
      </c>
      <c r="S153" s="249">
        <f>+S99+S126</f>
        <v>1106</v>
      </c>
      <c r="T153" s="160">
        <f>+R153+S153</f>
        <v>1466</v>
      </c>
      <c r="U153" s="102">
        <f>+U99+U126</f>
        <v>0</v>
      </c>
      <c r="V153" s="165">
        <f>+T153+U153</f>
        <v>1466</v>
      </c>
      <c r="W153" s="222">
        <f>IF(Q153=0,0,((V153/Q153)-1)*100)</f>
        <v>-3.1704095112285335</v>
      </c>
      <c r="Y153" s="3"/>
      <c r="Z153" s="3"/>
    </row>
    <row r="154" spans="1:26" ht="14.25" thickTop="1" thickBot="1" x14ac:dyDescent="0.25">
      <c r="B154" s="212"/>
      <c r="C154" s="123"/>
      <c r="D154" s="123"/>
      <c r="E154" s="123"/>
      <c r="F154" s="123"/>
      <c r="G154" s="123"/>
      <c r="H154" s="123"/>
      <c r="I154" s="124"/>
      <c r="L154" s="206" t="s">
        <v>94</v>
      </c>
      <c r="M154" s="166">
        <f t="shared" ref="M154" si="151">+M151+M152+M153</f>
        <v>1848</v>
      </c>
      <c r="N154" s="167">
        <f t="shared" ref="N154" si="152">+N151+N152+N153</f>
        <v>5556</v>
      </c>
      <c r="O154" s="166">
        <f t="shared" ref="O154" si="153">+O151+O152+O153</f>
        <v>7404</v>
      </c>
      <c r="P154" s="166">
        <f t="shared" ref="P154" si="154">+P151+P152+P153</f>
        <v>0</v>
      </c>
      <c r="Q154" s="166">
        <f t="shared" ref="Q154" si="155">+Q151+Q152+Q153</f>
        <v>7404</v>
      </c>
      <c r="R154" s="166">
        <f t="shared" ref="R154" si="156">+R151+R152+R153</f>
        <v>1888</v>
      </c>
      <c r="S154" s="167">
        <f t="shared" ref="S154" si="157">+S151+S152+S153</f>
        <v>5898</v>
      </c>
      <c r="T154" s="166">
        <f t="shared" ref="T154" si="158">+T151+T152+T153</f>
        <v>7786</v>
      </c>
      <c r="U154" s="166">
        <f t="shared" ref="U154" si="159">+U151+U152+U153</f>
        <v>0</v>
      </c>
      <c r="V154" s="168">
        <f t="shared" ref="V154" si="160">+V151+V152+V153</f>
        <v>7786</v>
      </c>
      <c r="W154" s="169">
        <f t="shared" ref="W154" si="161">IF(Q154=0,0,((V154/Q154)-1)*100)</f>
        <v>5.1593733117234031</v>
      </c>
      <c r="Y154" s="3"/>
      <c r="Z154" s="3"/>
    </row>
    <row r="155" spans="1:26" ht="14.25" thickTop="1" thickBot="1" x14ac:dyDescent="0.25">
      <c r="B155" s="212"/>
      <c r="C155" s="123"/>
      <c r="D155" s="123"/>
      <c r="E155" s="123"/>
      <c r="F155" s="123"/>
      <c r="G155" s="123"/>
      <c r="H155" s="123"/>
      <c r="I155" s="124"/>
      <c r="L155" s="206" t="s">
        <v>95</v>
      </c>
      <c r="M155" s="166">
        <f t="shared" ref="M155:V155" si="162">+M147+M151+M152+M153</f>
        <v>2993</v>
      </c>
      <c r="N155" s="167">
        <f t="shared" si="162"/>
        <v>8796</v>
      </c>
      <c r="O155" s="166">
        <f t="shared" si="162"/>
        <v>11789</v>
      </c>
      <c r="P155" s="166">
        <f t="shared" si="162"/>
        <v>0</v>
      </c>
      <c r="Q155" s="166">
        <f t="shared" si="162"/>
        <v>11789</v>
      </c>
      <c r="R155" s="166">
        <f t="shared" si="162"/>
        <v>2999</v>
      </c>
      <c r="S155" s="167">
        <f t="shared" si="162"/>
        <v>9470</v>
      </c>
      <c r="T155" s="166">
        <f t="shared" si="162"/>
        <v>12469</v>
      </c>
      <c r="U155" s="166">
        <f t="shared" si="162"/>
        <v>0</v>
      </c>
      <c r="V155" s="168">
        <f t="shared" si="162"/>
        <v>12469</v>
      </c>
      <c r="W155" s="169">
        <f>IF(Q155=0,0,((V155/Q155)-1)*100)</f>
        <v>5.7680888964288801</v>
      </c>
      <c r="Y155" s="3"/>
      <c r="Z155" s="3"/>
    </row>
    <row r="156" spans="1:26" ht="14.25" thickTop="1" thickBot="1" x14ac:dyDescent="0.25">
      <c r="B156" s="212"/>
      <c r="C156" s="123"/>
      <c r="D156" s="123"/>
      <c r="E156" s="123"/>
      <c r="F156" s="123"/>
      <c r="G156" s="123"/>
      <c r="H156" s="123"/>
      <c r="I156" s="124"/>
      <c r="L156" s="226" t="s">
        <v>22</v>
      </c>
      <c r="M156" s="248">
        <f>+M102+M129</f>
        <v>412</v>
      </c>
      <c r="N156" s="249">
        <f>+N102+N129</f>
        <v>1065</v>
      </c>
      <c r="O156" s="161">
        <f t="shared" si="147"/>
        <v>1477</v>
      </c>
      <c r="P156" s="255">
        <f>+P102+P129</f>
        <v>0</v>
      </c>
      <c r="Q156" s="163">
        <f t="shared" si="148"/>
        <v>1477</v>
      </c>
      <c r="R156" s="248"/>
      <c r="S156" s="249"/>
      <c r="T156" s="161"/>
      <c r="U156" s="255"/>
      <c r="V156" s="165"/>
      <c r="W156" s="222"/>
      <c r="Y156" s="3"/>
      <c r="Z156" s="3"/>
    </row>
    <row r="157" spans="1:26" ht="14.25" thickTop="1" thickBot="1" x14ac:dyDescent="0.25">
      <c r="A157" s="123"/>
      <c r="B157" s="212"/>
      <c r="C157" s="123"/>
      <c r="D157" s="123"/>
      <c r="E157" s="123"/>
      <c r="F157" s="123"/>
      <c r="G157" s="123"/>
      <c r="H157" s="123"/>
      <c r="I157" s="124"/>
      <c r="J157" s="123"/>
      <c r="L157" s="207" t="s">
        <v>23</v>
      </c>
      <c r="M157" s="170">
        <f t="shared" ref="M157:Q157" si="163">+M152+M153+M156</f>
        <v>1183</v>
      </c>
      <c r="N157" s="170">
        <f t="shared" si="163"/>
        <v>3170</v>
      </c>
      <c r="O157" s="171">
        <f t="shared" si="163"/>
        <v>4353</v>
      </c>
      <c r="P157" s="171">
        <f t="shared" si="163"/>
        <v>0</v>
      </c>
      <c r="Q157" s="171">
        <f t="shared" si="163"/>
        <v>4353</v>
      </c>
      <c r="R157" s="170"/>
      <c r="S157" s="170"/>
      <c r="T157" s="171"/>
      <c r="U157" s="171"/>
      <c r="V157" s="171"/>
      <c r="W157" s="172"/>
      <c r="Y157" s="3"/>
      <c r="Z157" s="3"/>
    </row>
    <row r="158" spans="1:26" ht="13.5" thickTop="1" x14ac:dyDescent="0.2">
      <c r="A158" s="123"/>
      <c r="B158" s="212"/>
      <c r="C158" s="123"/>
      <c r="D158" s="123"/>
      <c r="E158" s="123"/>
      <c r="F158" s="123"/>
      <c r="G158" s="123"/>
      <c r="H158" s="123"/>
      <c r="I158" s="124"/>
      <c r="J158" s="123"/>
      <c r="L158" s="226" t="s">
        <v>25</v>
      </c>
      <c r="M158" s="248">
        <f t="shared" ref="M158:N160" si="164">+M104+M131</f>
        <v>387</v>
      </c>
      <c r="N158" s="249">
        <f t="shared" si="164"/>
        <v>1146</v>
      </c>
      <c r="O158" s="161">
        <f t="shared" ref="O158:O160" si="165">+M158+N158</f>
        <v>1533</v>
      </c>
      <c r="P158" s="256">
        <f>+P104+P131</f>
        <v>0</v>
      </c>
      <c r="Q158" s="163">
        <f t="shared" ref="Q158:Q160" si="166">+O158+P158</f>
        <v>1533</v>
      </c>
      <c r="R158" s="248"/>
      <c r="S158" s="249"/>
      <c r="T158" s="161"/>
      <c r="U158" s="256"/>
      <c r="V158" s="165"/>
      <c r="W158" s="222"/>
    </row>
    <row r="159" spans="1:26" x14ac:dyDescent="0.2">
      <c r="A159" s="123"/>
      <c r="B159" s="126"/>
      <c r="C159" s="136"/>
      <c r="D159" s="136"/>
      <c r="E159" s="127"/>
      <c r="F159" s="137"/>
      <c r="G159" s="137"/>
      <c r="H159" s="138"/>
      <c r="I159" s="139"/>
      <c r="J159" s="123"/>
      <c r="L159" s="226" t="s">
        <v>26</v>
      </c>
      <c r="M159" s="248">
        <f t="shared" si="164"/>
        <v>196</v>
      </c>
      <c r="N159" s="249">
        <f t="shared" si="164"/>
        <v>1104</v>
      </c>
      <c r="O159" s="161">
        <f>+M159+N159</f>
        <v>1300</v>
      </c>
      <c r="P159" s="102">
        <f>+P105+P132</f>
        <v>0</v>
      </c>
      <c r="Q159" s="163">
        <f>+O159+P159</f>
        <v>1300</v>
      </c>
      <c r="R159" s="248"/>
      <c r="S159" s="249"/>
      <c r="T159" s="161"/>
      <c r="U159" s="102"/>
      <c r="V159" s="165"/>
      <c r="W159" s="222"/>
    </row>
    <row r="160" spans="1:26" ht="13.5" customHeight="1" thickBot="1" x14ac:dyDescent="0.25">
      <c r="A160" s="129"/>
      <c r="B160" s="214"/>
      <c r="C160" s="132"/>
      <c r="D160" s="132"/>
      <c r="E160" s="132"/>
      <c r="F160" s="132"/>
      <c r="G160" s="132"/>
      <c r="H160" s="132"/>
      <c r="I160" s="133"/>
      <c r="J160" s="129"/>
      <c r="K160" s="129"/>
      <c r="L160" s="226" t="s">
        <v>27</v>
      </c>
      <c r="M160" s="248">
        <f t="shared" si="164"/>
        <v>284</v>
      </c>
      <c r="N160" s="249">
        <f t="shared" si="164"/>
        <v>1117</v>
      </c>
      <c r="O160" s="161">
        <f t="shared" si="165"/>
        <v>1401</v>
      </c>
      <c r="P160" s="102">
        <f>+P106+P133</f>
        <v>0</v>
      </c>
      <c r="Q160" s="163">
        <f t="shared" si="166"/>
        <v>1401</v>
      </c>
      <c r="R160" s="248"/>
      <c r="S160" s="249"/>
      <c r="T160" s="161"/>
      <c r="U160" s="102"/>
      <c r="V160" s="165"/>
      <c r="W160" s="222"/>
      <c r="Y160" s="2"/>
    </row>
    <row r="161" spans="1:26" ht="13.5" customHeight="1" thickTop="1" thickBot="1" x14ac:dyDescent="0.25">
      <c r="A161" s="129"/>
      <c r="B161" s="214"/>
      <c r="C161" s="132"/>
      <c r="D161" s="132"/>
      <c r="E161" s="132"/>
      <c r="F161" s="132"/>
      <c r="G161" s="132"/>
      <c r="H161" s="132"/>
      <c r="I161" s="133"/>
      <c r="J161" s="129"/>
      <c r="K161" s="129"/>
      <c r="L161" s="206" t="s">
        <v>28</v>
      </c>
      <c r="M161" s="166">
        <f t="shared" ref="M161:Q161" si="167">+M158+M159+M160</f>
        <v>867</v>
      </c>
      <c r="N161" s="167">
        <f t="shared" si="167"/>
        <v>3367</v>
      </c>
      <c r="O161" s="166">
        <f t="shared" si="167"/>
        <v>4234</v>
      </c>
      <c r="P161" s="166">
        <f t="shared" si="167"/>
        <v>0</v>
      </c>
      <c r="Q161" s="166">
        <f t="shared" si="167"/>
        <v>4234</v>
      </c>
      <c r="R161" s="166"/>
      <c r="S161" s="167"/>
      <c r="T161" s="166"/>
      <c r="U161" s="166"/>
      <c r="V161" s="166"/>
      <c r="W161" s="169"/>
    </row>
    <row r="162" spans="1:26" ht="14.25" thickTop="1" thickBot="1" x14ac:dyDescent="0.25">
      <c r="B162" s="212"/>
      <c r="C162" s="123"/>
      <c r="D162" s="123"/>
      <c r="E162" s="123"/>
      <c r="F162" s="123"/>
      <c r="G162" s="123"/>
      <c r="H162" s="123"/>
      <c r="I162" s="124"/>
      <c r="L162" s="206" t="s">
        <v>92</v>
      </c>
      <c r="M162" s="166">
        <f t="shared" ref="M162:Q162" si="168">+M147+M151+M157+M161</f>
        <v>4272</v>
      </c>
      <c r="N162" s="167">
        <f t="shared" si="168"/>
        <v>13228</v>
      </c>
      <c r="O162" s="166">
        <f t="shared" si="168"/>
        <v>17500</v>
      </c>
      <c r="P162" s="166">
        <f t="shared" si="168"/>
        <v>0</v>
      </c>
      <c r="Q162" s="166">
        <f t="shared" si="168"/>
        <v>17500</v>
      </c>
      <c r="R162" s="166"/>
      <c r="S162" s="167"/>
      <c r="T162" s="166"/>
      <c r="U162" s="166"/>
      <c r="V162" s="168"/>
      <c r="W162" s="169"/>
      <c r="Y162" s="3"/>
      <c r="Z162" s="3"/>
    </row>
    <row r="163" spans="1:26" ht="14.25" thickTop="1" thickBot="1" x14ac:dyDescent="0.25">
      <c r="B163" s="212"/>
      <c r="C163" s="123"/>
      <c r="D163" s="123"/>
      <c r="E163" s="123"/>
      <c r="F163" s="123"/>
      <c r="G163" s="123"/>
      <c r="H163" s="123"/>
      <c r="I163" s="124"/>
      <c r="L163" s="205" t="s">
        <v>61</v>
      </c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6"/>
    </row>
    <row r="164" spans="1:26" ht="13.5" thickTop="1" x14ac:dyDescent="0.2">
      <c r="B164" s="212"/>
      <c r="C164" s="123"/>
      <c r="D164" s="123"/>
      <c r="E164" s="123"/>
      <c r="F164" s="123"/>
      <c r="G164" s="123"/>
      <c r="H164" s="123"/>
      <c r="I164" s="124"/>
      <c r="L164" s="308" t="s">
        <v>49</v>
      </c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10"/>
    </row>
    <row r="165" spans="1:26" ht="13.5" thickBot="1" x14ac:dyDescent="0.25">
      <c r="B165" s="212"/>
      <c r="C165" s="123"/>
      <c r="D165" s="123"/>
      <c r="E165" s="123"/>
      <c r="F165" s="123"/>
      <c r="G165" s="123"/>
      <c r="H165" s="123"/>
      <c r="I165" s="124"/>
      <c r="L165" s="311" t="s">
        <v>50</v>
      </c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3"/>
    </row>
    <row r="166" spans="1:26" ht="14.25" thickTop="1" thickBot="1" x14ac:dyDescent="0.25">
      <c r="B166" s="212"/>
      <c r="C166" s="123"/>
      <c r="D166" s="123"/>
      <c r="E166" s="123"/>
      <c r="F166" s="123"/>
      <c r="G166" s="123"/>
      <c r="H166" s="123"/>
      <c r="I166" s="124"/>
      <c r="L166" s="202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122" t="s">
        <v>41</v>
      </c>
    </row>
    <row r="167" spans="1:26" ht="14.25" thickTop="1" thickBot="1" x14ac:dyDescent="0.25">
      <c r="B167" s="212"/>
      <c r="C167" s="123"/>
      <c r="D167" s="123"/>
      <c r="E167" s="123"/>
      <c r="F167" s="123"/>
      <c r="G167" s="123"/>
      <c r="H167" s="123"/>
      <c r="I167" s="124"/>
      <c r="L167" s="224"/>
      <c r="M167" s="317" t="s">
        <v>91</v>
      </c>
      <c r="N167" s="318"/>
      <c r="O167" s="318"/>
      <c r="P167" s="318"/>
      <c r="Q167" s="319"/>
      <c r="R167" s="317" t="s">
        <v>93</v>
      </c>
      <c r="S167" s="318"/>
      <c r="T167" s="318"/>
      <c r="U167" s="318"/>
      <c r="V167" s="319"/>
      <c r="W167" s="225" t="s">
        <v>4</v>
      </c>
    </row>
    <row r="168" spans="1:26" ht="13.5" thickTop="1" x14ac:dyDescent="0.2">
      <c r="B168" s="212"/>
      <c r="C168" s="123"/>
      <c r="D168" s="123"/>
      <c r="E168" s="123"/>
      <c r="F168" s="123"/>
      <c r="G168" s="123"/>
      <c r="H168" s="123"/>
      <c r="I168" s="124"/>
      <c r="L168" s="226" t="s">
        <v>5</v>
      </c>
      <c r="M168" s="227"/>
      <c r="N168" s="230"/>
      <c r="O168" s="199"/>
      <c r="P168" s="231"/>
      <c r="Q168" s="200"/>
      <c r="R168" s="227"/>
      <c r="S168" s="230"/>
      <c r="T168" s="199"/>
      <c r="U168" s="231"/>
      <c r="V168" s="200"/>
      <c r="W168" s="229" t="s">
        <v>6</v>
      </c>
    </row>
    <row r="169" spans="1:26" ht="13.5" thickBot="1" x14ac:dyDescent="0.25">
      <c r="B169" s="212"/>
      <c r="C169" s="123"/>
      <c r="D169" s="123"/>
      <c r="E169" s="123"/>
      <c r="F169" s="123"/>
      <c r="G169" s="123"/>
      <c r="H169" s="123"/>
      <c r="I169" s="124"/>
      <c r="L169" s="232"/>
      <c r="M169" s="236" t="s">
        <v>42</v>
      </c>
      <c r="N169" s="237" t="s">
        <v>43</v>
      </c>
      <c r="O169" s="201" t="s">
        <v>44</v>
      </c>
      <c r="P169" s="238" t="s">
        <v>13</v>
      </c>
      <c r="Q169" s="221" t="s">
        <v>9</v>
      </c>
      <c r="R169" s="236" t="s">
        <v>42</v>
      </c>
      <c r="S169" s="237" t="s">
        <v>43</v>
      </c>
      <c r="T169" s="201" t="s">
        <v>44</v>
      </c>
      <c r="U169" s="238" t="s">
        <v>13</v>
      </c>
      <c r="V169" s="221" t="s">
        <v>9</v>
      </c>
      <c r="W169" s="235"/>
    </row>
    <row r="170" spans="1:26" ht="3.75" customHeight="1" thickTop="1" x14ac:dyDescent="0.2">
      <c r="B170" s="212"/>
      <c r="C170" s="123"/>
      <c r="D170" s="123"/>
      <c r="E170" s="123"/>
      <c r="F170" s="123"/>
      <c r="G170" s="123"/>
      <c r="H170" s="123"/>
      <c r="I170" s="124"/>
      <c r="L170" s="226"/>
      <c r="M170" s="242"/>
      <c r="N170" s="243"/>
      <c r="O170" s="176"/>
      <c r="P170" s="244"/>
      <c r="Q170" s="182"/>
      <c r="R170" s="242"/>
      <c r="S170" s="243"/>
      <c r="T170" s="176"/>
      <c r="U170" s="244"/>
      <c r="V170" s="186"/>
      <c r="W170" s="245"/>
    </row>
    <row r="171" spans="1:26" x14ac:dyDescent="0.2">
      <c r="B171" s="212"/>
      <c r="C171" s="123"/>
      <c r="D171" s="123"/>
      <c r="E171" s="123"/>
      <c r="F171" s="123"/>
      <c r="G171" s="123"/>
      <c r="H171" s="123"/>
      <c r="I171" s="124"/>
      <c r="L171" s="226" t="s">
        <v>14</v>
      </c>
      <c r="M171" s="248">
        <v>0</v>
      </c>
      <c r="N171" s="249">
        <v>0</v>
      </c>
      <c r="O171" s="177">
        <v>0</v>
      </c>
      <c r="P171" s="102">
        <v>0</v>
      </c>
      <c r="Q171" s="183">
        <f>O171+P171</f>
        <v>0</v>
      </c>
      <c r="R171" s="248">
        <v>0</v>
      </c>
      <c r="S171" s="249">
        <v>0</v>
      </c>
      <c r="T171" s="177">
        <f>+R171+S171</f>
        <v>0</v>
      </c>
      <c r="U171" s="102">
        <v>0</v>
      </c>
      <c r="V171" s="187">
        <f>+T171+U171</f>
        <v>0</v>
      </c>
      <c r="W171" s="222">
        <f t="shared" ref="W171:W179" si="169">IF(Q171=0,0,((V171/Q171)-1)*100)</f>
        <v>0</v>
      </c>
    </row>
    <row r="172" spans="1:26" x14ac:dyDescent="0.2">
      <c r="B172" s="212"/>
      <c r="C172" s="123"/>
      <c r="D172" s="123"/>
      <c r="E172" s="123"/>
      <c r="F172" s="123"/>
      <c r="G172" s="123"/>
      <c r="H172" s="123"/>
      <c r="I172" s="124"/>
      <c r="L172" s="226" t="s">
        <v>15</v>
      </c>
      <c r="M172" s="248">
        <v>0</v>
      </c>
      <c r="N172" s="249">
        <v>0</v>
      </c>
      <c r="O172" s="177">
        <v>0</v>
      </c>
      <c r="P172" s="102">
        <v>0</v>
      </c>
      <c r="Q172" s="183">
        <f>O172+P172</f>
        <v>0</v>
      </c>
      <c r="R172" s="248">
        <v>0</v>
      </c>
      <c r="S172" s="249">
        <v>0</v>
      </c>
      <c r="T172" s="177">
        <f t="shared" ref="T172:T173" si="170">+R172+S172</f>
        <v>0</v>
      </c>
      <c r="U172" s="102">
        <v>0</v>
      </c>
      <c r="V172" s="187">
        <f t="shared" ref="V172:V173" si="171">+T172+U172</f>
        <v>0</v>
      </c>
      <c r="W172" s="222">
        <f t="shared" si="169"/>
        <v>0</v>
      </c>
    </row>
    <row r="173" spans="1:26" ht="13.5" thickBot="1" x14ac:dyDescent="0.25">
      <c r="B173" s="212"/>
      <c r="C173" s="123"/>
      <c r="D173" s="123"/>
      <c r="E173" s="123"/>
      <c r="F173" s="123"/>
      <c r="G173" s="123"/>
      <c r="H173" s="123"/>
      <c r="I173" s="124"/>
      <c r="L173" s="232" t="s">
        <v>16</v>
      </c>
      <c r="M173" s="248">
        <v>0</v>
      </c>
      <c r="N173" s="249">
        <v>0</v>
      </c>
      <c r="O173" s="177">
        <v>0</v>
      </c>
      <c r="P173" s="102">
        <v>0</v>
      </c>
      <c r="Q173" s="183">
        <f>O173+P173</f>
        <v>0</v>
      </c>
      <c r="R173" s="248">
        <v>0</v>
      </c>
      <c r="S173" s="249">
        <v>0</v>
      </c>
      <c r="T173" s="177">
        <f t="shared" si="170"/>
        <v>0</v>
      </c>
      <c r="U173" s="102">
        <v>0</v>
      </c>
      <c r="V173" s="187">
        <f t="shared" si="171"/>
        <v>0</v>
      </c>
      <c r="W173" s="222">
        <f t="shared" si="169"/>
        <v>0</v>
      </c>
    </row>
    <row r="174" spans="1:26" ht="14.25" thickTop="1" thickBot="1" x14ac:dyDescent="0.25">
      <c r="B174" s="212"/>
      <c r="C174" s="123"/>
      <c r="D174" s="123"/>
      <c r="E174" s="123"/>
      <c r="F174" s="123"/>
      <c r="G174" s="123"/>
      <c r="H174" s="123"/>
      <c r="I174" s="124"/>
      <c r="L174" s="208" t="s">
        <v>56</v>
      </c>
      <c r="M174" s="189">
        <f t="shared" ref="M174:N174" si="172">M173+M171+M172</f>
        <v>0</v>
      </c>
      <c r="N174" s="190">
        <f t="shared" si="172"/>
        <v>0</v>
      </c>
      <c r="O174" s="189">
        <f t="shared" ref="O174:P174" si="173">O173+O171+O172</f>
        <v>0</v>
      </c>
      <c r="P174" s="189">
        <f t="shared" si="173"/>
        <v>0</v>
      </c>
      <c r="Q174" s="189">
        <f t="shared" ref="Q174:V174" si="174">Q173+Q171+Q172</f>
        <v>0</v>
      </c>
      <c r="R174" s="189">
        <f t="shared" si="174"/>
        <v>0</v>
      </c>
      <c r="S174" s="190">
        <f t="shared" si="174"/>
        <v>0</v>
      </c>
      <c r="T174" s="189">
        <f t="shared" si="174"/>
        <v>0</v>
      </c>
      <c r="U174" s="189">
        <f t="shared" si="174"/>
        <v>0</v>
      </c>
      <c r="V174" s="191">
        <f t="shared" si="174"/>
        <v>0</v>
      </c>
      <c r="W174" s="192">
        <f t="shared" si="169"/>
        <v>0</v>
      </c>
    </row>
    <row r="175" spans="1:26" ht="13.5" thickTop="1" x14ac:dyDescent="0.2">
      <c r="B175" s="212"/>
      <c r="C175" s="123"/>
      <c r="D175" s="123"/>
      <c r="E175" s="123"/>
      <c r="F175" s="123"/>
      <c r="G175" s="123"/>
      <c r="H175" s="123"/>
      <c r="I175" s="124"/>
      <c r="L175" s="226" t="s">
        <v>18</v>
      </c>
      <c r="M175" s="258">
        <v>0</v>
      </c>
      <c r="N175" s="259">
        <v>0</v>
      </c>
      <c r="O175" s="178">
        <f>M175+N175</f>
        <v>0</v>
      </c>
      <c r="P175" s="102">
        <v>0</v>
      </c>
      <c r="Q175" s="184">
        <f>O175+P175</f>
        <v>0</v>
      </c>
      <c r="R175" s="258">
        <v>0</v>
      </c>
      <c r="S175" s="259">
        <v>0</v>
      </c>
      <c r="T175" s="178">
        <f t="shared" ref="T175:T177" si="175">+R175+S175</f>
        <v>0</v>
      </c>
      <c r="U175" s="102">
        <v>0</v>
      </c>
      <c r="V175" s="187">
        <f t="shared" ref="V175:V177" si="176">+T175+U175</f>
        <v>0</v>
      </c>
      <c r="W175" s="222">
        <f t="shared" si="169"/>
        <v>0</v>
      </c>
    </row>
    <row r="176" spans="1:26" x14ac:dyDescent="0.2">
      <c r="B176" s="212"/>
      <c r="C176" s="123"/>
      <c r="D176" s="123"/>
      <c r="E176" s="123"/>
      <c r="F176" s="123"/>
      <c r="G176" s="123"/>
      <c r="H176" s="123"/>
      <c r="I176" s="124"/>
      <c r="L176" s="226" t="s">
        <v>19</v>
      </c>
      <c r="M176" s="248">
        <v>0</v>
      </c>
      <c r="N176" s="249">
        <v>0</v>
      </c>
      <c r="O176" s="177">
        <f>M176+N176</f>
        <v>0</v>
      </c>
      <c r="P176" s="102">
        <v>0</v>
      </c>
      <c r="Q176" s="183">
        <f>O176+P176</f>
        <v>0</v>
      </c>
      <c r="R176" s="248">
        <v>0</v>
      </c>
      <c r="S176" s="249">
        <v>0</v>
      </c>
      <c r="T176" s="177">
        <f t="shared" si="175"/>
        <v>0</v>
      </c>
      <c r="U176" s="102">
        <v>0</v>
      </c>
      <c r="V176" s="187">
        <f t="shared" si="176"/>
        <v>0</v>
      </c>
      <c r="W176" s="222">
        <f t="shared" si="169"/>
        <v>0</v>
      </c>
    </row>
    <row r="177" spans="1:23" ht="13.5" thickBot="1" x14ac:dyDescent="0.25">
      <c r="B177" s="212"/>
      <c r="C177" s="123"/>
      <c r="D177" s="123"/>
      <c r="E177" s="123"/>
      <c r="F177" s="123"/>
      <c r="G177" s="123"/>
      <c r="H177" s="123"/>
      <c r="I177" s="124"/>
      <c r="L177" s="226" t="s">
        <v>20</v>
      </c>
      <c r="M177" s="248">
        <v>0</v>
      </c>
      <c r="N177" s="249">
        <v>0</v>
      </c>
      <c r="O177" s="177">
        <f>+N177+M177</f>
        <v>0</v>
      </c>
      <c r="P177" s="102">
        <v>0</v>
      </c>
      <c r="Q177" s="183">
        <f>O177+P177</f>
        <v>0</v>
      </c>
      <c r="R177" s="248">
        <v>0</v>
      </c>
      <c r="S177" s="249">
        <v>0</v>
      </c>
      <c r="T177" s="177">
        <f t="shared" si="175"/>
        <v>0</v>
      </c>
      <c r="U177" s="102">
        <v>0</v>
      </c>
      <c r="V177" s="187">
        <f t="shared" si="176"/>
        <v>0</v>
      </c>
      <c r="W177" s="222">
        <f>IF(Q177=0,0,((V177/Q177)-1)*100)</f>
        <v>0</v>
      </c>
    </row>
    <row r="178" spans="1:23" ht="14.25" thickTop="1" thickBot="1" x14ac:dyDescent="0.25">
      <c r="B178" s="212"/>
      <c r="C178" s="123"/>
      <c r="D178" s="123"/>
      <c r="E178" s="123"/>
      <c r="F178" s="123"/>
      <c r="G178" s="123"/>
      <c r="H178" s="123"/>
      <c r="I178" s="124"/>
      <c r="L178" s="208" t="s">
        <v>89</v>
      </c>
      <c r="M178" s="189">
        <f t="shared" ref="M178:V178" si="177">+M175+M176+M177</f>
        <v>0</v>
      </c>
      <c r="N178" s="190">
        <f t="shared" si="177"/>
        <v>0</v>
      </c>
      <c r="O178" s="189">
        <f t="shared" si="177"/>
        <v>0</v>
      </c>
      <c r="P178" s="189">
        <f t="shared" si="177"/>
        <v>0</v>
      </c>
      <c r="Q178" s="189">
        <f t="shared" si="177"/>
        <v>0</v>
      </c>
      <c r="R178" s="189">
        <f t="shared" si="177"/>
        <v>0</v>
      </c>
      <c r="S178" s="190">
        <f t="shared" si="177"/>
        <v>0</v>
      </c>
      <c r="T178" s="189">
        <f t="shared" si="177"/>
        <v>0</v>
      </c>
      <c r="U178" s="189">
        <f t="shared" si="177"/>
        <v>0</v>
      </c>
      <c r="V178" s="191">
        <f t="shared" si="177"/>
        <v>0</v>
      </c>
      <c r="W178" s="192">
        <f t="shared" ref="W178" si="178">IF(Q178=0,0,((V178/Q178)-1)*100)</f>
        <v>0</v>
      </c>
    </row>
    <row r="179" spans="1:23" ht="13.5" thickTop="1" x14ac:dyDescent="0.2">
      <c r="B179" s="212"/>
      <c r="C179" s="123"/>
      <c r="D179" s="123"/>
      <c r="E179" s="123"/>
      <c r="F179" s="123"/>
      <c r="G179" s="123"/>
      <c r="H179" s="123"/>
      <c r="I179" s="124"/>
      <c r="L179" s="226" t="s">
        <v>21</v>
      </c>
      <c r="M179" s="248">
        <v>0</v>
      </c>
      <c r="N179" s="249">
        <v>0</v>
      </c>
      <c r="O179" s="177">
        <f>SUM(M179:N179)</f>
        <v>0</v>
      </c>
      <c r="P179" s="102">
        <v>0</v>
      </c>
      <c r="Q179" s="183">
        <f>O179+P179</f>
        <v>0</v>
      </c>
      <c r="R179" s="248">
        <v>0</v>
      </c>
      <c r="S179" s="249">
        <v>0</v>
      </c>
      <c r="T179" s="177">
        <f t="shared" ref="T179:T180" si="179">+R179+S179</f>
        <v>0</v>
      </c>
      <c r="U179" s="102">
        <v>0</v>
      </c>
      <c r="V179" s="187">
        <f t="shared" ref="V179:V180" si="180">+T179+U179</f>
        <v>0</v>
      </c>
      <c r="W179" s="222">
        <f t="shared" si="169"/>
        <v>0</v>
      </c>
    </row>
    <row r="180" spans="1:23" ht="13.5" thickBot="1" x14ac:dyDescent="0.25">
      <c r="B180" s="212"/>
      <c r="C180" s="123"/>
      <c r="D180" s="123"/>
      <c r="E180" s="123"/>
      <c r="F180" s="123"/>
      <c r="G180" s="123"/>
      <c r="H180" s="123"/>
      <c r="I180" s="124"/>
      <c r="L180" s="226" t="s">
        <v>90</v>
      </c>
      <c r="M180" s="248">
        <v>0</v>
      </c>
      <c r="N180" s="249">
        <v>0</v>
      </c>
      <c r="O180" s="177">
        <f>SUM(M180:N180)</f>
        <v>0</v>
      </c>
      <c r="P180" s="102">
        <v>0</v>
      </c>
      <c r="Q180" s="183">
        <f>O180+P180</f>
        <v>0</v>
      </c>
      <c r="R180" s="248">
        <v>0</v>
      </c>
      <c r="S180" s="249">
        <v>0</v>
      </c>
      <c r="T180" s="177">
        <f t="shared" si="179"/>
        <v>0</v>
      </c>
      <c r="U180" s="102">
        <v>0</v>
      </c>
      <c r="V180" s="187">
        <f t="shared" si="180"/>
        <v>0</v>
      </c>
      <c r="W180" s="222">
        <f>IF(Q180=0,0,((V180/Q180)-1)*100)</f>
        <v>0</v>
      </c>
    </row>
    <row r="181" spans="1:23" ht="14.25" thickTop="1" thickBot="1" x14ac:dyDescent="0.25">
      <c r="B181" s="212"/>
      <c r="C181" s="123"/>
      <c r="D181" s="123"/>
      <c r="E181" s="123"/>
      <c r="F181" s="123"/>
      <c r="G181" s="123"/>
      <c r="H181" s="123"/>
      <c r="I181" s="124"/>
      <c r="L181" s="208" t="s">
        <v>94</v>
      </c>
      <c r="M181" s="189">
        <f t="shared" ref="M181" si="181">+M178+M179+M180</f>
        <v>0</v>
      </c>
      <c r="N181" s="190">
        <f t="shared" ref="N181" si="182">+N178+N179+N180</f>
        <v>0</v>
      </c>
      <c r="O181" s="189">
        <f t="shared" ref="O181" si="183">+O178+O179+O180</f>
        <v>0</v>
      </c>
      <c r="P181" s="189">
        <f t="shared" ref="P181" si="184">+P178+P179+P180</f>
        <v>0</v>
      </c>
      <c r="Q181" s="189">
        <f t="shared" ref="Q181" si="185">+Q178+Q179+Q180</f>
        <v>0</v>
      </c>
      <c r="R181" s="189">
        <f t="shared" ref="R181" si="186">+R178+R179+R180</f>
        <v>0</v>
      </c>
      <c r="S181" s="190">
        <f t="shared" ref="S181" si="187">+S178+S179+S180</f>
        <v>0</v>
      </c>
      <c r="T181" s="189">
        <f t="shared" ref="T181" si="188">+T178+T179+T180</f>
        <v>0</v>
      </c>
      <c r="U181" s="189">
        <f t="shared" ref="U181" si="189">+U178+U179+U180</f>
        <v>0</v>
      </c>
      <c r="V181" s="191">
        <f t="shared" ref="V181" si="190">+V178+V179+V180</f>
        <v>0</v>
      </c>
      <c r="W181" s="192">
        <f t="shared" ref="W181" si="191">IF(Q181=0,0,((V181/Q181)-1)*100)</f>
        <v>0</v>
      </c>
    </row>
    <row r="182" spans="1:23" ht="14.25" thickTop="1" thickBot="1" x14ac:dyDescent="0.25">
      <c r="B182" s="212"/>
      <c r="C182" s="123"/>
      <c r="D182" s="123"/>
      <c r="E182" s="123"/>
      <c r="F182" s="123"/>
      <c r="G182" s="123"/>
      <c r="H182" s="123"/>
      <c r="I182" s="124"/>
      <c r="L182" s="208" t="s">
        <v>95</v>
      </c>
      <c r="M182" s="189">
        <f t="shared" ref="M182:V182" si="192">+M174+M178+M179+M180</f>
        <v>0</v>
      </c>
      <c r="N182" s="190">
        <f t="shared" si="192"/>
        <v>0</v>
      </c>
      <c r="O182" s="189">
        <f t="shared" si="192"/>
        <v>0</v>
      </c>
      <c r="P182" s="189">
        <f t="shared" si="192"/>
        <v>0</v>
      </c>
      <c r="Q182" s="189">
        <f t="shared" si="192"/>
        <v>0</v>
      </c>
      <c r="R182" s="189">
        <f t="shared" si="192"/>
        <v>0</v>
      </c>
      <c r="S182" s="190">
        <f t="shared" si="192"/>
        <v>0</v>
      </c>
      <c r="T182" s="189">
        <f t="shared" si="192"/>
        <v>0</v>
      </c>
      <c r="U182" s="189">
        <f t="shared" si="192"/>
        <v>0</v>
      </c>
      <c r="V182" s="191">
        <f t="shared" si="192"/>
        <v>0</v>
      </c>
      <c r="W182" s="192">
        <f>IF(Q182=0,0,((V182/Q182)-1)*100)</f>
        <v>0</v>
      </c>
    </row>
    <row r="183" spans="1:23" ht="14.25" thickTop="1" thickBot="1" x14ac:dyDescent="0.25">
      <c r="B183" s="212"/>
      <c r="C183" s="123"/>
      <c r="D183" s="123"/>
      <c r="E183" s="123"/>
      <c r="F183" s="123"/>
      <c r="G183" s="123"/>
      <c r="H183" s="123"/>
      <c r="I183" s="124"/>
      <c r="L183" s="226" t="s">
        <v>22</v>
      </c>
      <c r="M183" s="248">
        <v>0</v>
      </c>
      <c r="N183" s="249">
        <v>0</v>
      </c>
      <c r="O183" s="179">
        <f>SUM(M183:N183)</f>
        <v>0</v>
      </c>
      <c r="P183" s="255">
        <v>0</v>
      </c>
      <c r="Q183" s="183">
        <f>O183+P183</f>
        <v>0</v>
      </c>
      <c r="R183" s="248"/>
      <c r="S183" s="249"/>
      <c r="T183" s="179"/>
      <c r="U183" s="255"/>
      <c r="V183" s="187"/>
      <c r="W183" s="222"/>
    </row>
    <row r="184" spans="1:23" ht="14.25" thickTop="1" thickBot="1" x14ac:dyDescent="0.25">
      <c r="B184" s="212"/>
      <c r="C184" s="123"/>
      <c r="D184" s="123"/>
      <c r="E184" s="123"/>
      <c r="F184" s="123"/>
      <c r="G184" s="123"/>
      <c r="H184" s="123"/>
      <c r="I184" s="124"/>
      <c r="L184" s="209" t="s">
        <v>23</v>
      </c>
      <c r="M184" s="193">
        <f t="shared" ref="M184:Q184" si="193">+M179+M180+M183</f>
        <v>0</v>
      </c>
      <c r="N184" s="193">
        <f t="shared" si="193"/>
        <v>0</v>
      </c>
      <c r="O184" s="197">
        <f t="shared" si="193"/>
        <v>0</v>
      </c>
      <c r="P184" s="197">
        <f t="shared" si="193"/>
        <v>0</v>
      </c>
      <c r="Q184" s="196">
        <f t="shared" si="193"/>
        <v>0</v>
      </c>
      <c r="R184" s="193"/>
      <c r="S184" s="193"/>
      <c r="T184" s="197"/>
      <c r="U184" s="197"/>
      <c r="V184" s="197"/>
      <c r="W184" s="198"/>
    </row>
    <row r="185" spans="1:23" ht="13.5" thickTop="1" x14ac:dyDescent="0.2">
      <c r="A185" s="129"/>
      <c r="B185" s="213"/>
      <c r="C185" s="130"/>
      <c r="D185" s="130"/>
      <c r="E185" s="130"/>
      <c r="F185" s="130"/>
      <c r="G185" s="130"/>
      <c r="H185" s="130"/>
      <c r="I185" s="131"/>
      <c r="J185" s="129"/>
      <c r="K185" s="129"/>
      <c r="L185" s="260" t="s">
        <v>25</v>
      </c>
      <c r="M185" s="261">
        <v>0</v>
      </c>
      <c r="N185" s="262">
        <v>0</v>
      </c>
      <c r="O185" s="180">
        <f>M185+N185</f>
        <v>0</v>
      </c>
      <c r="P185" s="263">
        <v>0</v>
      </c>
      <c r="Q185" s="185">
        <f>O185+P185</f>
        <v>0</v>
      </c>
      <c r="R185" s="261"/>
      <c r="S185" s="262"/>
      <c r="T185" s="180"/>
      <c r="U185" s="263"/>
      <c r="V185" s="188"/>
      <c r="W185" s="264"/>
    </row>
    <row r="186" spans="1:23" ht="13.5" customHeight="1" x14ac:dyDescent="0.2">
      <c r="A186" s="129"/>
      <c r="B186" s="214"/>
      <c r="C186" s="132"/>
      <c r="D186" s="132"/>
      <c r="E186" s="132"/>
      <c r="F186" s="132"/>
      <c r="G186" s="132"/>
      <c r="H186" s="132"/>
      <c r="I186" s="133"/>
      <c r="J186" s="129"/>
      <c r="K186" s="129"/>
      <c r="L186" s="260" t="s">
        <v>26</v>
      </c>
      <c r="M186" s="261">
        <v>0</v>
      </c>
      <c r="N186" s="262">
        <v>0</v>
      </c>
      <c r="O186" s="180">
        <f>M186+N186</f>
        <v>0</v>
      </c>
      <c r="P186" s="265">
        <v>0</v>
      </c>
      <c r="Q186" s="185">
        <f>O186+P186</f>
        <v>0</v>
      </c>
      <c r="R186" s="261"/>
      <c r="S186" s="262"/>
      <c r="T186" s="180"/>
      <c r="U186" s="265"/>
      <c r="V186" s="180"/>
      <c r="W186" s="264"/>
    </row>
    <row r="187" spans="1:23" ht="13.5" customHeight="1" thickBot="1" x14ac:dyDescent="0.25">
      <c r="A187" s="129"/>
      <c r="B187" s="214"/>
      <c r="C187" s="132"/>
      <c r="D187" s="132"/>
      <c r="E187" s="132"/>
      <c r="F187" s="132"/>
      <c r="G187" s="132"/>
      <c r="H187" s="132"/>
      <c r="I187" s="133"/>
      <c r="J187" s="129"/>
      <c r="K187" s="129"/>
      <c r="L187" s="260" t="s">
        <v>27</v>
      </c>
      <c r="M187" s="261">
        <v>0</v>
      </c>
      <c r="N187" s="262">
        <v>0</v>
      </c>
      <c r="O187" s="180">
        <f>M187+N187</f>
        <v>0</v>
      </c>
      <c r="P187" s="266">
        <v>0</v>
      </c>
      <c r="Q187" s="185">
        <f>O187+P187</f>
        <v>0</v>
      </c>
      <c r="R187" s="261"/>
      <c r="S187" s="262"/>
      <c r="T187" s="180"/>
      <c r="U187" s="266"/>
      <c r="V187" s="188"/>
      <c r="W187" s="264"/>
    </row>
    <row r="188" spans="1:23" ht="14.25" thickTop="1" thickBot="1" x14ac:dyDescent="0.25">
      <c r="B188" s="212"/>
      <c r="C188" s="123"/>
      <c r="D188" s="123"/>
      <c r="E188" s="123"/>
      <c r="F188" s="123"/>
      <c r="G188" s="123"/>
      <c r="H188" s="123"/>
      <c r="I188" s="124"/>
      <c r="L188" s="208" t="s">
        <v>28</v>
      </c>
      <c r="M188" s="189">
        <f t="shared" ref="M188:Q188" si="194">+M185+M186+M187</f>
        <v>0</v>
      </c>
      <c r="N188" s="190">
        <f t="shared" si="194"/>
        <v>0</v>
      </c>
      <c r="O188" s="189">
        <f t="shared" si="194"/>
        <v>0</v>
      </c>
      <c r="P188" s="189">
        <f t="shared" si="194"/>
        <v>0</v>
      </c>
      <c r="Q188" s="195">
        <f t="shared" si="194"/>
        <v>0</v>
      </c>
      <c r="R188" s="189"/>
      <c r="S188" s="190"/>
      <c r="T188" s="189"/>
      <c r="U188" s="189"/>
      <c r="V188" s="195"/>
      <c r="W188" s="192"/>
    </row>
    <row r="189" spans="1:23" ht="14.25" thickTop="1" thickBot="1" x14ac:dyDescent="0.25">
      <c r="B189" s="212"/>
      <c r="C189" s="123"/>
      <c r="D189" s="123"/>
      <c r="E189" s="123"/>
      <c r="F189" s="123"/>
      <c r="G189" s="123"/>
      <c r="H189" s="123"/>
      <c r="I189" s="124"/>
      <c r="L189" s="208" t="s">
        <v>92</v>
      </c>
      <c r="M189" s="189">
        <f t="shared" ref="M189:Q189" si="195">+M174+M178+M184+M188</f>
        <v>0</v>
      </c>
      <c r="N189" s="190">
        <f t="shared" si="195"/>
        <v>0</v>
      </c>
      <c r="O189" s="189">
        <f t="shared" si="195"/>
        <v>0</v>
      </c>
      <c r="P189" s="189">
        <f t="shared" si="195"/>
        <v>0</v>
      </c>
      <c r="Q189" s="189">
        <f t="shared" si="195"/>
        <v>0</v>
      </c>
      <c r="R189" s="189"/>
      <c r="S189" s="190"/>
      <c r="T189" s="189"/>
      <c r="U189" s="189"/>
      <c r="V189" s="191"/>
      <c r="W189" s="192"/>
    </row>
    <row r="190" spans="1:23" ht="14.25" thickTop="1" thickBot="1" x14ac:dyDescent="0.25">
      <c r="B190" s="212"/>
      <c r="C190" s="123"/>
      <c r="D190" s="123"/>
      <c r="E190" s="123"/>
      <c r="F190" s="123"/>
      <c r="G190" s="123"/>
      <c r="H190" s="123"/>
      <c r="I190" s="124"/>
      <c r="L190" s="205" t="s">
        <v>61</v>
      </c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6"/>
    </row>
    <row r="191" spans="1:23" ht="13.5" thickTop="1" x14ac:dyDescent="0.2">
      <c r="B191" s="212"/>
      <c r="C191" s="123"/>
      <c r="D191" s="123"/>
      <c r="E191" s="123"/>
      <c r="F191" s="123"/>
      <c r="G191" s="123"/>
      <c r="H191" s="123"/>
      <c r="I191" s="124"/>
      <c r="L191" s="308" t="s">
        <v>51</v>
      </c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10"/>
    </row>
    <row r="192" spans="1:23" ht="13.5" thickBot="1" x14ac:dyDescent="0.25">
      <c r="B192" s="212"/>
      <c r="C192" s="123"/>
      <c r="D192" s="123"/>
      <c r="E192" s="123"/>
      <c r="F192" s="123"/>
      <c r="G192" s="123"/>
      <c r="H192" s="123"/>
      <c r="I192" s="124"/>
      <c r="L192" s="311" t="s">
        <v>52</v>
      </c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3"/>
    </row>
    <row r="193" spans="2:23" ht="14.25" thickTop="1" thickBot="1" x14ac:dyDescent="0.25">
      <c r="B193" s="212"/>
      <c r="C193" s="123"/>
      <c r="D193" s="123"/>
      <c r="E193" s="123"/>
      <c r="F193" s="123"/>
      <c r="G193" s="123"/>
      <c r="H193" s="123"/>
      <c r="I193" s="124"/>
      <c r="L193" s="202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122" t="s">
        <v>41</v>
      </c>
    </row>
    <row r="194" spans="2:23" ht="14.25" thickTop="1" thickBot="1" x14ac:dyDescent="0.25">
      <c r="B194" s="212"/>
      <c r="C194" s="123"/>
      <c r="D194" s="123"/>
      <c r="E194" s="123"/>
      <c r="F194" s="123"/>
      <c r="G194" s="123"/>
      <c r="H194" s="123"/>
      <c r="I194" s="124"/>
      <c r="L194" s="224"/>
      <c r="M194" s="317" t="s">
        <v>91</v>
      </c>
      <c r="N194" s="318"/>
      <c r="O194" s="318"/>
      <c r="P194" s="318"/>
      <c r="Q194" s="319"/>
      <c r="R194" s="317" t="s">
        <v>93</v>
      </c>
      <c r="S194" s="318"/>
      <c r="T194" s="318"/>
      <c r="U194" s="318"/>
      <c r="V194" s="319"/>
      <c r="W194" s="225" t="s">
        <v>4</v>
      </c>
    </row>
    <row r="195" spans="2:23" ht="13.5" thickTop="1" x14ac:dyDescent="0.2">
      <c r="B195" s="212"/>
      <c r="C195" s="123"/>
      <c r="D195" s="123"/>
      <c r="E195" s="123"/>
      <c r="F195" s="123"/>
      <c r="G195" s="123"/>
      <c r="H195" s="123"/>
      <c r="I195" s="124"/>
      <c r="L195" s="226" t="s">
        <v>5</v>
      </c>
      <c r="M195" s="227"/>
      <c r="N195" s="230"/>
      <c r="O195" s="199"/>
      <c r="P195" s="231"/>
      <c r="Q195" s="200"/>
      <c r="R195" s="227"/>
      <c r="S195" s="230"/>
      <c r="T195" s="199"/>
      <c r="U195" s="231"/>
      <c r="V195" s="200"/>
      <c r="W195" s="229" t="s">
        <v>6</v>
      </c>
    </row>
    <row r="196" spans="2:23" ht="13.5" thickBot="1" x14ac:dyDescent="0.25">
      <c r="B196" s="212"/>
      <c r="C196" s="123"/>
      <c r="D196" s="123"/>
      <c r="E196" s="123"/>
      <c r="F196" s="123"/>
      <c r="G196" s="123"/>
      <c r="H196" s="123"/>
      <c r="I196" s="124"/>
      <c r="L196" s="232"/>
      <c r="M196" s="236" t="s">
        <v>42</v>
      </c>
      <c r="N196" s="237" t="s">
        <v>43</v>
      </c>
      <c r="O196" s="201" t="s">
        <v>44</v>
      </c>
      <c r="P196" s="238" t="s">
        <v>13</v>
      </c>
      <c r="Q196" s="221" t="s">
        <v>9</v>
      </c>
      <c r="R196" s="236" t="s">
        <v>42</v>
      </c>
      <c r="S196" s="237" t="s">
        <v>43</v>
      </c>
      <c r="T196" s="201" t="s">
        <v>44</v>
      </c>
      <c r="U196" s="238" t="s">
        <v>13</v>
      </c>
      <c r="V196" s="221" t="s">
        <v>9</v>
      </c>
      <c r="W196" s="235"/>
    </row>
    <row r="197" spans="2:23" ht="4.5" customHeight="1" thickTop="1" x14ac:dyDescent="0.2">
      <c r="B197" s="212"/>
      <c r="C197" s="123"/>
      <c r="D197" s="123"/>
      <c r="E197" s="123"/>
      <c r="F197" s="123"/>
      <c r="G197" s="123"/>
      <c r="H197" s="123"/>
      <c r="I197" s="124"/>
      <c r="L197" s="226"/>
      <c r="M197" s="242"/>
      <c r="N197" s="243"/>
      <c r="O197" s="176"/>
      <c r="P197" s="244"/>
      <c r="Q197" s="182"/>
      <c r="R197" s="242"/>
      <c r="S197" s="243"/>
      <c r="T197" s="176"/>
      <c r="U197" s="244"/>
      <c r="V197" s="186"/>
      <c r="W197" s="245"/>
    </row>
    <row r="198" spans="2:23" x14ac:dyDescent="0.2">
      <c r="B198" s="212"/>
      <c r="C198" s="123"/>
      <c r="D198" s="123"/>
      <c r="E198" s="123"/>
      <c r="F198" s="123"/>
      <c r="G198" s="123"/>
      <c r="H198" s="123"/>
      <c r="I198" s="124"/>
      <c r="L198" s="226" t="s">
        <v>14</v>
      </c>
      <c r="M198" s="248">
        <v>0</v>
      </c>
      <c r="N198" s="249">
        <v>0</v>
      </c>
      <c r="O198" s="177">
        <f>SUM(M198:N198)</f>
        <v>0</v>
      </c>
      <c r="P198" s="102">
        <v>0</v>
      </c>
      <c r="Q198" s="183">
        <f>O198+P198</f>
        <v>0</v>
      </c>
      <c r="R198" s="248">
        <v>73</v>
      </c>
      <c r="S198" s="249">
        <v>38</v>
      </c>
      <c r="T198" s="177">
        <f t="shared" ref="T198:T200" si="196">+R198+S198</f>
        <v>111</v>
      </c>
      <c r="U198" s="102">
        <v>0</v>
      </c>
      <c r="V198" s="187">
        <f t="shared" ref="V198:V200" si="197">+T198+U198</f>
        <v>111</v>
      </c>
      <c r="W198" s="222">
        <f t="shared" ref="W198:W206" si="198">IF(Q198=0,0,((V198/Q198)-1)*100)</f>
        <v>0</v>
      </c>
    </row>
    <row r="199" spans="2:23" x14ac:dyDescent="0.2">
      <c r="B199" s="212"/>
      <c r="C199" s="123"/>
      <c r="D199" s="123"/>
      <c r="E199" s="123"/>
      <c r="F199" s="123"/>
      <c r="G199" s="123"/>
      <c r="H199" s="123"/>
      <c r="I199" s="124"/>
      <c r="L199" s="226" t="s">
        <v>15</v>
      </c>
      <c r="M199" s="248">
        <v>20</v>
      </c>
      <c r="N199" s="249">
        <v>34</v>
      </c>
      <c r="O199" s="177">
        <f>SUM(M199:N199)</f>
        <v>54</v>
      </c>
      <c r="P199" s="102">
        <v>0</v>
      </c>
      <c r="Q199" s="183">
        <f>O199+P199</f>
        <v>54</v>
      </c>
      <c r="R199" s="248">
        <v>55</v>
      </c>
      <c r="S199" s="249">
        <v>29</v>
      </c>
      <c r="T199" s="177">
        <f t="shared" si="196"/>
        <v>84</v>
      </c>
      <c r="U199" s="102">
        <v>0</v>
      </c>
      <c r="V199" s="187">
        <f t="shared" si="197"/>
        <v>84</v>
      </c>
      <c r="W199" s="222">
        <f t="shared" si="198"/>
        <v>55.555555555555557</v>
      </c>
    </row>
    <row r="200" spans="2:23" ht="13.5" thickBot="1" x14ac:dyDescent="0.25">
      <c r="B200" s="212"/>
      <c r="C200" s="123"/>
      <c r="D200" s="123"/>
      <c r="E200" s="123"/>
      <c r="F200" s="123"/>
      <c r="G200" s="123"/>
      <c r="H200" s="123"/>
      <c r="I200" s="124"/>
      <c r="L200" s="232" t="s">
        <v>16</v>
      </c>
      <c r="M200" s="248">
        <v>54</v>
      </c>
      <c r="N200" s="249">
        <v>56</v>
      </c>
      <c r="O200" s="177">
        <f>SUM(M200:N200)</f>
        <v>110</v>
      </c>
      <c r="P200" s="102">
        <v>0</v>
      </c>
      <c r="Q200" s="183">
        <f>O200+P200</f>
        <v>110</v>
      </c>
      <c r="R200" s="248">
        <v>35</v>
      </c>
      <c r="S200" s="249">
        <v>31</v>
      </c>
      <c r="T200" s="177">
        <f t="shared" si="196"/>
        <v>66</v>
      </c>
      <c r="U200" s="102">
        <v>0</v>
      </c>
      <c r="V200" s="187">
        <f t="shared" si="197"/>
        <v>66</v>
      </c>
      <c r="W200" s="222">
        <f t="shared" si="198"/>
        <v>-40</v>
      </c>
    </row>
    <row r="201" spans="2:23" ht="14.25" thickTop="1" thickBot="1" x14ac:dyDescent="0.25">
      <c r="B201" s="212"/>
      <c r="C201" s="123"/>
      <c r="D201" s="123"/>
      <c r="E201" s="123"/>
      <c r="F201" s="123"/>
      <c r="G201" s="123"/>
      <c r="H201" s="123"/>
      <c r="I201" s="124"/>
      <c r="L201" s="208" t="s">
        <v>56</v>
      </c>
      <c r="M201" s="189">
        <f>M198+M199+M200</f>
        <v>74</v>
      </c>
      <c r="N201" s="190">
        <f>N198+N199+N200</f>
        <v>90</v>
      </c>
      <c r="O201" s="189">
        <f>O198+O199+O200</f>
        <v>164</v>
      </c>
      <c r="P201" s="189">
        <f>P198+P199+P200</f>
        <v>0</v>
      </c>
      <c r="Q201" s="189">
        <f>+Q198+Q199+Q200</f>
        <v>164</v>
      </c>
      <c r="R201" s="189">
        <f>R198+R199+R200</f>
        <v>163</v>
      </c>
      <c r="S201" s="190">
        <f>S198+S199+S200</f>
        <v>98</v>
      </c>
      <c r="T201" s="189">
        <f>+T198+T199+T200</f>
        <v>261</v>
      </c>
      <c r="U201" s="189">
        <f>U198+U199+U200</f>
        <v>0</v>
      </c>
      <c r="V201" s="191">
        <f>+V198+V199+V200</f>
        <v>261</v>
      </c>
      <c r="W201" s="192">
        <f t="shared" si="198"/>
        <v>59.146341463414643</v>
      </c>
    </row>
    <row r="202" spans="2:23" ht="13.5" thickTop="1" x14ac:dyDescent="0.2">
      <c r="B202" s="212"/>
      <c r="C202" s="123"/>
      <c r="D202" s="123"/>
      <c r="E202" s="123"/>
      <c r="F202" s="123"/>
      <c r="G202" s="123"/>
      <c r="H202" s="123"/>
      <c r="I202" s="124"/>
      <c r="L202" s="226" t="s">
        <v>18</v>
      </c>
      <c r="M202" s="258">
        <v>63</v>
      </c>
      <c r="N202" s="259">
        <v>74</v>
      </c>
      <c r="O202" s="178">
        <f>SUM(M202:N202)</f>
        <v>137</v>
      </c>
      <c r="P202" s="102">
        <v>0</v>
      </c>
      <c r="Q202" s="184">
        <f>+P202+O202</f>
        <v>137</v>
      </c>
      <c r="R202" s="258">
        <v>35</v>
      </c>
      <c r="S202" s="259">
        <v>28</v>
      </c>
      <c r="T202" s="178">
        <f t="shared" ref="T202:T204" si="199">+R202+S202</f>
        <v>63</v>
      </c>
      <c r="U202" s="102">
        <v>0</v>
      </c>
      <c r="V202" s="187">
        <f t="shared" ref="V202:V204" si="200">+T202+U202</f>
        <v>63</v>
      </c>
      <c r="W202" s="222">
        <f t="shared" si="198"/>
        <v>-54.014598540145982</v>
      </c>
    </row>
    <row r="203" spans="2:23" x14ac:dyDescent="0.2">
      <c r="B203" s="212"/>
      <c r="C203" s="123"/>
      <c r="D203" s="123"/>
      <c r="E203" s="123"/>
      <c r="F203" s="123"/>
      <c r="G203" s="123"/>
      <c r="H203" s="123"/>
      <c r="I203" s="124"/>
      <c r="L203" s="226" t="s">
        <v>19</v>
      </c>
      <c r="M203" s="248">
        <v>44</v>
      </c>
      <c r="N203" s="249">
        <v>73</v>
      </c>
      <c r="O203" s="177">
        <f>SUM(M203:N203)</f>
        <v>117</v>
      </c>
      <c r="P203" s="102">
        <v>0</v>
      </c>
      <c r="Q203" s="183">
        <f>+P203+O203</f>
        <v>117</v>
      </c>
      <c r="R203" s="248">
        <v>24</v>
      </c>
      <c r="S203" s="249">
        <v>31</v>
      </c>
      <c r="T203" s="177">
        <f t="shared" si="199"/>
        <v>55</v>
      </c>
      <c r="U203" s="102">
        <v>0</v>
      </c>
      <c r="V203" s="187">
        <f t="shared" si="200"/>
        <v>55</v>
      </c>
      <c r="W203" s="222">
        <f>IF(Q203=0,0,((V203/Q203)-1)*100)</f>
        <v>-52.991452991452995</v>
      </c>
    </row>
    <row r="204" spans="2:23" ht="13.5" thickBot="1" x14ac:dyDescent="0.25">
      <c r="B204" s="212"/>
      <c r="C204" s="123"/>
      <c r="D204" s="123"/>
      <c r="E204" s="123"/>
      <c r="F204" s="123"/>
      <c r="G204" s="123"/>
      <c r="H204" s="123"/>
      <c r="I204" s="124"/>
      <c r="L204" s="226" t="s">
        <v>20</v>
      </c>
      <c r="M204" s="248">
        <v>35</v>
      </c>
      <c r="N204" s="249">
        <v>57</v>
      </c>
      <c r="O204" s="177">
        <f>SUM(M204:N204)</f>
        <v>92</v>
      </c>
      <c r="P204" s="102">
        <v>0</v>
      </c>
      <c r="Q204" s="183">
        <f>+P204+O204</f>
        <v>92</v>
      </c>
      <c r="R204" s="248">
        <v>26</v>
      </c>
      <c r="S204" s="249">
        <v>36</v>
      </c>
      <c r="T204" s="177">
        <f t="shared" si="199"/>
        <v>62</v>
      </c>
      <c r="U204" s="102">
        <v>0</v>
      </c>
      <c r="V204" s="187">
        <f t="shared" si="200"/>
        <v>62</v>
      </c>
      <c r="W204" s="222">
        <f>IF(Q204=0,0,((V204/Q204)-1)*100)</f>
        <v>-32.608695652173914</v>
      </c>
    </row>
    <row r="205" spans="2:23" ht="14.25" thickTop="1" thickBot="1" x14ac:dyDescent="0.25">
      <c r="B205" s="212"/>
      <c r="C205" s="123"/>
      <c r="D205" s="123"/>
      <c r="E205" s="123"/>
      <c r="F205" s="123"/>
      <c r="G205" s="123"/>
      <c r="H205" s="123"/>
      <c r="I205" s="124"/>
      <c r="L205" s="208" t="s">
        <v>89</v>
      </c>
      <c r="M205" s="189">
        <f t="shared" ref="M205:V205" si="201">+M202+M203+M204</f>
        <v>142</v>
      </c>
      <c r="N205" s="190">
        <f t="shared" si="201"/>
        <v>204</v>
      </c>
      <c r="O205" s="189">
        <f t="shared" si="201"/>
        <v>346</v>
      </c>
      <c r="P205" s="189">
        <f t="shared" si="201"/>
        <v>0</v>
      </c>
      <c r="Q205" s="189">
        <f t="shared" si="201"/>
        <v>346</v>
      </c>
      <c r="R205" s="189">
        <f t="shared" si="201"/>
        <v>85</v>
      </c>
      <c r="S205" s="190">
        <f t="shared" si="201"/>
        <v>95</v>
      </c>
      <c r="T205" s="189">
        <f t="shared" si="201"/>
        <v>180</v>
      </c>
      <c r="U205" s="189">
        <f t="shared" si="201"/>
        <v>0</v>
      </c>
      <c r="V205" s="191">
        <f t="shared" si="201"/>
        <v>180</v>
      </c>
      <c r="W205" s="192">
        <f t="shared" ref="W205" si="202">IF(Q205=0,0,((V205/Q205)-1)*100)</f>
        <v>-47.976878612716767</v>
      </c>
    </row>
    <row r="206" spans="2:23" ht="13.5" thickTop="1" x14ac:dyDescent="0.2">
      <c r="B206" s="212"/>
      <c r="C206" s="123"/>
      <c r="D206" s="123"/>
      <c r="E206" s="123"/>
      <c r="F206" s="123"/>
      <c r="G206" s="123"/>
      <c r="H206" s="123"/>
      <c r="I206" s="124"/>
      <c r="L206" s="226" t="s">
        <v>21</v>
      </c>
      <c r="M206" s="248">
        <v>27</v>
      </c>
      <c r="N206" s="249">
        <v>46</v>
      </c>
      <c r="O206" s="177">
        <f>SUM(M206:N206)</f>
        <v>73</v>
      </c>
      <c r="P206" s="102">
        <v>0</v>
      </c>
      <c r="Q206" s="183">
        <f>+P206+O206</f>
        <v>73</v>
      </c>
      <c r="R206" s="248">
        <v>19</v>
      </c>
      <c r="S206" s="249">
        <v>29</v>
      </c>
      <c r="T206" s="177">
        <f t="shared" ref="T206:T207" si="203">+R206+S206</f>
        <v>48</v>
      </c>
      <c r="U206" s="102">
        <v>0</v>
      </c>
      <c r="V206" s="187">
        <f t="shared" ref="V206:V207" si="204">+T206+U206</f>
        <v>48</v>
      </c>
      <c r="W206" s="222">
        <f t="shared" si="198"/>
        <v>-34.246575342465761</v>
      </c>
    </row>
    <row r="207" spans="2:23" ht="13.5" thickBot="1" x14ac:dyDescent="0.25">
      <c r="B207" s="212"/>
      <c r="C207" s="123"/>
      <c r="D207" s="123"/>
      <c r="E207" s="123"/>
      <c r="F207" s="123"/>
      <c r="G207" s="123"/>
      <c r="H207" s="123"/>
      <c r="I207" s="124"/>
      <c r="L207" s="226" t="s">
        <v>90</v>
      </c>
      <c r="M207" s="248">
        <v>33</v>
      </c>
      <c r="N207" s="249">
        <v>49</v>
      </c>
      <c r="O207" s="177">
        <f>SUM(M207:N207)</f>
        <v>82</v>
      </c>
      <c r="P207" s="102">
        <v>0</v>
      </c>
      <c r="Q207" s="183">
        <f>+P207+O207</f>
        <v>82</v>
      </c>
      <c r="R207" s="248">
        <v>17</v>
      </c>
      <c r="S207" s="249">
        <v>25</v>
      </c>
      <c r="T207" s="177">
        <f t="shared" si="203"/>
        <v>42</v>
      </c>
      <c r="U207" s="102">
        <v>0</v>
      </c>
      <c r="V207" s="187">
        <f t="shared" si="204"/>
        <v>42</v>
      </c>
      <c r="W207" s="222">
        <f>IF(Q207=0,0,((V207/Q207)-1)*100)</f>
        <v>-48.780487804878049</v>
      </c>
    </row>
    <row r="208" spans="2:23" ht="14.25" thickTop="1" thickBot="1" x14ac:dyDescent="0.25">
      <c r="B208" s="212"/>
      <c r="C208" s="123"/>
      <c r="D208" s="123"/>
      <c r="E208" s="123"/>
      <c r="F208" s="123"/>
      <c r="G208" s="123"/>
      <c r="H208" s="123"/>
      <c r="I208" s="124"/>
      <c r="L208" s="208" t="s">
        <v>94</v>
      </c>
      <c r="M208" s="189">
        <f t="shared" ref="M208" si="205">+M205+M206+M207</f>
        <v>202</v>
      </c>
      <c r="N208" s="190">
        <f t="shared" ref="N208" si="206">+N205+N206+N207</f>
        <v>299</v>
      </c>
      <c r="O208" s="189">
        <f t="shared" ref="O208" si="207">+O205+O206+O207</f>
        <v>501</v>
      </c>
      <c r="P208" s="189">
        <f t="shared" ref="P208" si="208">+P205+P206+P207</f>
        <v>0</v>
      </c>
      <c r="Q208" s="189">
        <f t="shared" ref="Q208" si="209">+Q205+Q206+Q207</f>
        <v>501</v>
      </c>
      <c r="R208" s="189">
        <f t="shared" ref="R208" si="210">+R205+R206+R207</f>
        <v>121</v>
      </c>
      <c r="S208" s="190">
        <f t="shared" ref="S208" si="211">+S205+S206+S207</f>
        <v>149</v>
      </c>
      <c r="T208" s="189">
        <f t="shared" ref="T208" si="212">+T205+T206+T207</f>
        <v>270</v>
      </c>
      <c r="U208" s="189">
        <f t="shared" ref="U208" si="213">+U205+U206+U207</f>
        <v>0</v>
      </c>
      <c r="V208" s="191">
        <f t="shared" ref="V208" si="214">+V205+V206+V207</f>
        <v>270</v>
      </c>
      <c r="W208" s="192">
        <f t="shared" ref="W208:W209" si="215">IF(Q208=0,0,((V208/Q208)-1)*100)</f>
        <v>-46.107784431137723</v>
      </c>
    </row>
    <row r="209" spans="1:23" ht="14.25" thickTop="1" thickBot="1" x14ac:dyDescent="0.25">
      <c r="B209" s="212"/>
      <c r="C209" s="123"/>
      <c r="D209" s="123"/>
      <c r="E209" s="123"/>
      <c r="F209" s="123"/>
      <c r="G209" s="123"/>
      <c r="H209" s="123"/>
      <c r="I209" s="124"/>
      <c r="L209" s="208" t="s">
        <v>95</v>
      </c>
      <c r="M209" s="189">
        <f t="shared" ref="M209:V209" si="216">+M201+M205+M206+M207</f>
        <v>276</v>
      </c>
      <c r="N209" s="190">
        <f t="shared" si="216"/>
        <v>389</v>
      </c>
      <c r="O209" s="189">
        <f t="shared" si="216"/>
        <v>665</v>
      </c>
      <c r="P209" s="189">
        <f t="shared" si="216"/>
        <v>0</v>
      </c>
      <c r="Q209" s="189">
        <f t="shared" si="216"/>
        <v>665</v>
      </c>
      <c r="R209" s="189">
        <f t="shared" si="216"/>
        <v>284</v>
      </c>
      <c r="S209" s="190">
        <f t="shared" si="216"/>
        <v>247</v>
      </c>
      <c r="T209" s="189">
        <f t="shared" si="216"/>
        <v>531</v>
      </c>
      <c r="U209" s="189">
        <f t="shared" si="216"/>
        <v>0</v>
      </c>
      <c r="V209" s="191">
        <f t="shared" si="216"/>
        <v>531</v>
      </c>
      <c r="W209" s="192">
        <f t="shared" si="215"/>
        <v>-20.150375939849631</v>
      </c>
    </row>
    <row r="210" spans="1:23" ht="14.25" thickTop="1" thickBot="1" x14ac:dyDescent="0.25">
      <c r="B210" s="212"/>
      <c r="C210" s="123"/>
      <c r="D210" s="123"/>
      <c r="E210" s="123"/>
      <c r="F210" s="123"/>
      <c r="G210" s="123"/>
      <c r="H210" s="123"/>
      <c r="I210" s="124"/>
      <c r="L210" s="226" t="s">
        <v>22</v>
      </c>
      <c r="M210" s="248">
        <v>45</v>
      </c>
      <c r="N210" s="249">
        <v>61</v>
      </c>
      <c r="O210" s="179">
        <f>SUM(M210:N210)</f>
        <v>106</v>
      </c>
      <c r="P210" s="255">
        <v>0</v>
      </c>
      <c r="Q210" s="183">
        <f>+P210+O210</f>
        <v>106</v>
      </c>
      <c r="R210" s="248"/>
      <c r="S210" s="249"/>
      <c r="T210" s="179"/>
      <c r="U210" s="255"/>
      <c r="V210" s="187"/>
      <c r="W210" s="222"/>
    </row>
    <row r="211" spans="1:23" ht="14.25" thickTop="1" thickBot="1" x14ac:dyDescent="0.25">
      <c r="B211" s="212"/>
      <c r="C211" s="123"/>
      <c r="D211" s="123"/>
      <c r="E211" s="123"/>
      <c r="F211" s="123"/>
      <c r="G211" s="123"/>
      <c r="H211" s="123"/>
      <c r="I211" s="124"/>
      <c r="L211" s="209" t="s">
        <v>23</v>
      </c>
      <c r="M211" s="193">
        <f t="shared" ref="M211:Q211" si="217">+M206+M207+M210</f>
        <v>105</v>
      </c>
      <c r="N211" s="193">
        <f t="shared" si="217"/>
        <v>156</v>
      </c>
      <c r="O211" s="197">
        <f t="shared" si="217"/>
        <v>261</v>
      </c>
      <c r="P211" s="197">
        <f t="shared" si="217"/>
        <v>0</v>
      </c>
      <c r="Q211" s="196">
        <f t="shared" si="217"/>
        <v>261</v>
      </c>
      <c r="R211" s="193"/>
      <c r="S211" s="193"/>
      <c r="T211" s="197"/>
      <c r="U211" s="197"/>
      <c r="V211" s="197"/>
      <c r="W211" s="198"/>
    </row>
    <row r="212" spans="1:23" ht="13.5" thickTop="1" x14ac:dyDescent="0.2">
      <c r="A212" s="129"/>
      <c r="B212" s="213"/>
      <c r="C212" s="130"/>
      <c r="D212" s="130"/>
      <c r="E212" s="130"/>
      <c r="F212" s="130"/>
      <c r="G212" s="130"/>
      <c r="H212" s="130"/>
      <c r="I212" s="131"/>
      <c r="J212" s="129"/>
      <c r="K212" s="129"/>
      <c r="L212" s="260" t="s">
        <v>25</v>
      </c>
      <c r="M212" s="261">
        <v>70</v>
      </c>
      <c r="N212" s="262">
        <v>71</v>
      </c>
      <c r="O212" s="180">
        <f>SUM(M212:N212)</f>
        <v>141</v>
      </c>
      <c r="P212" s="263">
        <v>0</v>
      </c>
      <c r="Q212" s="185">
        <f>+P212+O212</f>
        <v>141</v>
      </c>
      <c r="R212" s="261"/>
      <c r="S212" s="262"/>
      <c r="T212" s="180"/>
      <c r="U212" s="263"/>
      <c r="V212" s="188"/>
      <c r="W212" s="264"/>
    </row>
    <row r="213" spans="1:23" ht="13.5" customHeight="1" x14ac:dyDescent="0.2">
      <c r="A213" s="129"/>
      <c r="B213" s="214"/>
      <c r="C213" s="132"/>
      <c r="D213" s="132"/>
      <c r="E213" s="132"/>
      <c r="F213" s="132"/>
      <c r="G213" s="132"/>
      <c r="H213" s="132"/>
      <c r="I213" s="133"/>
      <c r="J213" s="129"/>
      <c r="K213" s="129"/>
      <c r="L213" s="260" t="s">
        <v>26</v>
      </c>
      <c r="M213" s="261">
        <v>72</v>
      </c>
      <c r="N213" s="262">
        <v>65</v>
      </c>
      <c r="O213" s="180">
        <f>SUM(M213:N213)</f>
        <v>137</v>
      </c>
      <c r="P213" s="265">
        <v>0</v>
      </c>
      <c r="Q213" s="185">
        <f>+P213+O213</f>
        <v>137</v>
      </c>
      <c r="R213" s="261"/>
      <c r="S213" s="262"/>
      <c r="T213" s="180"/>
      <c r="U213" s="265"/>
      <c r="V213" s="180"/>
      <c r="W213" s="264"/>
    </row>
    <row r="214" spans="1:23" ht="13.5" customHeight="1" thickBot="1" x14ac:dyDescent="0.25">
      <c r="A214" s="129"/>
      <c r="B214" s="214"/>
      <c r="C214" s="132"/>
      <c r="D214" s="132"/>
      <c r="E214" s="132"/>
      <c r="F214" s="132"/>
      <c r="G214" s="132"/>
      <c r="H214" s="132"/>
      <c r="I214" s="133"/>
      <c r="J214" s="129"/>
      <c r="K214" s="129"/>
      <c r="L214" s="260" t="s">
        <v>27</v>
      </c>
      <c r="M214" s="261">
        <v>57</v>
      </c>
      <c r="N214" s="262">
        <v>53</v>
      </c>
      <c r="O214" s="180">
        <f>SUM(M214:N214)</f>
        <v>110</v>
      </c>
      <c r="P214" s="266"/>
      <c r="Q214" s="185">
        <f>+P214+O214</f>
        <v>110</v>
      </c>
      <c r="R214" s="261"/>
      <c r="S214" s="262"/>
      <c r="T214" s="180"/>
      <c r="U214" s="266"/>
      <c r="V214" s="188"/>
      <c r="W214" s="264"/>
    </row>
    <row r="215" spans="1:23" ht="13.5" customHeight="1" thickTop="1" thickBot="1" x14ac:dyDescent="0.25">
      <c r="A215" s="129"/>
      <c r="B215" s="214"/>
      <c r="C215" s="132"/>
      <c r="D215" s="132"/>
      <c r="E215" s="132"/>
      <c r="F215" s="132"/>
      <c r="G215" s="132"/>
      <c r="H215" s="132"/>
      <c r="I215" s="133"/>
      <c r="J215" s="129"/>
      <c r="K215" s="129"/>
      <c r="L215" s="208" t="s">
        <v>28</v>
      </c>
      <c r="M215" s="189">
        <f t="shared" ref="M215:Q215" si="218">+M212+M213+M214</f>
        <v>199</v>
      </c>
      <c r="N215" s="190">
        <f t="shared" si="218"/>
        <v>189</v>
      </c>
      <c r="O215" s="189">
        <f t="shared" si="218"/>
        <v>388</v>
      </c>
      <c r="P215" s="189">
        <f t="shared" si="218"/>
        <v>0</v>
      </c>
      <c r="Q215" s="195">
        <f t="shared" si="218"/>
        <v>388</v>
      </c>
      <c r="R215" s="189"/>
      <c r="S215" s="190"/>
      <c r="T215" s="189"/>
      <c r="U215" s="189"/>
      <c r="V215" s="195"/>
      <c r="W215" s="192"/>
    </row>
    <row r="216" spans="1:23" ht="14.25" thickTop="1" thickBot="1" x14ac:dyDescent="0.25">
      <c r="B216" s="212"/>
      <c r="C216" s="123"/>
      <c r="D216" s="123"/>
      <c r="E216" s="123"/>
      <c r="F216" s="123"/>
      <c r="G216" s="123"/>
      <c r="H216" s="123"/>
      <c r="I216" s="124"/>
      <c r="L216" s="208" t="s">
        <v>92</v>
      </c>
      <c r="M216" s="189">
        <f t="shared" ref="M216:Q216" si="219">+M201+M205+M211+M215</f>
        <v>520</v>
      </c>
      <c r="N216" s="190">
        <f t="shared" si="219"/>
        <v>639</v>
      </c>
      <c r="O216" s="189">
        <f t="shared" si="219"/>
        <v>1159</v>
      </c>
      <c r="P216" s="189">
        <f t="shared" si="219"/>
        <v>0</v>
      </c>
      <c r="Q216" s="189">
        <f t="shared" si="219"/>
        <v>1159</v>
      </c>
      <c r="R216" s="189"/>
      <c r="S216" s="190"/>
      <c r="T216" s="189"/>
      <c r="U216" s="189"/>
      <c r="V216" s="191"/>
      <c r="W216" s="192"/>
    </row>
    <row r="217" spans="1:23" ht="14.25" thickTop="1" thickBot="1" x14ac:dyDescent="0.25">
      <c r="B217" s="212"/>
      <c r="C217" s="123"/>
      <c r="D217" s="123"/>
      <c r="E217" s="123"/>
      <c r="F217" s="123"/>
      <c r="G217" s="123"/>
      <c r="H217" s="123"/>
      <c r="I217" s="124"/>
      <c r="L217" s="205" t="s">
        <v>61</v>
      </c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6"/>
    </row>
    <row r="218" spans="1:23" ht="13.5" thickTop="1" x14ac:dyDescent="0.2">
      <c r="B218" s="212"/>
      <c r="C218" s="123"/>
      <c r="D218" s="123"/>
      <c r="E218" s="123"/>
      <c r="F218" s="123"/>
      <c r="G218" s="123"/>
      <c r="H218" s="123"/>
      <c r="I218" s="124"/>
      <c r="L218" s="308" t="s">
        <v>53</v>
      </c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10"/>
    </row>
    <row r="219" spans="1:23" ht="13.5" thickBot="1" x14ac:dyDescent="0.25">
      <c r="B219" s="212"/>
      <c r="C219" s="123"/>
      <c r="D219" s="123"/>
      <c r="E219" s="123"/>
      <c r="F219" s="123"/>
      <c r="G219" s="123"/>
      <c r="H219" s="123"/>
      <c r="I219" s="124"/>
      <c r="L219" s="311" t="s">
        <v>54</v>
      </c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3"/>
    </row>
    <row r="220" spans="1:23" ht="14.25" thickTop="1" thickBot="1" x14ac:dyDescent="0.25">
      <c r="B220" s="212"/>
      <c r="C220" s="123"/>
      <c r="D220" s="123"/>
      <c r="E220" s="123"/>
      <c r="F220" s="123"/>
      <c r="G220" s="123"/>
      <c r="H220" s="123"/>
      <c r="I220" s="124"/>
      <c r="L220" s="202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122"/>
    </row>
    <row r="221" spans="1:23" ht="14.25" thickTop="1" thickBot="1" x14ac:dyDescent="0.25">
      <c r="B221" s="212"/>
      <c r="C221" s="123"/>
      <c r="D221" s="123"/>
      <c r="E221" s="123"/>
      <c r="F221" s="123"/>
      <c r="G221" s="123"/>
      <c r="H221" s="123"/>
      <c r="I221" s="124"/>
      <c r="L221" s="224"/>
      <c r="M221" s="317" t="s">
        <v>91</v>
      </c>
      <c r="N221" s="318"/>
      <c r="O221" s="318"/>
      <c r="P221" s="318"/>
      <c r="Q221" s="319"/>
      <c r="R221" s="317" t="s">
        <v>93</v>
      </c>
      <c r="S221" s="318"/>
      <c r="T221" s="318"/>
      <c r="U221" s="318"/>
      <c r="V221" s="319"/>
      <c r="W221" s="225" t="s">
        <v>4</v>
      </c>
    </row>
    <row r="222" spans="1:23" ht="13.5" thickTop="1" x14ac:dyDescent="0.2">
      <c r="B222" s="212"/>
      <c r="C222" s="123"/>
      <c r="D222" s="123"/>
      <c r="E222" s="123"/>
      <c r="F222" s="123"/>
      <c r="G222" s="123"/>
      <c r="H222" s="123"/>
      <c r="I222" s="124"/>
      <c r="L222" s="226" t="s">
        <v>5</v>
      </c>
      <c r="M222" s="227"/>
      <c r="N222" s="230"/>
      <c r="O222" s="199"/>
      <c r="P222" s="231"/>
      <c r="Q222" s="200"/>
      <c r="R222" s="227"/>
      <c r="S222" s="230"/>
      <c r="T222" s="199"/>
      <c r="U222" s="231"/>
      <c r="V222" s="200"/>
      <c r="W222" s="229" t="s">
        <v>6</v>
      </c>
    </row>
    <row r="223" spans="1:23" ht="13.5" thickBot="1" x14ac:dyDescent="0.25">
      <c r="B223" s="212"/>
      <c r="C223" s="123"/>
      <c r="D223" s="123"/>
      <c r="E223" s="123"/>
      <c r="F223" s="123"/>
      <c r="G223" s="123"/>
      <c r="H223" s="123"/>
      <c r="I223" s="124"/>
      <c r="L223" s="232"/>
      <c r="M223" s="236" t="s">
        <v>42</v>
      </c>
      <c r="N223" s="237" t="s">
        <v>43</v>
      </c>
      <c r="O223" s="201" t="s">
        <v>55</v>
      </c>
      <c r="P223" s="238" t="s">
        <v>13</v>
      </c>
      <c r="Q223" s="221" t="s">
        <v>9</v>
      </c>
      <c r="R223" s="236" t="s">
        <v>42</v>
      </c>
      <c r="S223" s="237" t="s">
        <v>43</v>
      </c>
      <c r="T223" s="201" t="s">
        <v>55</v>
      </c>
      <c r="U223" s="238" t="s">
        <v>13</v>
      </c>
      <c r="V223" s="221" t="s">
        <v>9</v>
      </c>
      <c r="W223" s="235"/>
    </row>
    <row r="224" spans="1:23" ht="5.25" customHeight="1" thickTop="1" x14ac:dyDescent="0.2">
      <c r="B224" s="212"/>
      <c r="C224" s="123"/>
      <c r="D224" s="123"/>
      <c r="E224" s="123"/>
      <c r="F224" s="123"/>
      <c r="G224" s="123"/>
      <c r="H224" s="123"/>
      <c r="I224" s="124"/>
      <c r="L224" s="226"/>
      <c r="M224" s="242"/>
      <c r="N224" s="243"/>
      <c r="O224" s="176"/>
      <c r="P224" s="244"/>
      <c r="Q224" s="182"/>
      <c r="R224" s="242"/>
      <c r="S224" s="243"/>
      <c r="T224" s="176"/>
      <c r="U224" s="244"/>
      <c r="V224" s="186"/>
      <c r="W224" s="245"/>
    </row>
    <row r="225" spans="1:23" x14ac:dyDescent="0.2">
      <c r="B225" s="212"/>
      <c r="C225" s="123"/>
      <c r="D225" s="123"/>
      <c r="E225" s="123"/>
      <c r="F225" s="123"/>
      <c r="G225" s="123"/>
      <c r="H225" s="123"/>
      <c r="I225" s="124"/>
      <c r="L225" s="226" t="s">
        <v>14</v>
      </c>
      <c r="M225" s="248">
        <f t="shared" ref="M225:N227" si="220">+M171+M198</f>
        <v>0</v>
      </c>
      <c r="N225" s="249">
        <f t="shared" si="220"/>
        <v>0</v>
      </c>
      <c r="O225" s="177">
        <f>+M225+N225</f>
        <v>0</v>
      </c>
      <c r="P225" s="102">
        <f>+P171+P198</f>
        <v>0</v>
      </c>
      <c r="Q225" s="183">
        <f>+O225+P225</f>
        <v>0</v>
      </c>
      <c r="R225" s="248">
        <f t="shared" ref="R225:S227" si="221">+R171+R198</f>
        <v>73</v>
      </c>
      <c r="S225" s="249">
        <f t="shared" si="221"/>
        <v>38</v>
      </c>
      <c r="T225" s="177">
        <f>+R225+S225</f>
        <v>111</v>
      </c>
      <c r="U225" s="102">
        <f>+U171+U198</f>
        <v>0</v>
      </c>
      <c r="V225" s="187">
        <f>+T225+U225</f>
        <v>111</v>
      </c>
      <c r="W225" s="222">
        <f t="shared" ref="W225:W233" si="222">IF(Q225=0,0,((V225/Q225)-1)*100)</f>
        <v>0</v>
      </c>
    </row>
    <row r="226" spans="1:23" x14ac:dyDescent="0.2">
      <c r="B226" s="212"/>
      <c r="C226" s="123"/>
      <c r="D226" s="123"/>
      <c r="E226" s="123"/>
      <c r="F226" s="123"/>
      <c r="G226" s="123"/>
      <c r="H226" s="123"/>
      <c r="I226" s="124"/>
      <c r="L226" s="226" t="s">
        <v>15</v>
      </c>
      <c r="M226" s="248">
        <f t="shared" si="220"/>
        <v>20</v>
      </c>
      <c r="N226" s="249">
        <f t="shared" si="220"/>
        <v>34</v>
      </c>
      <c r="O226" s="177">
        <f t="shared" ref="O226:O227" si="223">+M226+N226</f>
        <v>54</v>
      </c>
      <c r="P226" s="102">
        <f>+P172+P199</f>
        <v>0</v>
      </c>
      <c r="Q226" s="183">
        <f t="shared" ref="Q226:Q227" si="224">+O226+P226</f>
        <v>54</v>
      </c>
      <c r="R226" s="248">
        <f t="shared" si="221"/>
        <v>55</v>
      </c>
      <c r="S226" s="249">
        <f t="shared" si="221"/>
        <v>29</v>
      </c>
      <c r="T226" s="177">
        <f t="shared" ref="T226:T227" si="225">+R226+S226</f>
        <v>84</v>
      </c>
      <c r="U226" s="102">
        <f>+U172+U199</f>
        <v>0</v>
      </c>
      <c r="V226" s="187">
        <f t="shared" ref="V226:V227" si="226">+T226+U226</f>
        <v>84</v>
      </c>
      <c r="W226" s="222">
        <f t="shared" si="222"/>
        <v>55.555555555555557</v>
      </c>
    </row>
    <row r="227" spans="1:23" ht="13.5" thickBot="1" x14ac:dyDescent="0.25">
      <c r="B227" s="212"/>
      <c r="C227" s="123"/>
      <c r="D227" s="123"/>
      <c r="E227" s="123"/>
      <c r="F227" s="123"/>
      <c r="G227" s="123"/>
      <c r="H227" s="123"/>
      <c r="I227" s="124"/>
      <c r="L227" s="232" t="s">
        <v>16</v>
      </c>
      <c r="M227" s="248">
        <f t="shared" si="220"/>
        <v>54</v>
      </c>
      <c r="N227" s="249">
        <f t="shared" si="220"/>
        <v>56</v>
      </c>
      <c r="O227" s="177">
        <f t="shared" si="223"/>
        <v>110</v>
      </c>
      <c r="P227" s="102">
        <f>+P173+P200</f>
        <v>0</v>
      </c>
      <c r="Q227" s="183">
        <f t="shared" si="224"/>
        <v>110</v>
      </c>
      <c r="R227" s="248">
        <f t="shared" si="221"/>
        <v>35</v>
      </c>
      <c r="S227" s="249">
        <f t="shared" si="221"/>
        <v>31</v>
      </c>
      <c r="T227" s="177">
        <f t="shared" si="225"/>
        <v>66</v>
      </c>
      <c r="U227" s="102">
        <f>+U173+U200</f>
        <v>0</v>
      </c>
      <c r="V227" s="187">
        <f t="shared" si="226"/>
        <v>66</v>
      </c>
      <c r="W227" s="222">
        <f t="shared" si="222"/>
        <v>-40</v>
      </c>
    </row>
    <row r="228" spans="1:23" ht="14.25" thickTop="1" thickBot="1" x14ac:dyDescent="0.25">
      <c r="B228" s="212"/>
      <c r="C228" s="123"/>
      <c r="D228" s="123"/>
      <c r="E228" s="123"/>
      <c r="F228" s="123"/>
      <c r="G228" s="123"/>
      <c r="H228" s="123"/>
      <c r="I228" s="124"/>
      <c r="L228" s="208" t="s">
        <v>17</v>
      </c>
      <c r="M228" s="189">
        <f t="shared" ref="M228:V228" si="227">+M225+M226+M227</f>
        <v>74</v>
      </c>
      <c r="N228" s="190">
        <f t="shared" si="227"/>
        <v>90</v>
      </c>
      <c r="O228" s="189">
        <f t="shared" si="227"/>
        <v>164</v>
      </c>
      <c r="P228" s="189">
        <f t="shared" si="227"/>
        <v>0</v>
      </c>
      <c r="Q228" s="189">
        <f t="shared" si="227"/>
        <v>164</v>
      </c>
      <c r="R228" s="189">
        <f t="shared" si="227"/>
        <v>163</v>
      </c>
      <c r="S228" s="190">
        <f t="shared" si="227"/>
        <v>98</v>
      </c>
      <c r="T228" s="189">
        <f t="shared" si="227"/>
        <v>261</v>
      </c>
      <c r="U228" s="189">
        <f t="shared" si="227"/>
        <v>0</v>
      </c>
      <c r="V228" s="191">
        <f t="shared" si="227"/>
        <v>261</v>
      </c>
      <c r="W228" s="192">
        <f t="shared" si="222"/>
        <v>59.146341463414643</v>
      </c>
    </row>
    <row r="229" spans="1:23" ht="13.5" thickTop="1" x14ac:dyDescent="0.2">
      <c r="B229" s="212"/>
      <c r="C229" s="123"/>
      <c r="D229" s="123"/>
      <c r="E229" s="123"/>
      <c r="F229" s="123"/>
      <c r="G229" s="123"/>
      <c r="H229" s="123"/>
      <c r="I229" s="124"/>
      <c r="L229" s="226" t="s">
        <v>18</v>
      </c>
      <c r="M229" s="258">
        <f t="shared" ref="M229:N231" si="228">+M175+M202</f>
        <v>63</v>
      </c>
      <c r="N229" s="259">
        <f t="shared" si="228"/>
        <v>74</v>
      </c>
      <c r="O229" s="178">
        <f t="shared" ref="O229:O230" si="229">+M229+N229</f>
        <v>137</v>
      </c>
      <c r="P229" s="102">
        <f>+P175+P202</f>
        <v>0</v>
      </c>
      <c r="Q229" s="184">
        <f t="shared" ref="Q229:Q230" si="230">+O229+P229</f>
        <v>137</v>
      </c>
      <c r="R229" s="258">
        <f t="shared" ref="R229:S231" si="231">+R175+R202</f>
        <v>35</v>
      </c>
      <c r="S229" s="259">
        <f t="shared" si="231"/>
        <v>28</v>
      </c>
      <c r="T229" s="178">
        <f t="shared" ref="T229:T230" si="232">+R229+S229</f>
        <v>63</v>
      </c>
      <c r="U229" s="102">
        <f>+U175+U202</f>
        <v>0</v>
      </c>
      <c r="V229" s="187">
        <f t="shared" ref="V229:V230" si="233">+T229+U229</f>
        <v>63</v>
      </c>
      <c r="W229" s="222">
        <f t="shared" si="222"/>
        <v>-54.014598540145982</v>
      </c>
    </row>
    <row r="230" spans="1:23" x14ac:dyDescent="0.2">
      <c r="B230" s="212"/>
      <c r="C230" s="123"/>
      <c r="D230" s="123"/>
      <c r="E230" s="123"/>
      <c r="F230" s="123"/>
      <c r="G230" s="123"/>
      <c r="H230" s="123"/>
      <c r="I230" s="124"/>
      <c r="L230" s="226" t="s">
        <v>19</v>
      </c>
      <c r="M230" s="248">
        <f t="shared" si="228"/>
        <v>44</v>
      </c>
      <c r="N230" s="249">
        <f t="shared" si="228"/>
        <v>73</v>
      </c>
      <c r="O230" s="177">
        <f t="shared" si="229"/>
        <v>117</v>
      </c>
      <c r="P230" s="102">
        <f>+P176+P203</f>
        <v>0</v>
      </c>
      <c r="Q230" s="183">
        <f t="shared" si="230"/>
        <v>117</v>
      </c>
      <c r="R230" s="248">
        <f t="shared" si="231"/>
        <v>24</v>
      </c>
      <c r="S230" s="249">
        <f t="shared" si="231"/>
        <v>31</v>
      </c>
      <c r="T230" s="177">
        <f t="shared" si="232"/>
        <v>55</v>
      </c>
      <c r="U230" s="102">
        <f>+U176+U203</f>
        <v>0</v>
      </c>
      <c r="V230" s="187">
        <f t="shared" si="233"/>
        <v>55</v>
      </c>
      <c r="W230" s="222">
        <f>IF(Q230=0,0,((V230/Q230)-1)*100)</f>
        <v>-52.991452991452995</v>
      </c>
    </row>
    <row r="231" spans="1:23" ht="13.5" thickBot="1" x14ac:dyDescent="0.25">
      <c r="B231" s="212"/>
      <c r="C231" s="123"/>
      <c r="D231" s="123"/>
      <c r="E231" s="123"/>
      <c r="F231" s="123"/>
      <c r="G231" s="123"/>
      <c r="H231" s="123"/>
      <c r="I231" s="124"/>
      <c r="L231" s="226" t="s">
        <v>20</v>
      </c>
      <c r="M231" s="248">
        <f t="shared" si="228"/>
        <v>35</v>
      </c>
      <c r="N231" s="249">
        <f t="shared" si="228"/>
        <v>57</v>
      </c>
      <c r="O231" s="177">
        <f>+M231+N231</f>
        <v>92</v>
      </c>
      <c r="P231" s="102">
        <f>+P177+P204</f>
        <v>0</v>
      </c>
      <c r="Q231" s="183">
        <f>+O231+P231</f>
        <v>92</v>
      </c>
      <c r="R231" s="248">
        <f t="shared" si="231"/>
        <v>26</v>
      </c>
      <c r="S231" s="249">
        <f t="shared" si="231"/>
        <v>36</v>
      </c>
      <c r="T231" s="177">
        <f>+R231+S231</f>
        <v>62</v>
      </c>
      <c r="U231" s="102">
        <f>+U177+U204</f>
        <v>0</v>
      </c>
      <c r="V231" s="187">
        <f>+T231+U231</f>
        <v>62</v>
      </c>
      <c r="W231" s="222">
        <f>IF(Q231=0,0,((V231/Q231)-1)*100)</f>
        <v>-32.608695652173914</v>
      </c>
    </row>
    <row r="232" spans="1:23" ht="14.25" thickTop="1" thickBot="1" x14ac:dyDescent="0.25">
      <c r="B232" s="212"/>
      <c r="C232" s="123"/>
      <c r="D232" s="123"/>
      <c r="E232" s="123"/>
      <c r="F232" s="123"/>
      <c r="G232" s="123"/>
      <c r="H232" s="123"/>
      <c r="I232" s="124"/>
      <c r="L232" s="208" t="s">
        <v>89</v>
      </c>
      <c r="M232" s="189">
        <f t="shared" ref="M232:V232" si="234">+M229+M230+M231</f>
        <v>142</v>
      </c>
      <c r="N232" s="190">
        <f t="shared" si="234"/>
        <v>204</v>
      </c>
      <c r="O232" s="189">
        <f t="shared" si="234"/>
        <v>346</v>
      </c>
      <c r="P232" s="189">
        <f t="shared" si="234"/>
        <v>0</v>
      </c>
      <c r="Q232" s="189">
        <f t="shared" si="234"/>
        <v>346</v>
      </c>
      <c r="R232" s="189">
        <f t="shared" si="234"/>
        <v>85</v>
      </c>
      <c r="S232" s="190">
        <f t="shared" si="234"/>
        <v>95</v>
      </c>
      <c r="T232" s="189">
        <f t="shared" si="234"/>
        <v>180</v>
      </c>
      <c r="U232" s="189">
        <f t="shared" si="234"/>
        <v>0</v>
      </c>
      <c r="V232" s="191">
        <f t="shared" si="234"/>
        <v>180</v>
      </c>
      <c r="W232" s="192">
        <f t="shared" ref="W232" si="235">IF(Q232=0,0,((V232/Q232)-1)*100)</f>
        <v>-47.976878612716767</v>
      </c>
    </row>
    <row r="233" spans="1:23" ht="13.5" thickTop="1" x14ac:dyDescent="0.2">
      <c r="B233" s="212"/>
      <c r="C233" s="123"/>
      <c r="D233" s="123"/>
      <c r="E233" s="123"/>
      <c r="F233" s="123"/>
      <c r="G233" s="123"/>
      <c r="H233" s="123"/>
      <c r="I233" s="124"/>
      <c r="L233" s="226" t="s">
        <v>21</v>
      </c>
      <c r="M233" s="248">
        <f>+M179+M206</f>
        <v>27</v>
      </c>
      <c r="N233" s="249">
        <f>+N179+N206</f>
        <v>46</v>
      </c>
      <c r="O233" s="177">
        <f t="shared" ref="O233:O237" si="236">+M233+N233</f>
        <v>73</v>
      </c>
      <c r="P233" s="102">
        <f>+P179+P206</f>
        <v>0</v>
      </c>
      <c r="Q233" s="183">
        <f t="shared" ref="Q233:Q237" si="237">+O233+P233</f>
        <v>73</v>
      </c>
      <c r="R233" s="248">
        <f>+R179+R206</f>
        <v>19</v>
      </c>
      <c r="S233" s="249">
        <f>+S179+S206</f>
        <v>29</v>
      </c>
      <c r="T233" s="177">
        <f t="shared" ref="T233" si="238">+R233+S233</f>
        <v>48</v>
      </c>
      <c r="U233" s="102">
        <f>+U179+U206</f>
        <v>0</v>
      </c>
      <c r="V233" s="187">
        <f t="shared" ref="V233" si="239">+T233+U233</f>
        <v>48</v>
      </c>
      <c r="W233" s="222">
        <f t="shared" si="222"/>
        <v>-34.246575342465761</v>
      </c>
    </row>
    <row r="234" spans="1:23" ht="13.5" thickBot="1" x14ac:dyDescent="0.25">
      <c r="B234" s="212"/>
      <c r="C234" s="123"/>
      <c r="D234" s="123"/>
      <c r="E234" s="123"/>
      <c r="F234" s="123"/>
      <c r="G234" s="123"/>
      <c r="H234" s="123"/>
      <c r="I234" s="124"/>
      <c r="L234" s="226" t="s">
        <v>90</v>
      </c>
      <c r="M234" s="248">
        <f>+M180+M207</f>
        <v>33</v>
      </c>
      <c r="N234" s="249">
        <f>+N180+N207</f>
        <v>49</v>
      </c>
      <c r="O234" s="177">
        <f>+M234+N234</f>
        <v>82</v>
      </c>
      <c r="P234" s="102">
        <f>+P180+P207</f>
        <v>0</v>
      </c>
      <c r="Q234" s="183">
        <f>+O234+P234</f>
        <v>82</v>
      </c>
      <c r="R234" s="248">
        <f>+R180+R207</f>
        <v>17</v>
      </c>
      <c r="S234" s="249">
        <f>+S180+S207</f>
        <v>25</v>
      </c>
      <c r="T234" s="177">
        <f>+R234+S234</f>
        <v>42</v>
      </c>
      <c r="U234" s="102">
        <f>+U180+U207</f>
        <v>0</v>
      </c>
      <c r="V234" s="187">
        <f>+T234+U234</f>
        <v>42</v>
      </c>
      <c r="W234" s="222">
        <f>IF(Q234=0,0,((V234/Q234)-1)*100)</f>
        <v>-48.780487804878049</v>
      </c>
    </row>
    <row r="235" spans="1:23" ht="14.25" thickTop="1" thickBot="1" x14ac:dyDescent="0.25">
      <c r="B235" s="212"/>
      <c r="C235" s="123"/>
      <c r="D235" s="123"/>
      <c r="E235" s="123"/>
      <c r="F235" s="123"/>
      <c r="G235" s="123"/>
      <c r="H235" s="123"/>
      <c r="I235" s="124"/>
      <c r="L235" s="208" t="s">
        <v>94</v>
      </c>
      <c r="M235" s="189">
        <f t="shared" ref="M235" si="240">+M232+M233+M234</f>
        <v>202</v>
      </c>
      <c r="N235" s="190">
        <f t="shared" ref="N235" si="241">+N232+N233+N234</f>
        <v>299</v>
      </c>
      <c r="O235" s="189">
        <f t="shared" ref="O235" si="242">+O232+O233+O234</f>
        <v>501</v>
      </c>
      <c r="P235" s="189">
        <f t="shared" ref="P235" si="243">+P232+P233+P234</f>
        <v>0</v>
      </c>
      <c r="Q235" s="189">
        <f t="shared" ref="Q235" si="244">+Q232+Q233+Q234</f>
        <v>501</v>
      </c>
      <c r="R235" s="189">
        <f t="shared" ref="R235" si="245">+R232+R233+R234</f>
        <v>121</v>
      </c>
      <c r="S235" s="190">
        <f t="shared" ref="S235" si="246">+S232+S233+S234</f>
        <v>149</v>
      </c>
      <c r="T235" s="189">
        <f t="shared" ref="T235" si="247">+T232+T233+T234</f>
        <v>270</v>
      </c>
      <c r="U235" s="189">
        <f t="shared" ref="U235" si="248">+U232+U233+U234</f>
        <v>0</v>
      </c>
      <c r="V235" s="191">
        <f t="shared" ref="V235" si="249">+V232+V233+V234</f>
        <v>270</v>
      </c>
      <c r="W235" s="192">
        <f t="shared" ref="W235:W236" si="250">IF(Q235=0,0,((V235/Q235)-1)*100)</f>
        <v>-46.107784431137723</v>
      </c>
    </row>
    <row r="236" spans="1:23" ht="14.25" thickTop="1" thickBot="1" x14ac:dyDescent="0.25">
      <c r="B236" s="212"/>
      <c r="C236" s="123"/>
      <c r="D236" s="123"/>
      <c r="E236" s="123"/>
      <c r="F236" s="123"/>
      <c r="G236" s="123"/>
      <c r="H236" s="123"/>
      <c r="I236" s="124"/>
      <c r="L236" s="208" t="s">
        <v>95</v>
      </c>
      <c r="M236" s="189">
        <f t="shared" ref="M236:V236" si="251">+M228+M232+M233+M234</f>
        <v>276</v>
      </c>
      <c r="N236" s="190">
        <f t="shared" si="251"/>
        <v>389</v>
      </c>
      <c r="O236" s="189">
        <f t="shared" si="251"/>
        <v>665</v>
      </c>
      <c r="P236" s="189">
        <f t="shared" si="251"/>
        <v>0</v>
      </c>
      <c r="Q236" s="189">
        <f t="shared" si="251"/>
        <v>665</v>
      </c>
      <c r="R236" s="189">
        <f t="shared" si="251"/>
        <v>284</v>
      </c>
      <c r="S236" s="190">
        <f t="shared" si="251"/>
        <v>247</v>
      </c>
      <c r="T236" s="189">
        <f t="shared" si="251"/>
        <v>531</v>
      </c>
      <c r="U236" s="189">
        <f t="shared" si="251"/>
        <v>0</v>
      </c>
      <c r="V236" s="191">
        <f t="shared" si="251"/>
        <v>531</v>
      </c>
      <c r="W236" s="192">
        <f t="shared" si="250"/>
        <v>-20.150375939849631</v>
      </c>
    </row>
    <row r="237" spans="1:23" ht="14.25" thickTop="1" thickBot="1" x14ac:dyDescent="0.25">
      <c r="B237" s="212"/>
      <c r="C237" s="123"/>
      <c r="D237" s="123"/>
      <c r="E237" s="123"/>
      <c r="F237" s="123"/>
      <c r="G237" s="123"/>
      <c r="H237" s="123"/>
      <c r="I237" s="124"/>
      <c r="L237" s="226" t="s">
        <v>22</v>
      </c>
      <c r="M237" s="248">
        <f>+M183+M210</f>
        <v>45</v>
      </c>
      <c r="N237" s="249">
        <f>+N183+N210</f>
        <v>61</v>
      </c>
      <c r="O237" s="179">
        <f t="shared" si="236"/>
        <v>106</v>
      </c>
      <c r="P237" s="255">
        <f>+P183+P210</f>
        <v>0</v>
      </c>
      <c r="Q237" s="183">
        <f t="shared" si="237"/>
        <v>106</v>
      </c>
      <c r="R237" s="248"/>
      <c r="S237" s="249"/>
      <c r="T237" s="179"/>
      <c r="U237" s="255"/>
      <c r="V237" s="187"/>
      <c r="W237" s="222"/>
    </row>
    <row r="238" spans="1:23" ht="14.25" thickTop="1" thickBot="1" x14ac:dyDescent="0.25">
      <c r="A238" s="125"/>
      <c r="B238" s="126"/>
      <c r="C238" s="127"/>
      <c r="D238" s="127"/>
      <c r="E238" s="127"/>
      <c r="F238" s="127"/>
      <c r="G238" s="127"/>
      <c r="H238" s="127"/>
      <c r="I238" s="128"/>
      <c r="J238" s="125"/>
      <c r="L238" s="209" t="s">
        <v>23</v>
      </c>
      <c r="M238" s="193">
        <f t="shared" ref="M238:Q238" si="252">+M233+M234+M237</f>
        <v>105</v>
      </c>
      <c r="N238" s="193">
        <f t="shared" si="252"/>
        <v>156</v>
      </c>
      <c r="O238" s="194">
        <f t="shared" si="252"/>
        <v>261</v>
      </c>
      <c r="P238" s="195">
        <f t="shared" si="252"/>
        <v>0</v>
      </c>
      <c r="Q238" s="196">
        <f t="shared" si="252"/>
        <v>261</v>
      </c>
      <c r="R238" s="193"/>
      <c r="S238" s="193"/>
      <c r="T238" s="197"/>
      <c r="U238" s="197"/>
      <c r="V238" s="197"/>
      <c r="W238" s="198"/>
    </row>
    <row r="239" spans="1:23" ht="13.5" thickTop="1" x14ac:dyDescent="0.2">
      <c r="A239" s="129"/>
      <c r="B239" s="213"/>
      <c r="C239" s="130"/>
      <c r="D239" s="130"/>
      <c r="E239" s="130"/>
      <c r="F239" s="130"/>
      <c r="G239" s="130"/>
      <c r="H239" s="130"/>
      <c r="I239" s="131"/>
      <c r="J239" s="129"/>
      <c r="K239" s="129"/>
      <c r="L239" s="260" t="s">
        <v>25</v>
      </c>
      <c r="M239" s="261">
        <f t="shared" ref="M239:N241" si="253">+M185+M212</f>
        <v>70</v>
      </c>
      <c r="N239" s="262">
        <f t="shared" si="253"/>
        <v>71</v>
      </c>
      <c r="O239" s="180">
        <f t="shared" ref="O239:O241" si="254">+M239+N239</f>
        <v>141</v>
      </c>
      <c r="P239" s="263">
        <f>+P185+P212</f>
        <v>0</v>
      </c>
      <c r="Q239" s="185">
        <f t="shared" ref="Q239:Q241" si="255">+O239+P239</f>
        <v>141</v>
      </c>
      <c r="R239" s="261"/>
      <c r="S239" s="262"/>
      <c r="T239" s="180"/>
      <c r="U239" s="263"/>
      <c r="V239" s="188"/>
      <c r="W239" s="264"/>
    </row>
    <row r="240" spans="1:23" ht="13.5" customHeight="1" x14ac:dyDescent="0.2">
      <c r="A240" s="129"/>
      <c r="B240" s="214"/>
      <c r="C240" s="132"/>
      <c r="D240" s="132"/>
      <c r="E240" s="132"/>
      <c r="F240" s="132"/>
      <c r="G240" s="132"/>
      <c r="H240" s="132"/>
      <c r="I240" s="133"/>
      <c r="J240" s="129"/>
      <c r="K240" s="129"/>
      <c r="L240" s="260" t="s">
        <v>26</v>
      </c>
      <c r="M240" s="261">
        <f t="shared" si="253"/>
        <v>72</v>
      </c>
      <c r="N240" s="262">
        <f t="shared" si="253"/>
        <v>65</v>
      </c>
      <c r="O240" s="180">
        <f>+M240+N240</f>
        <v>137</v>
      </c>
      <c r="P240" s="265">
        <f>+P186+P213</f>
        <v>0</v>
      </c>
      <c r="Q240" s="185">
        <f>+O240+P240</f>
        <v>137</v>
      </c>
      <c r="R240" s="261"/>
      <c r="S240" s="262"/>
      <c r="T240" s="180"/>
      <c r="U240" s="265"/>
      <c r="V240" s="180"/>
      <c r="W240" s="264"/>
    </row>
    <row r="241" spans="1:23" ht="13.5" customHeight="1" thickBot="1" x14ac:dyDescent="0.25">
      <c r="A241" s="129"/>
      <c r="B241" s="214"/>
      <c r="C241" s="132"/>
      <c r="D241" s="132"/>
      <c r="E241" s="132"/>
      <c r="F241" s="132"/>
      <c r="G241" s="132"/>
      <c r="H241" s="132"/>
      <c r="I241" s="133"/>
      <c r="J241" s="129"/>
      <c r="K241" s="129"/>
      <c r="L241" s="260" t="s">
        <v>27</v>
      </c>
      <c r="M241" s="261">
        <f t="shared" si="253"/>
        <v>57</v>
      </c>
      <c r="N241" s="262">
        <f t="shared" si="253"/>
        <v>53</v>
      </c>
      <c r="O241" s="181">
        <f t="shared" si="254"/>
        <v>110</v>
      </c>
      <c r="P241" s="266">
        <f>+P187+P214</f>
        <v>0</v>
      </c>
      <c r="Q241" s="185">
        <f t="shared" si="255"/>
        <v>110</v>
      </c>
      <c r="R241" s="261"/>
      <c r="S241" s="262"/>
      <c r="T241" s="180"/>
      <c r="U241" s="266"/>
      <c r="V241" s="188"/>
      <c r="W241" s="264"/>
    </row>
    <row r="242" spans="1:23" ht="14.25" thickTop="1" thickBot="1" x14ac:dyDescent="0.25">
      <c r="B242" s="212"/>
      <c r="C242" s="123"/>
      <c r="D242" s="123"/>
      <c r="E242" s="123"/>
      <c r="F242" s="123"/>
      <c r="G242" s="123"/>
      <c r="H242" s="123"/>
      <c r="I242" s="124"/>
      <c r="L242" s="208" t="s">
        <v>28</v>
      </c>
      <c r="M242" s="189">
        <f t="shared" ref="M242:Q242" si="256">+M239+M240+M241</f>
        <v>199</v>
      </c>
      <c r="N242" s="190">
        <f t="shared" si="256"/>
        <v>189</v>
      </c>
      <c r="O242" s="189">
        <f t="shared" si="256"/>
        <v>388</v>
      </c>
      <c r="P242" s="189">
        <f t="shared" si="256"/>
        <v>0</v>
      </c>
      <c r="Q242" s="195">
        <f t="shared" si="256"/>
        <v>388</v>
      </c>
      <c r="R242" s="189"/>
      <c r="S242" s="190"/>
      <c r="T242" s="189"/>
      <c r="U242" s="189"/>
      <c r="V242" s="195"/>
      <c r="W242" s="192"/>
    </row>
    <row r="243" spans="1:23" ht="14.25" thickTop="1" thickBot="1" x14ac:dyDescent="0.25">
      <c r="B243" s="212"/>
      <c r="C243" s="123"/>
      <c r="D243" s="123"/>
      <c r="E243" s="123"/>
      <c r="F243" s="123"/>
      <c r="G243" s="123"/>
      <c r="H243" s="123"/>
      <c r="I243" s="124"/>
      <c r="L243" s="208" t="s">
        <v>92</v>
      </c>
      <c r="M243" s="189">
        <f t="shared" ref="M243:Q243" si="257">+M228+M232+M238+M242</f>
        <v>520</v>
      </c>
      <c r="N243" s="190">
        <f t="shared" si="257"/>
        <v>639</v>
      </c>
      <c r="O243" s="189">
        <f t="shared" si="257"/>
        <v>1159</v>
      </c>
      <c r="P243" s="189">
        <f t="shared" si="257"/>
        <v>0</v>
      </c>
      <c r="Q243" s="189">
        <f t="shared" si="257"/>
        <v>1159</v>
      </c>
      <c r="R243" s="189"/>
      <c r="S243" s="190"/>
      <c r="T243" s="189"/>
      <c r="U243" s="189"/>
      <c r="V243" s="191"/>
      <c r="W243" s="192"/>
    </row>
    <row r="244" spans="1:23" ht="13.5" thickTop="1" x14ac:dyDescent="0.2">
      <c r="B244" s="202"/>
      <c r="C244" s="95"/>
      <c r="D244" s="95"/>
      <c r="E244" s="95"/>
      <c r="F244" s="95"/>
      <c r="G244" s="95"/>
      <c r="H244" s="95"/>
      <c r="I244" s="96"/>
      <c r="L244" s="205" t="s">
        <v>61</v>
      </c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6"/>
    </row>
  </sheetData>
  <sheetProtection password="CF53" sheet="1" objects="1" scenarios="1"/>
  <customSheetViews>
    <customSheetView guid="{ED529B84-E379-4C9B-A677-BE1D384436B0}" fitToPage="1">
      <selection activeCell="U208" sqref="U208"/>
      <pageMargins left="0.69" right="0.62" top="0.87" bottom="0.49" header="0.49" footer="0.15748031496062992"/>
      <printOptions horizontalCentered="1"/>
      <pageSetup paperSize="9" scale="67" orientation="portrait" r:id="rId1"/>
      <headerFooter alignWithMargins="0">
        <oddHeader>&amp;LMonthly Air Transport Statistic : Chiang Mai International Airport</oddHeader>
      </headerFooter>
    </customSheetView>
  </customSheetViews>
  <mergeCells count="48">
    <mergeCell ref="M167:Q167"/>
    <mergeCell ref="R167:V167"/>
    <mergeCell ref="L137:W137"/>
    <mergeCell ref="L138:W138"/>
    <mergeCell ref="L164:W164"/>
    <mergeCell ref="M140:Q140"/>
    <mergeCell ref="R140:V140"/>
    <mergeCell ref="L165:W165"/>
    <mergeCell ref="M221:Q221"/>
    <mergeCell ref="R221:V221"/>
    <mergeCell ref="L191:W191"/>
    <mergeCell ref="L192:W192"/>
    <mergeCell ref="M194:Q194"/>
    <mergeCell ref="R194:V194"/>
    <mergeCell ref="L219:W219"/>
    <mergeCell ref="L218:W218"/>
    <mergeCell ref="M113:Q113"/>
    <mergeCell ref="R113:V113"/>
    <mergeCell ref="L110:W110"/>
    <mergeCell ref="L111:W111"/>
    <mergeCell ref="L83:W83"/>
    <mergeCell ref="L84:W84"/>
    <mergeCell ref="M86:Q86"/>
    <mergeCell ref="R86:V86"/>
    <mergeCell ref="C59:E59"/>
    <mergeCell ref="F59:H59"/>
    <mergeCell ref="M59:Q59"/>
    <mergeCell ref="R59:V59"/>
    <mergeCell ref="B56:I56"/>
    <mergeCell ref="L56:W56"/>
    <mergeCell ref="B57:I57"/>
    <mergeCell ref="L57:W57"/>
    <mergeCell ref="B29:I29"/>
    <mergeCell ref="L29:W29"/>
    <mergeCell ref="B30:I30"/>
    <mergeCell ref="L30:W30"/>
    <mergeCell ref="C32:E32"/>
    <mergeCell ref="F32:H32"/>
    <mergeCell ref="M32:Q32"/>
    <mergeCell ref="R32:V32"/>
    <mergeCell ref="B2:I2"/>
    <mergeCell ref="L2:W2"/>
    <mergeCell ref="B3:I3"/>
    <mergeCell ref="L3:W3"/>
    <mergeCell ref="C5:E5"/>
    <mergeCell ref="F5:H5"/>
    <mergeCell ref="M5:Q5"/>
    <mergeCell ref="R5:V5"/>
  </mergeCells>
  <phoneticPr fontId="26" type="noConversion"/>
  <conditionalFormatting sqref="J1:K1048576 A1:A1048576">
    <cfRule type="containsText" dxfId="14" priority="2" operator="containsText" text="NOT OK">
      <formula>NOT(ISERROR(SEARCH("NOT OK",A1)))</formula>
    </cfRule>
  </conditionalFormatting>
  <printOptions horizontalCentered="1"/>
  <pageMargins left="0.69" right="0.62" top="0.87" bottom="0.49" header="0.49" footer="0.15748031496062992"/>
  <pageSetup paperSize="9" scale="67" orientation="portrait" r:id="rId2"/>
  <headerFooter alignWithMargins="0">
    <oddHeader>&amp;LMonthly Air Transport Statistic : Chiang Mai International Airport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244"/>
  <sheetViews>
    <sheetView topLeftCell="K220" workbookViewId="0">
      <selection activeCell="L22" sqref="L22"/>
    </sheetView>
  </sheetViews>
  <sheetFormatPr defaultColWidth="7" defaultRowHeight="12.75" x14ac:dyDescent="0.2"/>
  <cols>
    <col min="1" max="1" width="7" style="95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85546875" style="6" customWidth="1"/>
    <col min="10" max="11" width="9.140625" style="95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6" width="10" style="1" customWidth="1"/>
    <col min="17" max="17" width="12.7109375" style="1" customWidth="1"/>
    <col min="18" max="19" width="12.5703125" style="1" customWidth="1"/>
    <col min="20" max="20" width="14.140625" style="1" bestFit="1" customWidth="1"/>
    <col min="21" max="21" width="9.28515625" style="1" customWidth="1"/>
    <col min="22" max="22" width="11" style="1" customWidth="1"/>
    <col min="23" max="23" width="12.140625" style="6" bestFit="1" customWidth="1"/>
    <col min="24" max="24" width="7" style="6" bestFit="1" customWidth="1"/>
    <col min="25" max="26" width="7.7109375" style="1" bestFit="1" customWidth="1"/>
    <col min="27" max="27" width="7" style="10"/>
    <col min="28" max="16384" width="7" style="1"/>
  </cols>
  <sheetData>
    <row r="1" spans="1:23" ht="13.5" thickBot="1" x14ac:dyDescent="0.25"/>
    <row r="2" spans="1:23" ht="13.5" thickTop="1" x14ac:dyDescent="0.2">
      <c r="B2" s="281" t="s">
        <v>0</v>
      </c>
      <c r="C2" s="282"/>
      <c r="D2" s="282"/>
      <c r="E2" s="282"/>
      <c r="F2" s="282"/>
      <c r="G2" s="282"/>
      <c r="H2" s="282"/>
      <c r="I2" s="283"/>
      <c r="L2" s="284" t="s">
        <v>1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ht="13.5" thickBot="1" x14ac:dyDescent="0.25">
      <c r="B3" s="287" t="s">
        <v>2</v>
      </c>
      <c r="C3" s="288"/>
      <c r="D3" s="288"/>
      <c r="E3" s="288"/>
      <c r="F3" s="288"/>
      <c r="G3" s="288"/>
      <c r="H3" s="288"/>
      <c r="I3" s="289"/>
      <c r="L3" s="290" t="s">
        <v>3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3" ht="14.25" thickTop="1" thickBot="1" x14ac:dyDescent="0.25">
      <c r="B4" s="202"/>
      <c r="C4" s="95"/>
      <c r="D4" s="95"/>
      <c r="E4" s="95"/>
      <c r="F4" s="95"/>
      <c r="G4" s="95"/>
      <c r="H4" s="95"/>
      <c r="I4" s="96"/>
      <c r="L4" s="202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ht="14.25" thickTop="1" thickBot="1" x14ac:dyDescent="0.25">
      <c r="B5" s="224"/>
      <c r="C5" s="296" t="s">
        <v>91</v>
      </c>
      <c r="D5" s="297"/>
      <c r="E5" s="298"/>
      <c r="F5" s="299" t="s">
        <v>93</v>
      </c>
      <c r="G5" s="300"/>
      <c r="H5" s="301"/>
      <c r="I5" s="225" t="s">
        <v>4</v>
      </c>
      <c r="L5" s="224"/>
      <c r="M5" s="293" t="s">
        <v>91</v>
      </c>
      <c r="N5" s="294"/>
      <c r="O5" s="294"/>
      <c r="P5" s="294"/>
      <c r="Q5" s="295"/>
      <c r="R5" s="293" t="s">
        <v>93</v>
      </c>
      <c r="S5" s="294"/>
      <c r="T5" s="294"/>
      <c r="U5" s="294"/>
      <c r="V5" s="295"/>
      <c r="W5" s="225" t="s">
        <v>4</v>
      </c>
    </row>
    <row r="6" spans="1:23" ht="13.5" thickTop="1" x14ac:dyDescent="0.2">
      <c r="B6" s="226" t="s">
        <v>5</v>
      </c>
      <c r="C6" s="227"/>
      <c r="D6" s="228"/>
      <c r="E6" s="158"/>
      <c r="F6" s="227"/>
      <c r="G6" s="228"/>
      <c r="H6" s="158"/>
      <c r="I6" s="229" t="s">
        <v>6</v>
      </c>
      <c r="L6" s="226" t="s">
        <v>5</v>
      </c>
      <c r="M6" s="227"/>
      <c r="N6" s="230"/>
      <c r="O6" s="155"/>
      <c r="P6" s="231"/>
      <c r="Q6" s="156"/>
      <c r="R6" s="227"/>
      <c r="S6" s="230"/>
      <c r="T6" s="155"/>
      <c r="U6" s="231"/>
      <c r="V6" s="155"/>
      <c r="W6" s="229" t="s">
        <v>6</v>
      </c>
    </row>
    <row r="7" spans="1:23" ht="13.5" thickBot="1" x14ac:dyDescent="0.25">
      <c r="B7" s="232"/>
      <c r="C7" s="233" t="s">
        <v>7</v>
      </c>
      <c r="D7" s="234" t="s">
        <v>8</v>
      </c>
      <c r="E7" s="218" t="s">
        <v>9</v>
      </c>
      <c r="F7" s="233" t="s">
        <v>7</v>
      </c>
      <c r="G7" s="234" t="s">
        <v>8</v>
      </c>
      <c r="H7" s="218" t="s">
        <v>9</v>
      </c>
      <c r="I7" s="235"/>
      <c r="L7" s="232"/>
      <c r="M7" s="236" t="s">
        <v>10</v>
      </c>
      <c r="N7" s="237" t="s">
        <v>11</v>
      </c>
      <c r="O7" s="157" t="s">
        <v>12</v>
      </c>
      <c r="P7" s="238" t="s">
        <v>13</v>
      </c>
      <c r="Q7" s="219" t="s">
        <v>9</v>
      </c>
      <c r="R7" s="236" t="s">
        <v>10</v>
      </c>
      <c r="S7" s="237" t="s">
        <v>11</v>
      </c>
      <c r="T7" s="157" t="s">
        <v>12</v>
      </c>
      <c r="U7" s="238" t="s">
        <v>13</v>
      </c>
      <c r="V7" s="157" t="s">
        <v>9</v>
      </c>
      <c r="W7" s="235"/>
    </row>
    <row r="8" spans="1:23" ht="6" customHeight="1" thickTop="1" x14ac:dyDescent="0.2">
      <c r="B8" s="226"/>
      <c r="C8" s="239"/>
      <c r="D8" s="240"/>
      <c r="E8" s="99"/>
      <c r="F8" s="239"/>
      <c r="G8" s="240"/>
      <c r="H8" s="99"/>
      <c r="I8" s="241"/>
      <c r="L8" s="226"/>
      <c r="M8" s="242"/>
      <c r="N8" s="243"/>
      <c r="O8" s="141"/>
      <c r="P8" s="244"/>
      <c r="Q8" s="144"/>
      <c r="R8" s="242"/>
      <c r="S8" s="243"/>
      <c r="T8" s="141"/>
      <c r="U8" s="244"/>
      <c r="V8" s="146"/>
      <c r="W8" s="245"/>
    </row>
    <row r="9" spans="1:23" x14ac:dyDescent="0.2">
      <c r="A9" s="270" t="str">
        <f>IF(ISERROR(F9/G9)," ",IF(F9/G9&gt;0.5,IF(F9/G9&lt;1.5," ","NOT OK"),"NOT OK"))</f>
        <v xml:space="preserve"> </v>
      </c>
      <c r="B9" s="226" t="s">
        <v>14</v>
      </c>
      <c r="C9" s="246">
        <v>72</v>
      </c>
      <c r="D9" s="247">
        <v>71</v>
      </c>
      <c r="E9" s="100">
        <f>C9+D9</f>
        <v>143</v>
      </c>
      <c r="F9" s="246">
        <v>89</v>
      </c>
      <c r="G9" s="247">
        <v>88</v>
      </c>
      <c r="H9" s="100">
        <f>F9+G9</f>
        <v>177</v>
      </c>
      <c r="I9" s="222">
        <f t="shared" ref="I9:I17" si="0">IF(E9=0,0,((H9/E9)-1)*100)</f>
        <v>23.77622377622377</v>
      </c>
      <c r="J9" s="108"/>
      <c r="L9" s="226" t="s">
        <v>14</v>
      </c>
      <c r="M9" s="248">
        <v>10849</v>
      </c>
      <c r="N9" s="249">
        <v>9082</v>
      </c>
      <c r="O9" s="142">
        <f>M9+N9</f>
        <v>19931</v>
      </c>
      <c r="P9" s="102">
        <v>0</v>
      </c>
      <c r="Q9" s="145">
        <f>O9+P9</f>
        <v>19931</v>
      </c>
      <c r="R9" s="248">
        <v>11827</v>
      </c>
      <c r="S9" s="249">
        <v>9600</v>
      </c>
      <c r="T9" s="142">
        <f>R9+S9</f>
        <v>21427</v>
      </c>
      <c r="U9" s="102">
        <v>590</v>
      </c>
      <c r="V9" s="147">
        <f>T9+U9</f>
        <v>22017</v>
      </c>
      <c r="W9" s="222">
        <f t="shared" ref="W9:W17" si="1">IF(Q9=0,0,((V9/Q9)-1)*100)</f>
        <v>10.466108072851332</v>
      </c>
    </row>
    <row r="10" spans="1:23" x14ac:dyDescent="0.2">
      <c r="A10" s="270" t="str">
        <f t="shared" ref="A10:A71" si="2">IF(ISERROR(F10/G10)," ",IF(F10/G10&gt;0.5,IF(F10/G10&lt;1.5," ","NOT OK"),"NOT OK"))</f>
        <v xml:space="preserve"> </v>
      </c>
      <c r="B10" s="226" t="s">
        <v>15</v>
      </c>
      <c r="C10" s="246">
        <v>67</v>
      </c>
      <c r="D10" s="247">
        <v>69</v>
      </c>
      <c r="E10" s="100">
        <f>C10+D10</f>
        <v>136</v>
      </c>
      <c r="F10" s="246">
        <v>74</v>
      </c>
      <c r="G10" s="247">
        <v>74</v>
      </c>
      <c r="H10" s="100">
        <f>F10+G10</f>
        <v>148</v>
      </c>
      <c r="I10" s="222">
        <f t="shared" si="0"/>
        <v>8.8235294117646959</v>
      </c>
      <c r="K10" s="101"/>
      <c r="L10" s="226" t="s">
        <v>15</v>
      </c>
      <c r="M10" s="248">
        <v>9040</v>
      </c>
      <c r="N10" s="249">
        <v>9321</v>
      </c>
      <c r="O10" s="142">
        <f>M10+N10</f>
        <v>18361</v>
      </c>
      <c r="P10" s="102">
        <v>98</v>
      </c>
      <c r="Q10" s="145">
        <f>O10+P10</f>
        <v>18459</v>
      </c>
      <c r="R10" s="248">
        <v>9402</v>
      </c>
      <c r="S10" s="249">
        <v>9247</v>
      </c>
      <c r="T10" s="142">
        <f>R10+S10</f>
        <v>18649</v>
      </c>
      <c r="U10" s="102">
        <v>0</v>
      </c>
      <c r="V10" s="147">
        <f>T10+U10</f>
        <v>18649</v>
      </c>
      <c r="W10" s="222">
        <f t="shared" si="1"/>
        <v>1.029308196543699</v>
      </c>
    </row>
    <row r="11" spans="1:23" ht="13.5" thickBot="1" x14ac:dyDescent="0.25">
      <c r="A11" s="270" t="str">
        <f t="shared" si="2"/>
        <v xml:space="preserve"> </v>
      </c>
      <c r="B11" s="232" t="s">
        <v>16</v>
      </c>
      <c r="C11" s="250">
        <v>63</v>
      </c>
      <c r="D11" s="251">
        <v>63</v>
      </c>
      <c r="E11" s="100">
        <f>C11+D11</f>
        <v>126</v>
      </c>
      <c r="F11" s="250">
        <v>77</v>
      </c>
      <c r="G11" s="251">
        <v>76</v>
      </c>
      <c r="H11" s="100">
        <f>F11+G11</f>
        <v>153</v>
      </c>
      <c r="I11" s="222">
        <f t="shared" si="0"/>
        <v>21.42857142857142</v>
      </c>
      <c r="K11" s="101"/>
      <c r="L11" s="232" t="s">
        <v>16</v>
      </c>
      <c r="M11" s="248">
        <v>8936</v>
      </c>
      <c r="N11" s="249">
        <v>9254</v>
      </c>
      <c r="O11" s="142">
        <f>M11+N11</f>
        <v>18190</v>
      </c>
      <c r="P11" s="102">
        <v>0</v>
      </c>
      <c r="Q11" s="145">
        <f>O11+P11</f>
        <v>18190</v>
      </c>
      <c r="R11" s="248">
        <v>10544</v>
      </c>
      <c r="S11" s="249">
        <v>10378</v>
      </c>
      <c r="T11" s="142">
        <f>R11+S11</f>
        <v>20922</v>
      </c>
      <c r="U11" s="102">
        <v>0</v>
      </c>
      <c r="V11" s="147">
        <f>T11+U11</f>
        <v>20922</v>
      </c>
      <c r="W11" s="222">
        <f t="shared" si="1"/>
        <v>15.019241341396361</v>
      </c>
    </row>
    <row r="12" spans="1:23" ht="14.25" thickTop="1" thickBot="1" x14ac:dyDescent="0.25">
      <c r="A12" s="270" t="str">
        <f>IF(ISERROR(F12/G12)," ",IF(F12/G12&gt;0.5,IF(F12/G12&lt;1.5," ","NOT OK"),"NOT OK"))</f>
        <v xml:space="preserve"> </v>
      </c>
      <c r="B12" s="210" t="s">
        <v>56</v>
      </c>
      <c r="C12" s="103">
        <f>C9+C10+C11</f>
        <v>202</v>
      </c>
      <c r="D12" s="104">
        <f>D9+D10+D11</f>
        <v>203</v>
      </c>
      <c r="E12" s="105">
        <f>+E9+E10+E11</f>
        <v>405</v>
      </c>
      <c r="F12" s="103">
        <f>F9+F10+F11</f>
        <v>240</v>
      </c>
      <c r="G12" s="104">
        <f>G9+G10+G11</f>
        <v>238</v>
      </c>
      <c r="H12" s="105">
        <f>H10+H9+H11</f>
        <v>478</v>
      </c>
      <c r="I12" s="106">
        <f>IF(E12=0,0,((H12/E12)-1)*100)</f>
        <v>18.02469135802469</v>
      </c>
      <c r="J12" s="101"/>
      <c r="L12" s="203" t="s">
        <v>56</v>
      </c>
      <c r="M12" s="148">
        <f t="shared" ref="M12:V12" si="3">+M9+M10+M11</f>
        <v>28825</v>
      </c>
      <c r="N12" s="149">
        <f t="shared" si="3"/>
        <v>27657</v>
      </c>
      <c r="O12" s="148">
        <f t="shared" si="3"/>
        <v>56482</v>
      </c>
      <c r="P12" s="148">
        <f t="shared" si="3"/>
        <v>98</v>
      </c>
      <c r="Q12" s="148">
        <f t="shared" si="3"/>
        <v>56580</v>
      </c>
      <c r="R12" s="148">
        <f t="shared" si="3"/>
        <v>31773</v>
      </c>
      <c r="S12" s="149">
        <f t="shared" si="3"/>
        <v>29225</v>
      </c>
      <c r="T12" s="148">
        <f t="shared" si="3"/>
        <v>60998</v>
      </c>
      <c r="U12" s="148">
        <f t="shared" si="3"/>
        <v>590</v>
      </c>
      <c r="V12" s="150">
        <f t="shared" si="3"/>
        <v>61588</v>
      </c>
      <c r="W12" s="151">
        <f>IF(Q12=0,0,((V12/Q12)-1)*100)</f>
        <v>8.8511841640155566</v>
      </c>
    </row>
    <row r="13" spans="1:23" ht="13.5" thickTop="1" x14ac:dyDescent="0.2">
      <c r="A13" s="270" t="str">
        <f t="shared" si="2"/>
        <v xml:space="preserve"> </v>
      </c>
      <c r="B13" s="226" t="s">
        <v>18</v>
      </c>
      <c r="C13" s="246">
        <v>71</v>
      </c>
      <c r="D13" s="247">
        <v>71</v>
      </c>
      <c r="E13" s="100">
        <f>C13+D13</f>
        <v>142</v>
      </c>
      <c r="F13" s="246">
        <v>66</v>
      </c>
      <c r="G13" s="247">
        <v>66</v>
      </c>
      <c r="H13" s="100">
        <f>+F13+G13</f>
        <v>132</v>
      </c>
      <c r="I13" s="222">
        <f t="shared" si="0"/>
        <v>-7.0422535211267618</v>
      </c>
      <c r="L13" s="226" t="s">
        <v>18</v>
      </c>
      <c r="M13" s="248">
        <v>6876</v>
      </c>
      <c r="N13" s="249">
        <v>6547</v>
      </c>
      <c r="O13" s="142">
        <f>+M13+N13</f>
        <v>13423</v>
      </c>
      <c r="P13" s="102">
        <v>0</v>
      </c>
      <c r="Q13" s="145">
        <f>O13+P13</f>
        <v>13423</v>
      </c>
      <c r="R13" s="248">
        <v>8039</v>
      </c>
      <c r="S13" s="249">
        <v>7918</v>
      </c>
      <c r="T13" s="142">
        <f>+R13+S13</f>
        <v>15957</v>
      </c>
      <c r="U13" s="102">
        <v>0</v>
      </c>
      <c r="V13" s="147">
        <f>+T13+U13</f>
        <v>15957</v>
      </c>
      <c r="W13" s="222">
        <f t="shared" si="1"/>
        <v>18.878045146390534</v>
      </c>
    </row>
    <row r="14" spans="1:23" x14ac:dyDescent="0.2">
      <c r="A14" s="270" t="str">
        <f t="shared" si="2"/>
        <v xml:space="preserve"> </v>
      </c>
      <c r="B14" s="226" t="s">
        <v>19</v>
      </c>
      <c r="C14" s="248">
        <v>60</v>
      </c>
      <c r="D14" s="252">
        <v>60</v>
      </c>
      <c r="E14" s="100">
        <f>C14+D14</f>
        <v>120</v>
      </c>
      <c r="F14" s="248">
        <v>59</v>
      </c>
      <c r="G14" s="252">
        <v>59</v>
      </c>
      <c r="H14" s="107">
        <f>+G14+F14</f>
        <v>118</v>
      </c>
      <c r="I14" s="222">
        <f t="shared" si="0"/>
        <v>-1.6666666666666718</v>
      </c>
      <c r="L14" s="226" t="s">
        <v>19</v>
      </c>
      <c r="M14" s="248">
        <v>7665</v>
      </c>
      <c r="N14" s="249">
        <v>7898</v>
      </c>
      <c r="O14" s="142">
        <f>+N14+M14</f>
        <v>15563</v>
      </c>
      <c r="P14" s="102">
        <v>0</v>
      </c>
      <c r="Q14" s="145">
        <f>O14+P14</f>
        <v>15563</v>
      </c>
      <c r="R14" s="248">
        <v>6726</v>
      </c>
      <c r="S14" s="249">
        <v>6455</v>
      </c>
      <c r="T14" s="142">
        <f>+S14+R14</f>
        <v>13181</v>
      </c>
      <c r="U14" s="102">
        <v>0</v>
      </c>
      <c r="V14" s="147">
        <f>+U14+T14</f>
        <v>13181</v>
      </c>
      <c r="W14" s="222">
        <f t="shared" si="1"/>
        <v>-15.305532352374218</v>
      </c>
    </row>
    <row r="15" spans="1:23" ht="13.5" thickBot="1" x14ac:dyDescent="0.25">
      <c r="A15" s="272" t="str">
        <f>IF(ISERROR(F15/G15)," ",IF(F15/G15&gt;0.5,IF(F15/G15&lt;1.5," ","NOT OK"),"NOT OK"))</f>
        <v xml:space="preserve"> </v>
      </c>
      <c r="B15" s="226" t="s">
        <v>20</v>
      </c>
      <c r="C15" s="248">
        <v>68</v>
      </c>
      <c r="D15" s="252">
        <v>67</v>
      </c>
      <c r="E15" s="100">
        <f>C15+D15</f>
        <v>135</v>
      </c>
      <c r="F15" s="248">
        <v>82</v>
      </c>
      <c r="G15" s="252">
        <v>79</v>
      </c>
      <c r="H15" s="107">
        <f>+G15+F15</f>
        <v>161</v>
      </c>
      <c r="I15" s="222">
        <f>IF(E15=0,0,((H15/E15)-1)*100)</f>
        <v>19.259259259259267</v>
      </c>
      <c r="J15" s="108"/>
      <c r="L15" s="226" t="s">
        <v>20</v>
      </c>
      <c r="M15" s="248">
        <v>8680</v>
      </c>
      <c r="N15" s="249">
        <v>9179</v>
      </c>
      <c r="O15" s="142">
        <f>+N15+M15</f>
        <v>17859</v>
      </c>
      <c r="P15" s="102">
        <v>0</v>
      </c>
      <c r="Q15" s="145">
        <f>O15+P15</f>
        <v>17859</v>
      </c>
      <c r="R15" s="248">
        <v>9618</v>
      </c>
      <c r="S15" s="249">
        <v>9569</v>
      </c>
      <c r="T15" s="142">
        <f>+S15+R15</f>
        <v>19187</v>
      </c>
      <c r="U15" s="102">
        <v>0</v>
      </c>
      <c r="V15" s="147">
        <f>+U15+T15</f>
        <v>19187</v>
      </c>
      <c r="W15" s="222">
        <f>IF(Q15=0,0,((V15/Q15)-1)*100)</f>
        <v>7.4360266532280672</v>
      </c>
    </row>
    <row r="16" spans="1:23" ht="14.25" thickTop="1" thickBot="1" x14ac:dyDescent="0.25">
      <c r="A16" s="270" t="str">
        <f>IF(ISERROR(F16/G16)," ",IF(F16/G16&gt;0.5,IF(F16/G16&lt;1.5," ","NOT OK"),"NOT OK"))</f>
        <v xml:space="preserve"> </v>
      </c>
      <c r="B16" s="210" t="s">
        <v>89</v>
      </c>
      <c r="C16" s="103">
        <f>+C13+C14+C15</f>
        <v>199</v>
      </c>
      <c r="D16" s="104">
        <f t="shared" ref="D16:H16" si="4">+D13+D14+D15</f>
        <v>198</v>
      </c>
      <c r="E16" s="105">
        <f t="shared" si="4"/>
        <v>397</v>
      </c>
      <c r="F16" s="103">
        <f t="shared" si="4"/>
        <v>207</v>
      </c>
      <c r="G16" s="104">
        <f t="shared" si="4"/>
        <v>204</v>
      </c>
      <c r="H16" s="105">
        <f t="shared" si="4"/>
        <v>411</v>
      </c>
      <c r="I16" s="106">
        <f>IF(E16=0,0,((H16/E16)-1)*100)</f>
        <v>3.5264483627204024</v>
      </c>
      <c r="J16" s="108"/>
      <c r="L16" s="203" t="s">
        <v>89</v>
      </c>
      <c r="M16" s="148">
        <f t="shared" ref="M16:V16" si="5">+M13+M14+M15</f>
        <v>23221</v>
      </c>
      <c r="N16" s="149">
        <f t="shared" si="5"/>
        <v>23624</v>
      </c>
      <c r="O16" s="148">
        <f t="shared" si="5"/>
        <v>46845</v>
      </c>
      <c r="P16" s="148">
        <f t="shared" si="5"/>
        <v>0</v>
      </c>
      <c r="Q16" s="148">
        <f t="shared" si="5"/>
        <v>46845</v>
      </c>
      <c r="R16" s="148">
        <f t="shared" si="5"/>
        <v>24383</v>
      </c>
      <c r="S16" s="149">
        <f t="shared" si="5"/>
        <v>23942</v>
      </c>
      <c r="T16" s="148">
        <f t="shared" si="5"/>
        <v>48325</v>
      </c>
      <c r="U16" s="148">
        <f t="shared" si="5"/>
        <v>0</v>
      </c>
      <c r="V16" s="150">
        <f t="shared" si="5"/>
        <v>48325</v>
      </c>
      <c r="W16" s="151">
        <f>IF(Q16=0,0,((V16/Q16)-1)*100)</f>
        <v>3.1593553207386105</v>
      </c>
    </row>
    <row r="17" spans="1:23" ht="13.5" thickTop="1" x14ac:dyDescent="0.2">
      <c r="A17" s="270" t="str">
        <f t="shared" si="2"/>
        <v xml:space="preserve"> </v>
      </c>
      <c r="B17" s="226" t="s">
        <v>21</v>
      </c>
      <c r="C17" s="253">
        <v>92</v>
      </c>
      <c r="D17" s="254">
        <v>92</v>
      </c>
      <c r="E17" s="100">
        <f>C17+D17</f>
        <v>184</v>
      </c>
      <c r="F17" s="253">
        <v>76</v>
      </c>
      <c r="G17" s="254">
        <v>76</v>
      </c>
      <c r="H17" s="107">
        <f>+G17+F17</f>
        <v>152</v>
      </c>
      <c r="I17" s="222">
        <f t="shared" si="0"/>
        <v>-17.391304347826086</v>
      </c>
      <c r="J17" s="101"/>
      <c r="L17" s="226" t="s">
        <v>21</v>
      </c>
      <c r="M17" s="248">
        <v>8943</v>
      </c>
      <c r="N17" s="249">
        <v>9119</v>
      </c>
      <c r="O17" s="142">
        <f>+M17+N17</f>
        <v>18062</v>
      </c>
      <c r="P17" s="102">
        <v>0</v>
      </c>
      <c r="Q17" s="145">
        <f>O17+P17</f>
        <v>18062</v>
      </c>
      <c r="R17" s="248">
        <v>9671</v>
      </c>
      <c r="S17" s="249">
        <v>9157</v>
      </c>
      <c r="T17" s="142">
        <f>+R17+S17</f>
        <v>18828</v>
      </c>
      <c r="U17" s="102">
        <v>0</v>
      </c>
      <c r="V17" s="147">
        <f>+T17+U17</f>
        <v>18828</v>
      </c>
      <c r="W17" s="222">
        <f t="shared" si="1"/>
        <v>4.2409478463071748</v>
      </c>
    </row>
    <row r="18" spans="1:23" ht="13.5" thickBot="1" x14ac:dyDescent="0.25">
      <c r="A18" s="270" t="str">
        <f>IF(ISERROR(F18/G18)," ",IF(F18/G18&gt;0.5,IF(F18/G18&lt;1.5," ","NOT OK"),"NOT OK"))</f>
        <v xml:space="preserve"> </v>
      </c>
      <c r="B18" s="226" t="s">
        <v>90</v>
      </c>
      <c r="C18" s="253">
        <v>86</v>
      </c>
      <c r="D18" s="254">
        <v>85</v>
      </c>
      <c r="E18" s="100">
        <f>C18+D18</f>
        <v>171</v>
      </c>
      <c r="F18" s="253">
        <v>78</v>
      </c>
      <c r="G18" s="254">
        <v>79</v>
      </c>
      <c r="H18" s="107">
        <f>+G18+F18</f>
        <v>157</v>
      </c>
      <c r="I18" s="222">
        <f>IF(E18=0,0,((H18/E18)-1)*100)</f>
        <v>-8.1871345029239766</v>
      </c>
      <c r="L18" s="226" t="s">
        <v>90</v>
      </c>
      <c r="M18" s="248">
        <v>9207</v>
      </c>
      <c r="N18" s="249">
        <v>9739</v>
      </c>
      <c r="O18" s="142">
        <f>+M18+N18</f>
        <v>18946</v>
      </c>
      <c r="P18" s="102">
        <v>0</v>
      </c>
      <c r="Q18" s="145">
        <f>O18+P18</f>
        <v>18946</v>
      </c>
      <c r="R18" s="248">
        <v>10218</v>
      </c>
      <c r="S18" s="249">
        <v>9642</v>
      </c>
      <c r="T18" s="142">
        <f>+R18+S18</f>
        <v>19860</v>
      </c>
      <c r="U18" s="274">
        <v>0</v>
      </c>
      <c r="V18" s="147">
        <f>+T18+U18</f>
        <v>19860</v>
      </c>
      <c r="W18" s="222">
        <f>IF(Q18=0,0,((V18/Q18)-1)*100)</f>
        <v>4.8242373060276567</v>
      </c>
    </row>
    <row r="19" spans="1:23" ht="14.25" thickTop="1" thickBot="1" x14ac:dyDescent="0.25">
      <c r="A19" s="270" t="str">
        <f>IF(ISERROR(F19/G19)," ",IF(F19/G19&gt;0.5,IF(F19/G19&lt;1.5," ","NOT OK"),"NOT OK"))</f>
        <v xml:space="preserve"> </v>
      </c>
      <c r="B19" s="210" t="s">
        <v>94</v>
      </c>
      <c r="C19" s="103">
        <f>+C16+C17+C18</f>
        <v>377</v>
      </c>
      <c r="D19" s="104">
        <f t="shared" ref="D19:H19" si="6">+D16+D17+D18</f>
        <v>375</v>
      </c>
      <c r="E19" s="105">
        <f t="shared" si="6"/>
        <v>752</v>
      </c>
      <c r="F19" s="103">
        <f t="shared" si="6"/>
        <v>361</v>
      </c>
      <c r="G19" s="104">
        <f t="shared" si="6"/>
        <v>359</v>
      </c>
      <c r="H19" s="105">
        <f t="shared" si="6"/>
        <v>720</v>
      </c>
      <c r="I19" s="106">
        <f>IF(E19=0,0,((H19/E19)-1)*100)</f>
        <v>-4.2553191489361648</v>
      </c>
      <c r="L19" s="203" t="s">
        <v>94</v>
      </c>
      <c r="M19" s="148">
        <f t="shared" ref="M19:V19" si="7">+M16+M17+M18</f>
        <v>41371</v>
      </c>
      <c r="N19" s="149">
        <f t="shared" si="7"/>
        <v>42482</v>
      </c>
      <c r="O19" s="148">
        <f t="shared" si="7"/>
        <v>83853</v>
      </c>
      <c r="P19" s="148">
        <f t="shared" si="7"/>
        <v>0</v>
      </c>
      <c r="Q19" s="148">
        <f t="shared" si="7"/>
        <v>83853</v>
      </c>
      <c r="R19" s="148">
        <f t="shared" si="7"/>
        <v>44272</v>
      </c>
      <c r="S19" s="149">
        <f t="shared" si="7"/>
        <v>42741</v>
      </c>
      <c r="T19" s="148">
        <f t="shared" si="7"/>
        <v>87013</v>
      </c>
      <c r="U19" s="148">
        <f t="shared" si="7"/>
        <v>0</v>
      </c>
      <c r="V19" s="150">
        <f t="shared" si="7"/>
        <v>87013</v>
      </c>
      <c r="W19" s="151">
        <f>IF(Q19=0,0,((V19/Q19)-1)*100)</f>
        <v>3.768499636268241</v>
      </c>
    </row>
    <row r="20" spans="1:23" ht="14.25" thickTop="1" thickBot="1" x14ac:dyDescent="0.25">
      <c r="A20" s="271" t="str">
        <f>IF(ISERROR(F20/G20)," ",IF(F20/G20&gt;0.5,IF(F20/G20&lt;1.5," ","NOT OK"),"NOT OK"))</f>
        <v xml:space="preserve"> </v>
      </c>
      <c r="B20" s="210" t="s">
        <v>95</v>
      </c>
      <c r="C20" s="103">
        <f>+C12+C16+C17+C18</f>
        <v>579</v>
      </c>
      <c r="D20" s="104">
        <f t="shared" ref="D20:H20" si="8">+D12+D16+D17+D18</f>
        <v>578</v>
      </c>
      <c r="E20" s="105">
        <f t="shared" si="8"/>
        <v>1157</v>
      </c>
      <c r="F20" s="103">
        <f t="shared" si="8"/>
        <v>601</v>
      </c>
      <c r="G20" s="104">
        <f t="shared" si="8"/>
        <v>597</v>
      </c>
      <c r="H20" s="105">
        <f t="shared" si="8"/>
        <v>1198</v>
      </c>
      <c r="I20" s="106">
        <f t="shared" ref="I20" si="9">IF(E20=0,0,((H20/E20)-1)*100)</f>
        <v>3.5436473638720933</v>
      </c>
      <c r="J20" s="101"/>
      <c r="L20" s="203" t="s">
        <v>95</v>
      </c>
      <c r="M20" s="148">
        <f t="shared" ref="M20:V20" si="10">+M12+M16+M17+M18</f>
        <v>70196</v>
      </c>
      <c r="N20" s="149">
        <f t="shared" si="10"/>
        <v>70139</v>
      </c>
      <c r="O20" s="148">
        <f t="shared" si="10"/>
        <v>140335</v>
      </c>
      <c r="P20" s="148">
        <f t="shared" si="10"/>
        <v>98</v>
      </c>
      <c r="Q20" s="148">
        <f t="shared" si="10"/>
        <v>140433</v>
      </c>
      <c r="R20" s="148">
        <f t="shared" si="10"/>
        <v>76045</v>
      </c>
      <c r="S20" s="149">
        <f t="shared" si="10"/>
        <v>71966</v>
      </c>
      <c r="T20" s="148">
        <f t="shared" si="10"/>
        <v>148011</v>
      </c>
      <c r="U20" s="148">
        <f t="shared" si="10"/>
        <v>590</v>
      </c>
      <c r="V20" s="150">
        <f t="shared" si="10"/>
        <v>148601</v>
      </c>
      <c r="W20" s="151">
        <f t="shared" ref="W20" si="11">IF(Q20=0,0,((V20/Q20)-1)*100)</f>
        <v>5.8162967393703857</v>
      </c>
    </row>
    <row r="21" spans="1:23" ht="14.25" thickTop="1" thickBot="1" x14ac:dyDescent="0.25">
      <c r="A21" s="273" t="str">
        <f t="shared" si="2"/>
        <v xml:space="preserve"> </v>
      </c>
      <c r="B21" s="226" t="s">
        <v>22</v>
      </c>
      <c r="C21" s="253">
        <v>90</v>
      </c>
      <c r="D21" s="254">
        <v>90</v>
      </c>
      <c r="E21" s="100">
        <f>C21+D21</f>
        <v>180</v>
      </c>
      <c r="F21" s="253"/>
      <c r="G21" s="254"/>
      <c r="H21" s="107"/>
      <c r="I21" s="222"/>
      <c r="J21" s="109"/>
      <c r="L21" s="226" t="s">
        <v>22</v>
      </c>
      <c r="M21" s="248">
        <v>8927</v>
      </c>
      <c r="N21" s="249">
        <v>8998</v>
      </c>
      <c r="O21" s="143">
        <f>+M21+N21</f>
        <v>17925</v>
      </c>
      <c r="P21" s="255">
        <v>0</v>
      </c>
      <c r="Q21" s="145">
        <f>O21+P21</f>
        <v>17925</v>
      </c>
      <c r="R21" s="248"/>
      <c r="S21" s="249"/>
      <c r="T21" s="143"/>
      <c r="U21" s="255"/>
      <c r="V21" s="147"/>
      <c r="W21" s="222"/>
    </row>
    <row r="22" spans="1:23" ht="15.75" customHeight="1" thickTop="1" thickBot="1" x14ac:dyDescent="0.25">
      <c r="A22" s="115" t="str">
        <f t="shared" si="2"/>
        <v xml:space="preserve"> </v>
      </c>
      <c r="B22" s="211" t="s">
        <v>23</v>
      </c>
      <c r="C22" s="113">
        <f t="shared" ref="C22:E22" si="12">+C17+C18+C21</f>
        <v>268</v>
      </c>
      <c r="D22" s="114">
        <f t="shared" si="12"/>
        <v>267</v>
      </c>
      <c r="E22" s="112">
        <f t="shared" si="12"/>
        <v>535</v>
      </c>
      <c r="F22" s="113"/>
      <c r="G22" s="114"/>
      <c r="H22" s="114"/>
      <c r="I22" s="106"/>
      <c r="J22" s="115"/>
      <c r="K22" s="116"/>
      <c r="L22" s="204" t="s">
        <v>23</v>
      </c>
      <c r="M22" s="152">
        <f t="shared" ref="M22:Q22" si="13">+M17+M18+M21</f>
        <v>27077</v>
      </c>
      <c r="N22" s="152">
        <f t="shared" si="13"/>
        <v>27856</v>
      </c>
      <c r="O22" s="153">
        <f t="shared" si="13"/>
        <v>54933</v>
      </c>
      <c r="P22" s="153">
        <f t="shared" si="13"/>
        <v>0</v>
      </c>
      <c r="Q22" s="153">
        <f t="shared" si="13"/>
        <v>54933</v>
      </c>
      <c r="R22" s="152"/>
      <c r="S22" s="152"/>
      <c r="T22" s="153"/>
      <c r="U22" s="153"/>
      <c r="V22" s="153"/>
      <c r="W22" s="154"/>
    </row>
    <row r="23" spans="1:23" ht="13.5" thickTop="1" x14ac:dyDescent="0.2">
      <c r="A23" s="270" t="str">
        <f t="shared" si="2"/>
        <v xml:space="preserve"> </v>
      </c>
      <c r="B23" s="226" t="s">
        <v>24</v>
      </c>
      <c r="C23" s="248">
        <v>79</v>
      </c>
      <c r="D23" s="252">
        <v>78</v>
      </c>
      <c r="E23" s="117">
        <f>C23+D23</f>
        <v>157</v>
      </c>
      <c r="F23" s="248"/>
      <c r="G23" s="252"/>
      <c r="H23" s="118"/>
      <c r="I23" s="222"/>
      <c r="L23" s="226" t="s">
        <v>24</v>
      </c>
      <c r="M23" s="248">
        <v>9288</v>
      </c>
      <c r="N23" s="249">
        <v>8993</v>
      </c>
      <c r="O23" s="143">
        <f>+M23+N23</f>
        <v>18281</v>
      </c>
      <c r="P23" s="256">
        <v>0</v>
      </c>
      <c r="Q23" s="145">
        <f>O23+P23</f>
        <v>18281</v>
      </c>
      <c r="R23" s="248"/>
      <c r="S23" s="249"/>
      <c r="T23" s="143"/>
      <c r="U23" s="256"/>
      <c r="V23" s="147"/>
      <c r="W23" s="222"/>
    </row>
    <row r="24" spans="1:23" x14ac:dyDescent="0.2">
      <c r="A24" s="270" t="str">
        <f t="shared" si="2"/>
        <v xml:space="preserve"> </v>
      </c>
      <c r="B24" s="226" t="s">
        <v>26</v>
      </c>
      <c r="C24" s="248">
        <v>92</v>
      </c>
      <c r="D24" s="252">
        <v>92</v>
      </c>
      <c r="E24" s="119">
        <f>C24+D24</f>
        <v>184</v>
      </c>
      <c r="F24" s="248"/>
      <c r="G24" s="252"/>
      <c r="H24" s="119"/>
      <c r="I24" s="222"/>
      <c r="L24" s="226" t="s">
        <v>26</v>
      </c>
      <c r="M24" s="248">
        <v>8942</v>
      </c>
      <c r="N24" s="249">
        <v>10293</v>
      </c>
      <c r="O24" s="143">
        <f>+M24+N24</f>
        <v>19235</v>
      </c>
      <c r="P24" s="102">
        <v>721</v>
      </c>
      <c r="Q24" s="145">
        <f>O24+P24</f>
        <v>19956</v>
      </c>
      <c r="R24" s="248"/>
      <c r="S24" s="249"/>
      <c r="T24" s="143"/>
      <c r="U24" s="102"/>
      <c r="V24" s="147"/>
      <c r="W24" s="222"/>
    </row>
    <row r="25" spans="1:23" ht="13.5" thickBot="1" x14ac:dyDescent="0.25">
      <c r="A25" s="270" t="str">
        <f t="shared" si="2"/>
        <v xml:space="preserve"> </v>
      </c>
      <c r="B25" s="226" t="s">
        <v>27</v>
      </c>
      <c r="C25" s="248">
        <v>72</v>
      </c>
      <c r="D25" s="257">
        <v>72</v>
      </c>
      <c r="E25" s="120">
        <f>C25+D25</f>
        <v>144</v>
      </c>
      <c r="F25" s="248"/>
      <c r="G25" s="257"/>
      <c r="H25" s="120"/>
      <c r="I25" s="223"/>
      <c r="L25" s="226" t="s">
        <v>27</v>
      </c>
      <c r="M25" s="248">
        <v>8435</v>
      </c>
      <c r="N25" s="249">
        <v>9544</v>
      </c>
      <c r="O25" s="143">
        <f>+M25+N25</f>
        <v>17979</v>
      </c>
      <c r="P25" s="255">
        <v>0</v>
      </c>
      <c r="Q25" s="145">
        <f>O25+P25</f>
        <v>17979</v>
      </c>
      <c r="R25" s="248"/>
      <c r="S25" s="249"/>
      <c r="T25" s="143"/>
      <c r="U25" s="255"/>
      <c r="V25" s="147"/>
      <c r="W25" s="222"/>
    </row>
    <row r="26" spans="1:23" ht="14.25" thickTop="1" thickBot="1" x14ac:dyDescent="0.25">
      <c r="A26" s="270" t="str">
        <f t="shared" si="2"/>
        <v xml:space="preserve"> </v>
      </c>
      <c r="B26" s="210" t="s">
        <v>28</v>
      </c>
      <c r="C26" s="113">
        <f>+C23+C24+C25</f>
        <v>243</v>
      </c>
      <c r="D26" s="121">
        <f t="shared" ref="D26:E26" si="14">+D23+D24+D25</f>
        <v>242</v>
      </c>
      <c r="E26" s="113">
        <f t="shared" si="14"/>
        <v>485</v>
      </c>
      <c r="F26" s="113"/>
      <c r="G26" s="121"/>
      <c r="H26" s="113"/>
      <c r="I26" s="106"/>
      <c r="L26" s="203" t="s">
        <v>28</v>
      </c>
      <c r="M26" s="148">
        <f t="shared" ref="M26:Q26" si="15">+M23+M24+M25</f>
        <v>26665</v>
      </c>
      <c r="N26" s="149">
        <f t="shared" si="15"/>
        <v>28830</v>
      </c>
      <c r="O26" s="148">
        <f t="shared" si="15"/>
        <v>55495</v>
      </c>
      <c r="P26" s="148">
        <f t="shared" si="15"/>
        <v>721</v>
      </c>
      <c r="Q26" s="148">
        <f t="shared" si="15"/>
        <v>56216</v>
      </c>
      <c r="R26" s="148"/>
      <c r="S26" s="149"/>
      <c r="T26" s="148"/>
      <c r="U26" s="148"/>
      <c r="V26" s="148"/>
      <c r="W26" s="151"/>
    </row>
    <row r="27" spans="1:23" ht="14.25" thickTop="1" thickBot="1" x14ac:dyDescent="0.25">
      <c r="A27" s="270" t="str">
        <f t="shared" si="2"/>
        <v xml:space="preserve"> </v>
      </c>
      <c r="B27" s="210" t="s">
        <v>92</v>
      </c>
      <c r="C27" s="103">
        <f t="shared" ref="C27:E27" si="16">+C12+C16+C22+C26</f>
        <v>912</v>
      </c>
      <c r="D27" s="104">
        <f t="shared" si="16"/>
        <v>910</v>
      </c>
      <c r="E27" s="105">
        <f t="shared" si="16"/>
        <v>1822</v>
      </c>
      <c r="F27" s="103"/>
      <c r="G27" s="104"/>
      <c r="H27" s="105"/>
      <c r="I27" s="106"/>
      <c r="L27" s="203" t="s">
        <v>92</v>
      </c>
      <c r="M27" s="148">
        <f t="shared" ref="M27:Q27" si="17">+M12+M16+M22+M26</f>
        <v>105788</v>
      </c>
      <c r="N27" s="149">
        <f t="shared" si="17"/>
        <v>107967</v>
      </c>
      <c r="O27" s="148">
        <f t="shared" si="17"/>
        <v>213755</v>
      </c>
      <c r="P27" s="148">
        <f t="shared" si="17"/>
        <v>819</v>
      </c>
      <c r="Q27" s="148">
        <f t="shared" si="17"/>
        <v>214574</v>
      </c>
      <c r="R27" s="148"/>
      <c r="S27" s="149"/>
      <c r="T27" s="148"/>
      <c r="U27" s="148"/>
      <c r="V27" s="150"/>
      <c r="W27" s="151"/>
    </row>
    <row r="28" spans="1:23" ht="14.25" thickTop="1" thickBot="1" x14ac:dyDescent="0.25">
      <c r="B28" s="205" t="s">
        <v>61</v>
      </c>
      <c r="C28" s="95"/>
      <c r="D28" s="95"/>
      <c r="E28" s="95"/>
      <c r="F28" s="95"/>
      <c r="G28" s="95"/>
      <c r="H28" s="95"/>
      <c r="I28" s="96"/>
      <c r="L28" s="205" t="s">
        <v>61</v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</row>
    <row r="29" spans="1:23" ht="13.5" thickTop="1" x14ac:dyDescent="0.2">
      <c r="B29" s="281" t="s">
        <v>29</v>
      </c>
      <c r="C29" s="282"/>
      <c r="D29" s="282"/>
      <c r="E29" s="282"/>
      <c r="F29" s="282"/>
      <c r="G29" s="282"/>
      <c r="H29" s="282"/>
      <c r="I29" s="283"/>
      <c r="L29" s="284" t="s">
        <v>30</v>
      </c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6"/>
    </row>
    <row r="30" spans="1:23" ht="13.5" thickBot="1" x14ac:dyDescent="0.25">
      <c r="B30" s="287" t="s">
        <v>31</v>
      </c>
      <c r="C30" s="288"/>
      <c r="D30" s="288"/>
      <c r="E30" s="288"/>
      <c r="F30" s="288"/>
      <c r="G30" s="288"/>
      <c r="H30" s="288"/>
      <c r="I30" s="289"/>
      <c r="L30" s="290" t="s">
        <v>32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</row>
    <row r="31" spans="1:23" ht="14.25" thickTop="1" thickBot="1" x14ac:dyDescent="0.25">
      <c r="B31" s="202"/>
      <c r="C31" s="95"/>
      <c r="D31" s="95"/>
      <c r="E31" s="95"/>
      <c r="F31" s="95"/>
      <c r="G31" s="95"/>
      <c r="H31" s="95"/>
      <c r="I31" s="96"/>
      <c r="L31" s="202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</row>
    <row r="32" spans="1:23" ht="14.25" thickTop="1" thickBot="1" x14ac:dyDescent="0.25">
      <c r="B32" s="224"/>
      <c r="C32" s="296" t="s">
        <v>91</v>
      </c>
      <c r="D32" s="297"/>
      <c r="E32" s="298"/>
      <c r="F32" s="299" t="s">
        <v>93</v>
      </c>
      <c r="G32" s="300"/>
      <c r="H32" s="301"/>
      <c r="I32" s="225" t="s">
        <v>4</v>
      </c>
      <c r="L32" s="224"/>
      <c r="M32" s="293" t="s">
        <v>91</v>
      </c>
      <c r="N32" s="294"/>
      <c r="O32" s="294"/>
      <c r="P32" s="294"/>
      <c r="Q32" s="295"/>
      <c r="R32" s="293" t="s">
        <v>93</v>
      </c>
      <c r="S32" s="294"/>
      <c r="T32" s="294"/>
      <c r="U32" s="294"/>
      <c r="V32" s="295"/>
      <c r="W32" s="225" t="s">
        <v>4</v>
      </c>
    </row>
    <row r="33" spans="1:23" ht="13.5" thickTop="1" x14ac:dyDescent="0.2">
      <c r="B33" s="226" t="s">
        <v>5</v>
      </c>
      <c r="C33" s="227"/>
      <c r="D33" s="228"/>
      <c r="E33" s="158"/>
      <c r="F33" s="227"/>
      <c r="G33" s="228"/>
      <c r="H33" s="158"/>
      <c r="I33" s="229" t="s">
        <v>6</v>
      </c>
      <c r="L33" s="226" t="s">
        <v>5</v>
      </c>
      <c r="M33" s="227"/>
      <c r="N33" s="230"/>
      <c r="O33" s="155"/>
      <c r="P33" s="231"/>
      <c r="Q33" s="156"/>
      <c r="R33" s="227"/>
      <c r="S33" s="230"/>
      <c r="T33" s="155"/>
      <c r="U33" s="231"/>
      <c r="V33" s="155"/>
      <c r="W33" s="229" t="s">
        <v>6</v>
      </c>
    </row>
    <row r="34" spans="1:23" ht="13.5" customHeight="1" thickBot="1" x14ac:dyDescent="0.25">
      <c r="B34" s="232"/>
      <c r="C34" s="233" t="s">
        <v>7</v>
      </c>
      <c r="D34" s="234" t="s">
        <v>8</v>
      </c>
      <c r="E34" s="218" t="s">
        <v>9</v>
      </c>
      <c r="F34" s="233" t="s">
        <v>7</v>
      </c>
      <c r="G34" s="234" t="s">
        <v>8</v>
      </c>
      <c r="H34" s="218" t="s">
        <v>9</v>
      </c>
      <c r="I34" s="235"/>
      <c r="L34" s="232"/>
      <c r="M34" s="236" t="s">
        <v>10</v>
      </c>
      <c r="N34" s="237" t="s">
        <v>11</v>
      </c>
      <c r="O34" s="157" t="s">
        <v>12</v>
      </c>
      <c r="P34" s="238" t="s">
        <v>13</v>
      </c>
      <c r="Q34" s="219" t="s">
        <v>9</v>
      </c>
      <c r="R34" s="236" t="s">
        <v>10</v>
      </c>
      <c r="S34" s="237" t="s">
        <v>11</v>
      </c>
      <c r="T34" s="157" t="s">
        <v>12</v>
      </c>
      <c r="U34" s="238" t="s">
        <v>13</v>
      </c>
      <c r="V34" s="157" t="s">
        <v>9</v>
      </c>
      <c r="W34" s="235"/>
    </row>
    <row r="35" spans="1:23" ht="3" customHeight="1" thickTop="1" x14ac:dyDescent="0.2">
      <c r="B35" s="226"/>
      <c r="C35" s="239"/>
      <c r="D35" s="240"/>
      <c r="E35" s="99"/>
      <c r="F35" s="239"/>
      <c r="G35" s="240"/>
      <c r="H35" s="99"/>
      <c r="I35" s="241"/>
      <c r="L35" s="226"/>
      <c r="M35" s="242"/>
      <c r="N35" s="243"/>
      <c r="O35" s="141"/>
      <c r="P35" s="244"/>
      <c r="Q35" s="144"/>
      <c r="R35" s="242"/>
      <c r="S35" s="243"/>
      <c r="T35" s="141"/>
      <c r="U35" s="244"/>
      <c r="V35" s="146"/>
      <c r="W35" s="245"/>
    </row>
    <row r="36" spans="1:23" ht="13.5" customHeight="1" x14ac:dyDescent="0.2">
      <c r="A36" s="95" t="str">
        <f t="shared" si="2"/>
        <v xml:space="preserve"> </v>
      </c>
      <c r="B36" s="226" t="s">
        <v>14</v>
      </c>
      <c r="C36" s="246">
        <v>676</v>
      </c>
      <c r="D36" s="247">
        <v>677</v>
      </c>
      <c r="E36" s="100">
        <f>C36+D36</f>
        <v>1353</v>
      </c>
      <c r="F36" s="246">
        <v>915</v>
      </c>
      <c r="G36" s="247">
        <v>916</v>
      </c>
      <c r="H36" s="100">
        <f>+F36+G36</f>
        <v>1831</v>
      </c>
      <c r="I36" s="222">
        <f t="shared" ref="I36:I44" si="18">IF(E36=0,0,((H36/E36)-1)*100)</f>
        <v>35.328898743532889</v>
      </c>
      <c r="K36" s="101"/>
      <c r="L36" s="226" t="s">
        <v>14</v>
      </c>
      <c r="M36" s="248">
        <v>103564</v>
      </c>
      <c r="N36" s="249">
        <v>103456</v>
      </c>
      <c r="O36" s="142">
        <f>+M36+N36</f>
        <v>207020</v>
      </c>
      <c r="P36" s="102">
        <v>159</v>
      </c>
      <c r="Q36" s="145">
        <f>O36+P36</f>
        <v>207179</v>
      </c>
      <c r="R36" s="248">
        <v>138030</v>
      </c>
      <c r="S36" s="249">
        <v>141348</v>
      </c>
      <c r="T36" s="142">
        <f>+R36+S36</f>
        <v>279378</v>
      </c>
      <c r="U36" s="102">
        <v>0</v>
      </c>
      <c r="V36" s="147">
        <f>+T36+U36</f>
        <v>279378</v>
      </c>
      <c r="W36" s="222">
        <f t="shared" ref="W36:W44" si="19">IF(Q36=0,0,((V36/Q36)-1)*100)</f>
        <v>34.84860917370969</v>
      </c>
    </row>
    <row r="37" spans="1:23" x14ac:dyDescent="0.2">
      <c r="A37" s="95" t="str">
        <f t="shared" si="2"/>
        <v xml:space="preserve"> </v>
      </c>
      <c r="B37" s="226" t="s">
        <v>15</v>
      </c>
      <c r="C37" s="246">
        <v>706</v>
      </c>
      <c r="D37" s="247">
        <v>704</v>
      </c>
      <c r="E37" s="100">
        <f>C37+D37</f>
        <v>1410</v>
      </c>
      <c r="F37" s="246">
        <v>890</v>
      </c>
      <c r="G37" s="247">
        <v>889</v>
      </c>
      <c r="H37" s="100">
        <f>+F37+G37</f>
        <v>1779</v>
      </c>
      <c r="I37" s="222">
        <f t="shared" si="18"/>
        <v>26.170212765957459</v>
      </c>
      <c r="K37" s="101"/>
      <c r="L37" s="226" t="s">
        <v>15</v>
      </c>
      <c r="M37" s="248">
        <v>91275</v>
      </c>
      <c r="N37" s="249">
        <v>93252</v>
      </c>
      <c r="O37" s="142">
        <f>+M37+N37</f>
        <v>184527</v>
      </c>
      <c r="P37" s="102">
        <v>173</v>
      </c>
      <c r="Q37" s="145">
        <f>O37+P37</f>
        <v>184700</v>
      </c>
      <c r="R37" s="248">
        <v>119845</v>
      </c>
      <c r="S37" s="249">
        <v>123453</v>
      </c>
      <c r="T37" s="142">
        <f>+R37+S37</f>
        <v>243298</v>
      </c>
      <c r="U37" s="102">
        <v>0</v>
      </c>
      <c r="V37" s="147">
        <f>+T37+U37</f>
        <v>243298</v>
      </c>
      <c r="W37" s="222">
        <f t="shared" si="19"/>
        <v>31.726042230644282</v>
      </c>
    </row>
    <row r="38" spans="1:23" ht="13.5" thickBot="1" x14ac:dyDescent="0.25">
      <c r="A38" s="95" t="str">
        <f t="shared" si="2"/>
        <v xml:space="preserve"> </v>
      </c>
      <c r="B38" s="232" t="s">
        <v>16</v>
      </c>
      <c r="C38" s="250">
        <v>742</v>
      </c>
      <c r="D38" s="251">
        <v>742</v>
      </c>
      <c r="E38" s="100">
        <f>C38+D38</f>
        <v>1484</v>
      </c>
      <c r="F38" s="250">
        <v>958</v>
      </c>
      <c r="G38" s="251">
        <v>960</v>
      </c>
      <c r="H38" s="100">
        <f>+F38+G38</f>
        <v>1918</v>
      </c>
      <c r="I38" s="222">
        <f t="shared" si="18"/>
        <v>29.24528301886793</v>
      </c>
      <c r="K38" s="101"/>
      <c r="L38" s="232" t="s">
        <v>16</v>
      </c>
      <c r="M38" s="248">
        <v>106923</v>
      </c>
      <c r="N38" s="249">
        <v>100465</v>
      </c>
      <c r="O38" s="142">
        <f>+M38+N38</f>
        <v>207388</v>
      </c>
      <c r="P38" s="102">
        <v>341</v>
      </c>
      <c r="Q38" s="145">
        <f>+O38+P38</f>
        <v>207729</v>
      </c>
      <c r="R38" s="248">
        <v>141989</v>
      </c>
      <c r="S38" s="249">
        <v>132957</v>
      </c>
      <c r="T38" s="142">
        <f>+R38+S38</f>
        <v>274946</v>
      </c>
      <c r="U38" s="102">
        <v>0</v>
      </c>
      <c r="V38" s="147">
        <f>+T38+U38</f>
        <v>274946</v>
      </c>
      <c r="W38" s="222">
        <f t="shared" si="19"/>
        <v>32.358024156473085</v>
      </c>
    </row>
    <row r="39" spans="1:23" ht="14.25" thickTop="1" thickBot="1" x14ac:dyDescent="0.25">
      <c r="A39" s="95" t="str">
        <f>IF(ISERROR(F39/G39)," ",IF(F39/G39&gt;0.5,IF(F39/G39&lt;1.5," ","NOT OK"),"NOT OK"))</f>
        <v xml:space="preserve"> </v>
      </c>
      <c r="B39" s="210" t="s">
        <v>17</v>
      </c>
      <c r="C39" s="103">
        <f t="shared" ref="C39:H39" si="20">+C36+C37+C38</f>
        <v>2124</v>
      </c>
      <c r="D39" s="104">
        <f t="shared" si="20"/>
        <v>2123</v>
      </c>
      <c r="E39" s="105">
        <f t="shared" si="20"/>
        <v>4247</v>
      </c>
      <c r="F39" s="103">
        <f t="shared" si="20"/>
        <v>2763</v>
      </c>
      <c r="G39" s="104">
        <f t="shared" si="20"/>
        <v>2765</v>
      </c>
      <c r="H39" s="105">
        <f t="shared" si="20"/>
        <v>5528</v>
      </c>
      <c r="I39" s="106">
        <f>IF(E39=0,0,((H39/E39)-1)*100)</f>
        <v>30.162467624205313</v>
      </c>
      <c r="L39" s="203" t="s">
        <v>56</v>
      </c>
      <c r="M39" s="148">
        <f t="shared" ref="M39:V39" si="21">+M36+M37+M38</f>
        <v>301762</v>
      </c>
      <c r="N39" s="149">
        <f t="shared" si="21"/>
        <v>297173</v>
      </c>
      <c r="O39" s="148">
        <f t="shared" si="21"/>
        <v>598935</v>
      </c>
      <c r="P39" s="148">
        <f t="shared" si="21"/>
        <v>673</v>
      </c>
      <c r="Q39" s="148">
        <f t="shared" si="21"/>
        <v>599608</v>
      </c>
      <c r="R39" s="148">
        <f t="shared" si="21"/>
        <v>399864</v>
      </c>
      <c r="S39" s="149">
        <f t="shared" si="21"/>
        <v>397758</v>
      </c>
      <c r="T39" s="148">
        <f t="shared" si="21"/>
        <v>797622</v>
      </c>
      <c r="U39" s="148">
        <f t="shared" si="21"/>
        <v>0</v>
      </c>
      <c r="V39" s="150">
        <f t="shared" si="21"/>
        <v>797622</v>
      </c>
      <c r="W39" s="151">
        <f>IF(Q39=0,0,((V39/Q39)-1)*100)</f>
        <v>33.023908953849855</v>
      </c>
    </row>
    <row r="40" spans="1:23" ht="13.5" thickTop="1" x14ac:dyDescent="0.2">
      <c r="A40" s="95" t="str">
        <f t="shared" si="2"/>
        <v xml:space="preserve"> </v>
      </c>
      <c r="B40" s="226" t="s">
        <v>18</v>
      </c>
      <c r="C40" s="246">
        <v>717</v>
      </c>
      <c r="D40" s="247">
        <v>717</v>
      </c>
      <c r="E40" s="100">
        <f>C40+D40</f>
        <v>1434</v>
      </c>
      <c r="F40" s="246">
        <v>975</v>
      </c>
      <c r="G40" s="247">
        <v>975</v>
      </c>
      <c r="H40" s="100">
        <f>+F40+G40</f>
        <v>1950</v>
      </c>
      <c r="I40" s="222">
        <f t="shared" si="18"/>
        <v>35.983263598326353</v>
      </c>
      <c r="L40" s="226" t="s">
        <v>18</v>
      </c>
      <c r="M40" s="248">
        <v>94928</v>
      </c>
      <c r="N40" s="249">
        <v>97583</v>
      </c>
      <c r="O40" s="142">
        <f>+M40+N40</f>
        <v>192511</v>
      </c>
      <c r="P40" s="102">
        <v>162</v>
      </c>
      <c r="Q40" s="145">
        <f>O40+P40</f>
        <v>192673</v>
      </c>
      <c r="R40" s="248">
        <v>130921</v>
      </c>
      <c r="S40" s="249">
        <v>139606</v>
      </c>
      <c r="T40" s="142">
        <f>+R40+S40</f>
        <v>270527</v>
      </c>
      <c r="U40" s="102">
        <v>0</v>
      </c>
      <c r="V40" s="147">
        <f>+T40+U40</f>
        <v>270527</v>
      </c>
      <c r="W40" s="222">
        <f t="shared" si="19"/>
        <v>40.407322250652669</v>
      </c>
    </row>
    <row r="41" spans="1:23" x14ac:dyDescent="0.2">
      <c r="A41" s="95" t="str">
        <f t="shared" si="2"/>
        <v xml:space="preserve"> </v>
      </c>
      <c r="B41" s="226" t="s">
        <v>19</v>
      </c>
      <c r="C41" s="248">
        <v>639</v>
      </c>
      <c r="D41" s="252">
        <v>639</v>
      </c>
      <c r="E41" s="100">
        <f>C41+D41</f>
        <v>1278</v>
      </c>
      <c r="F41" s="248">
        <v>875</v>
      </c>
      <c r="G41" s="252">
        <v>875</v>
      </c>
      <c r="H41" s="107">
        <f>+F41+G41</f>
        <v>1750</v>
      </c>
      <c r="I41" s="222">
        <f>IF(E41=0,0,((H41/E41)-1)*100)</f>
        <v>36.93270735524257</v>
      </c>
      <c r="L41" s="226" t="s">
        <v>19</v>
      </c>
      <c r="M41" s="248">
        <v>88210</v>
      </c>
      <c r="N41" s="249">
        <v>91646</v>
      </c>
      <c r="O41" s="142">
        <f>+N41+M41</f>
        <v>179856</v>
      </c>
      <c r="P41" s="102">
        <v>89</v>
      </c>
      <c r="Q41" s="145">
        <f>O41+P41</f>
        <v>179945</v>
      </c>
      <c r="R41" s="248">
        <v>129104</v>
      </c>
      <c r="S41" s="249">
        <v>130010</v>
      </c>
      <c r="T41" s="142">
        <f>+S41+R41</f>
        <v>259114</v>
      </c>
      <c r="U41" s="102">
        <v>0</v>
      </c>
      <c r="V41" s="147">
        <f>+T41+U41</f>
        <v>259114</v>
      </c>
      <c r="W41" s="222">
        <f>IF(Q41=0,0,((V41/Q41)-1)*100)</f>
        <v>43.996221067548412</v>
      </c>
    </row>
    <row r="42" spans="1:23" ht="13.5" thickBot="1" x14ac:dyDescent="0.25">
      <c r="A42" s="95" t="str">
        <f>IF(ISERROR(F42/G42)," ",IF(F42/G42&gt;0.5,IF(F42/G42&lt;1.5," ","NOT OK"),"NOT OK"))</f>
        <v xml:space="preserve"> </v>
      </c>
      <c r="B42" s="226" t="s">
        <v>20</v>
      </c>
      <c r="C42" s="248">
        <v>786</v>
      </c>
      <c r="D42" s="252">
        <v>785</v>
      </c>
      <c r="E42" s="100">
        <f>C42+D42</f>
        <v>1571</v>
      </c>
      <c r="F42" s="248">
        <v>999</v>
      </c>
      <c r="G42" s="252">
        <v>1000</v>
      </c>
      <c r="H42" s="107">
        <f>+F42+G42</f>
        <v>1999</v>
      </c>
      <c r="I42" s="222">
        <f>IF(E42=0,0,((H42/E42)-1)*100)</f>
        <v>27.243793761935066</v>
      </c>
      <c r="L42" s="226" t="s">
        <v>20</v>
      </c>
      <c r="M42" s="248">
        <v>124939</v>
      </c>
      <c r="N42" s="249">
        <v>125176</v>
      </c>
      <c r="O42" s="142">
        <f>+N42+M42</f>
        <v>250115</v>
      </c>
      <c r="P42" s="102">
        <v>0</v>
      </c>
      <c r="Q42" s="145">
        <f>O42+P42</f>
        <v>250115</v>
      </c>
      <c r="R42" s="248">
        <v>157785</v>
      </c>
      <c r="S42" s="249">
        <v>158787</v>
      </c>
      <c r="T42" s="142">
        <f>+S42+R42</f>
        <v>316572</v>
      </c>
      <c r="U42" s="102">
        <v>0</v>
      </c>
      <c r="V42" s="147">
        <f>+T42+U42</f>
        <v>316572</v>
      </c>
      <c r="W42" s="222">
        <f>IF(Q42=0,0,((V42/Q42)-1)*100)</f>
        <v>26.570577534334205</v>
      </c>
    </row>
    <row r="43" spans="1:23" ht="14.25" thickTop="1" thickBot="1" x14ac:dyDescent="0.25">
      <c r="A43" s="95" t="str">
        <f>IF(ISERROR(F43/G43)," ",IF(F43/G43&gt;0.5,IF(F43/G43&lt;1.5," ","NOT OK"),"NOT OK"))</f>
        <v xml:space="preserve"> </v>
      </c>
      <c r="B43" s="210" t="s">
        <v>89</v>
      </c>
      <c r="C43" s="103">
        <f t="shared" ref="C43:H43" si="22">+C40+C41+C42</f>
        <v>2142</v>
      </c>
      <c r="D43" s="104">
        <f t="shared" si="22"/>
        <v>2141</v>
      </c>
      <c r="E43" s="105">
        <f t="shared" si="22"/>
        <v>4283</v>
      </c>
      <c r="F43" s="103">
        <f t="shared" si="22"/>
        <v>2849</v>
      </c>
      <c r="G43" s="104">
        <f t="shared" si="22"/>
        <v>2850</v>
      </c>
      <c r="H43" s="105">
        <f t="shared" si="22"/>
        <v>5699</v>
      </c>
      <c r="I43" s="106">
        <f>IF(E43=0,0,((H43/E43)-1)*100)</f>
        <v>33.060938594443144</v>
      </c>
      <c r="L43" s="203" t="s">
        <v>89</v>
      </c>
      <c r="M43" s="148">
        <f t="shared" ref="M43:V43" si="23">+M40+M41+M42</f>
        <v>308077</v>
      </c>
      <c r="N43" s="149">
        <f t="shared" si="23"/>
        <v>314405</v>
      </c>
      <c r="O43" s="148">
        <f t="shared" si="23"/>
        <v>622482</v>
      </c>
      <c r="P43" s="148">
        <f t="shared" si="23"/>
        <v>251</v>
      </c>
      <c r="Q43" s="148">
        <f t="shared" si="23"/>
        <v>622733</v>
      </c>
      <c r="R43" s="148">
        <f t="shared" si="23"/>
        <v>417810</v>
      </c>
      <c r="S43" s="149">
        <f t="shared" si="23"/>
        <v>428403</v>
      </c>
      <c r="T43" s="148">
        <f t="shared" si="23"/>
        <v>846213</v>
      </c>
      <c r="U43" s="148">
        <f t="shared" si="23"/>
        <v>0</v>
      </c>
      <c r="V43" s="150">
        <f t="shared" si="23"/>
        <v>846213</v>
      </c>
      <c r="W43" s="151">
        <f>IF(Q43=0,0,((V43/Q43)-1)*100)</f>
        <v>35.886969214735686</v>
      </c>
    </row>
    <row r="44" spans="1:23" ht="13.5" thickTop="1" x14ac:dyDescent="0.2">
      <c r="A44" s="95" t="str">
        <f t="shared" si="2"/>
        <v xml:space="preserve"> </v>
      </c>
      <c r="B44" s="226" t="s">
        <v>21</v>
      </c>
      <c r="C44" s="253">
        <v>919</v>
      </c>
      <c r="D44" s="254">
        <v>919</v>
      </c>
      <c r="E44" s="100">
        <f>C44+D44</f>
        <v>1838</v>
      </c>
      <c r="F44" s="253">
        <v>982</v>
      </c>
      <c r="G44" s="254">
        <v>983</v>
      </c>
      <c r="H44" s="107">
        <f>+G44+F44</f>
        <v>1965</v>
      </c>
      <c r="I44" s="222">
        <f t="shared" si="18"/>
        <v>6.9096844396082657</v>
      </c>
      <c r="L44" s="226" t="s">
        <v>21</v>
      </c>
      <c r="M44" s="248">
        <v>129287</v>
      </c>
      <c r="N44" s="249">
        <v>132304</v>
      </c>
      <c r="O44" s="142">
        <f>+N44+M44</f>
        <v>261591</v>
      </c>
      <c r="P44" s="102">
        <v>147</v>
      </c>
      <c r="Q44" s="145">
        <f>+O44+P44</f>
        <v>261738</v>
      </c>
      <c r="R44" s="248">
        <v>150311</v>
      </c>
      <c r="S44" s="249">
        <v>152449</v>
      </c>
      <c r="T44" s="142">
        <f>+S44+R44</f>
        <v>302760</v>
      </c>
      <c r="U44" s="102">
        <v>0</v>
      </c>
      <c r="V44" s="147">
        <f>+T44+U44</f>
        <v>302760</v>
      </c>
      <c r="W44" s="222">
        <f t="shared" si="19"/>
        <v>15.672924833230173</v>
      </c>
    </row>
    <row r="45" spans="1:23" ht="13.5" thickBot="1" x14ac:dyDescent="0.25">
      <c r="A45" s="95" t="str">
        <f>IF(ISERROR(F45/G45)," ",IF(F45/G45&gt;0.5,IF(F45/G45&lt;1.5," ","NOT OK"),"NOT OK"))</f>
        <v xml:space="preserve"> </v>
      </c>
      <c r="B45" s="226" t="s">
        <v>90</v>
      </c>
      <c r="C45" s="253">
        <v>947</v>
      </c>
      <c r="D45" s="254">
        <v>947</v>
      </c>
      <c r="E45" s="100">
        <f>C45+D45</f>
        <v>1894</v>
      </c>
      <c r="F45" s="253">
        <v>1002</v>
      </c>
      <c r="G45" s="254">
        <v>1002</v>
      </c>
      <c r="H45" s="107">
        <f>+G45+F45</f>
        <v>2004</v>
      </c>
      <c r="I45" s="222">
        <f>IF(E45=0,0,((H45/E45)-1)*100)</f>
        <v>5.8078141499471991</v>
      </c>
      <c r="L45" s="226" t="s">
        <v>90</v>
      </c>
      <c r="M45" s="248">
        <v>123650</v>
      </c>
      <c r="N45" s="249">
        <v>124347</v>
      </c>
      <c r="O45" s="142">
        <f>+N45+M45</f>
        <v>247997</v>
      </c>
      <c r="P45" s="102">
        <v>0</v>
      </c>
      <c r="Q45" s="145">
        <f>+O45+P45</f>
        <v>247997</v>
      </c>
      <c r="R45" s="248">
        <v>147900</v>
      </c>
      <c r="S45" s="249">
        <v>147198</v>
      </c>
      <c r="T45" s="142">
        <f>+S45+R45</f>
        <v>295098</v>
      </c>
      <c r="U45" s="102">
        <v>0</v>
      </c>
      <c r="V45" s="147">
        <f>+T45+U45</f>
        <v>295098</v>
      </c>
      <c r="W45" s="222">
        <f>IF(Q45=0,0,((V45/Q45)-1)*100)</f>
        <v>18.992568458489423</v>
      </c>
    </row>
    <row r="46" spans="1:23" ht="14.25" thickTop="1" thickBot="1" x14ac:dyDescent="0.25">
      <c r="A46" s="95" t="str">
        <f>IF(ISERROR(F46/G46)," ",IF(F46/G46&gt;0.5,IF(F46/G46&lt;1.5," ","NOT OK"),"NOT OK"))</f>
        <v xml:space="preserve"> </v>
      </c>
      <c r="B46" s="210" t="s">
        <v>94</v>
      </c>
      <c r="C46" s="103">
        <f t="shared" ref="C46:H46" si="24">+C43+C44+C45</f>
        <v>4008</v>
      </c>
      <c r="D46" s="104">
        <f t="shared" si="24"/>
        <v>4007</v>
      </c>
      <c r="E46" s="105">
        <f t="shared" si="24"/>
        <v>8015</v>
      </c>
      <c r="F46" s="103">
        <f t="shared" si="24"/>
        <v>4833</v>
      </c>
      <c r="G46" s="104">
        <f t="shared" si="24"/>
        <v>4835</v>
      </c>
      <c r="H46" s="105">
        <f t="shared" si="24"/>
        <v>9668</v>
      </c>
      <c r="I46" s="106">
        <f t="shared" ref="I46" si="25">IF(E46=0,0,((H46/E46)-1)*100)</f>
        <v>20.62383031815347</v>
      </c>
      <c r="L46" s="203" t="s">
        <v>94</v>
      </c>
      <c r="M46" s="148">
        <f t="shared" ref="M46" si="26">+M43+M44+M45</f>
        <v>561014</v>
      </c>
      <c r="N46" s="149">
        <f t="shared" ref="N46" si="27">+N43+N44+N45</f>
        <v>571056</v>
      </c>
      <c r="O46" s="148">
        <f t="shared" ref="O46" si="28">+O43+O44+O45</f>
        <v>1132070</v>
      </c>
      <c r="P46" s="148">
        <f t="shared" ref="P46" si="29">+P43+P44+P45</f>
        <v>398</v>
      </c>
      <c r="Q46" s="148">
        <f t="shared" ref="Q46" si="30">+Q43+Q44+Q45</f>
        <v>1132468</v>
      </c>
      <c r="R46" s="148">
        <f t="shared" ref="R46" si="31">+R43+R44+R45</f>
        <v>716021</v>
      </c>
      <c r="S46" s="149">
        <f t="shared" ref="S46" si="32">+S43+S44+S45</f>
        <v>728050</v>
      </c>
      <c r="T46" s="148">
        <f t="shared" ref="T46" si="33">+T43+T44+T45</f>
        <v>1444071</v>
      </c>
      <c r="U46" s="148">
        <f t="shared" ref="U46" si="34">+U43+U44+U45</f>
        <v>0</v>
      </c>
      <c r="V46" s="150">
        <f t="shared" ref="V46" si="35">+V43+V44+V45</f>
        <v>1444071</v>
      </c>
      <c r="W46" s="151">
        <f t="shared" ref="W46" si="36">IF(Q46=0,0,((V46/Q46)-1)*100)</f>
        <v>27.51539116337063</v>
      </c>
    </row>
    <row r="47" spans="1:23" ht="14.25" thickTop="1" thickBot="1" x14ac:dyDescent="0.25">
      <c r="A47" s="95" t="str">
        <f>IF(ISERROR(F47/G47)," ",IF(F47/G47&gt;0.5,IF(F47/G47&lt;1.5," ","NOT OK"),"NOT OK"))</f>
        <v xml:space="preserve"> </v>
      </c>
      <c r="B47" s="210" t="s">
        <v>95</v>
      </c>
      <c r="C47" s="103">
        <f t="shared" ref="C47:H47" si="37">+C39+C43+C44+C45</f>
        <v>6132</v>
      </c>
      <c r="D47" s="104">
        <f t="shared" si="37"/>
        <v>6130</v>
      </c>
      <c r="E47" s="105">
        <f t="shared" si="37"/>
        <v>12262</v>
      </c>
      <c r="F47" s="103">
        <f t="shared" si="37"/>
        <v>7596</v>
      </c>
      <c r="G47" s="104">
        <f t="shared" si="37"/>
        <v>7600</v>
      </c>
      <c r="H47" s="105">
        <f t="shared" si="37"/>
        <v>15196</v>
      </c>
      <c r="I47" s="106">
        <f>IF(E47=0,0,((H47/E47)-1)*100)</f>
        <v>23.927581145000822</v>
      </c>
      <c r="L47" s="203" t="s">
        <v>95</v>
      </c>
      <c r="M47" s="148">
        <f t="shared" ref="M47:V47" si="38">+M39+M43+M44+M45</f>
        <v>862776</v>
      </c>
      <c r="N47" s="149">
        <f t="shared" si="38"/>
        <v>868229</v>
      </c>
      <c r="O47" s="148">
        <f t="shared" si="38"/>
        <v>1731005</v>
      </c>
      <c r="P47" s="148">
        <f t="shared" si="38"/>
        <v>1071</v>
      </c>
      <c r="Q47" s="148">
        <f t="shared" si="38"/>
        <v>1732076</v>
      </c>
      <c r="R47" s="148">
        <f t="shared" si="38"/>
        <v>1115885</v>
      </c>
      <c r="S47" s="149">
        <f t="shared" si="38"/>
        <v>1125808</v>
      </c>
      <c r="T47" s="148">
        <f t="shared" si="38"/>
        <v>2241693</v>
      </c>
      <c r="U47" s="148">
        <f t="shared" si="38"/>
        <v>0</v>
      </c>
      <c r="V47" s="150">
        <f t="shared" si="38"/>
        <v>2241693</v>
      </c>
      <c r="W47" s="151">
        <f>IF(Q47=0,0,((V47/Q47)-1)*100)</f>
        <v>29.422323269879612</v>
      </c>
    </row>
    <row r="48" spans="1:23" ht="14.25" thickTop="1" thickBot="1" x14ac:dyDescent="0.25">
      <c r="A48" s="95" t="str">
        <f t="shared" si="2"/>
        <v xml:space="preserve"> </v>
      </c>
      <c r="B48" s="226" t="s">
        <v>22</v>
      </c>
      <c r="C48" s="253">
        <v>850</v>
      </c>
      <c r="D48" s="254">
        <v>847</v>
      </c>
      <c r="E48" s="100">
        <f>C48+D48</f>
        <v>1697</v>
      </c>
      <c r="F48" s="253"/>
      <c r="G48" s="254"/>
      <c r="H48" s="107"/>
      <c r="I48" s="222"/>
      <c r="L48" s="226" t="s">
        <v>22</v>
      </c>
      <c r="M48" s="248">
        <v>114171</v>
      </c>
      <c r="N48" s="249">
        <v>114759</v>
      </c>
      <c r="O48" s="143">
        <f>+N48+M48</f>
        <v>228930</v>
      </c>
      <c r="P48" s="255">
        <v>139</v>
      </c>
      <c r="Q48" s="145">
        <f>+O48+P48</f>
        <v>229069</v>
      </c>
      <c r="R48" s="248"/>
      <c r="S48" s="249"/>
      <c r="T48" s="143"/>
      <c r="U48" s="255"/>
      <c r="V48" s="147"/>
      <c r="W48" s="222"/>
    </row>
    <row r="49" spans="1:23" ht="16.5" thickTop="1" thickBot="1" x14ac:dyDescent="0.25">
      <c r="A49" s="115" t="str">
        <f t="shared" si="2"/>
        <v xml:space="preserve"> </v>
      </c>
      <c r="B49" s="211" t="s">
        <v>23</v>
      </c>
      <c r="C49" s="113">
        <f t="shared" ref="C49:E49" si="39">+C44+C45+C48</f>
        <v>2716</v>
      </c>
      <c r="D49" s="114">
        <f t="shared" si="39"/>
        <v>2713</v>
      </c>
      <c r="E49" s="112">
        <f t="shared" si="39"/>
        <v>5429</v>
      </c>
      <c r="F49" s="113"/>
      <c r="G49" s="114"/>
      <c r="H49" s="114"/>
      <c r="I49" s="106"/>
      <c r="J49" s="115"/>
      <c r="K49" s="116"/>
      <c r="L49" s="204" t="s">
        <v>23</v>
      </c>
      <c r="M49" s="152">
        <f t="shared" ref="M49:Q49" si="40">+M44+M45+M48</f>
        <v>367108</v>
      </c>
      <c r="N49" s="152">
        <f t="shared" si="40"/>
        <v>371410</v>
      </c>
      <c r="O49" s="153">
        <f t="shared" si="40"/>
        <v>738518</v>
      </c>
      <c r="P49" s="153">
        <f t="shared" si="40"/>
        <v>286</v>
      </c>
      <c r="Q49" s="153">
        <f t="shared" si="40"/>
        <v>738804</v>
      </c>
      <c r="R49" s="152"/>
      <c r="S49" s="152"/>
      <c r="T49" s="153"/>
      <c r="U49" s="153"/>
      <c r="V49" s="153"/>
      <c r="W49" s="154"/>
    </row>
    <row r="50" spans="1:23" ht="13.5" thickTop="1" x14ac:dyDescent="0.2">
      <c r="A50" s="95" t="str">
        <f t="shared" si="2"/>
        <v xml:space="preserve"> </v>
      </c>
      <c r="B50" s="226" t="s">
        <v>24</v>
      </c>
      <c r="C50" s="248">
        <v>861</v>
      </c>
      <c r="D50" s="252">
        <v>863</v>
      </c>
      <c r="E50" s="117">
        <f>C50+D50</f>
        <v>1724</v>
      </c>
      <c r="F50" s="248"/>
      <c r="G50" s="252"/>
      <c r="H50" s="118"/>
      <c r="I50" s="222"/>
      <c r="L50" s="226" t="s">
        <v>24</v>
      </c>
      <c r="M50" s="248">
        <v>127228</v>
      </c>
      <c r="N50" s="249">
        <v>127327</v>
      </c>
      <c r="O50" s="143">
        <f>+N50+M50</f>
        <v>254555</v>
      </c>
      <c r="P50" s="256">
        <v>2</v>
      </c>
      <c r="Q50" s="145">
        <f>+O50+P50</f>
        <v>254557</v>
      </c>
      <c r="R50" s="248"/>
      <c r="S50" s="249"/>
      <c r="T50" s="143"/>
      <c r="U50" s="256"/>
      <c r="V50" s="147"/>
      <c r="W50" s="222"/>
    </row>
    <row r="51" spans="1:23" x14ac:dyDescent="0.2">
      <c r="A51" s="95" t="str">
        <f t="shared" si="2"/>
        <v xml:space="preserve"> </v>
      </c>
      <c r="B51" s="226" t="s">
        <v>26</v>
      </c>
      <c r="C51" s="248">
        <v>906</v>
      </c>
      <c r="D51" s="252">
        <v>906</v>
      </c>
      <c r="E51" s="119">
        <f>C51+D51</f>
        <v>1812</v>
      </c>
      <c r="F51" s="248"/>
      <c r="G51" s="252"/>
      <c r="H51" s="119"/>
      <c r="I51" s="222"/>
      <c r="L51" s="226" t="s">
        <v>26</v>
      </c>
      <c r="M51" s="248">
        <v>132196</v>
      </c>
      <c r="N51" s="249">
        <v>139274</v>
      </c>
      <c r="O51" s="143">
        <f>+N51+M51</f>
        <v>271470</v>
      </c>
      <c r="P51" s="102">
        <v>150</v>
      </c>
      <c r="Q51" s="145">
        <f>+O51+P51</f>
        <v>271620</v>
      </c>
      <c r="R51" s="248"/>
      <c r="S51" s="249"/>
      <c r="T51" s="143"/>
      <c r="U51" s="102"/>
      <c r="V51" s="147"/>
      <c r="W51" s="222"/>
    </row>
    <row r="52" spans="1:23" ht="13.5" thickBot="1" x14ac:dyDescent="0.25">
      <c r="A52" s="95" t="str">
        <f t="shared" si="2"/>
        <v xml:space="preserve"> </v>
      </c>
      <c r="B52" s="226" t="s">
        <v>27</v>
      </c>
      <c r="C52" s="248">
        <v>824</v>
      </c>
      <c r="D52" s="257">
        <v>824</v>
      </c>
      <c r="E52" s="120">
        <f>C52+D52</f>
        <v>1648</v>
      </c>
      <c r="F52" s="248"/>
      <c r="G52" s="257"/>
      <c r="H52" s="120"/>
      <c r="I52" s="223"/>
      <c r="L52" s="226" t="s">
        <v>27</v>
      </c>
      <c r="M52" s="248">
        <v>120618</v>
      </c>
      <c r="N52" s="249">
        <v>121745</v>
      </c>
      <c r="O52" s="143">
        <f>+N52+M52</f>
        <v>242363</v>
      </c>
      <c r="P52" s="255">
        <v>0</v>
      </c>
      <c r="Q52" s="145">
        <f>+O52+P52</f>
        <v>242363</v>
      </c>
      <c r="R52" s="248"/>
      <c r="S52" s="249"/>
      <c r="T52" s="143"/>
      <c r="U52" s="255"/>
      <c r="V52" s="147"/>
      <c r="W52" s="222"/>
    </row>
    <row r="53" spans="1:23" ht="14.25" thickTop="1" thickBot="1" x14ac:dyDescent="0.25">
      <c r="A53" s="95" t="str">
        <f t="shared" si="2"/>
        <v xml:space="preserve"> </v>
      </c>
      <c r="B53" s="210" t="s">
        <v>28</v>
      </c>
      <c r="C53" s="113">
        <f t="shared" ref="C53:E53" si="41">+C50+C51+C52</f>
        <v>2591</v>
      </c>
      <c r="D53" s="121">
        <f t="shared" si="41"/>
        <v>2593</v>
      </c>
      <c r="E53" s="113">
        <f t="shared" si="41"/>
        <v>5184</v>
      </c>
      <c r="F53" s="113"/>
      <c r="G53" s="121"/>
      <c r="H53" s="113"/>
      <c r="I53" s="106"/>
      <c r="L53" s="203" t="s">
        <v>28</v>
      </c>
      <c r="M53" s="148">
        <f t="shared" ref="M53:Q53" si="42">+M50+M51+M52</f>
        <v>380042</v>
      </c>
      <c r="N53" s="149">
        <f t="shared" si="42"/>
        <v>388346</v>
      </c>
      <c r="O53" s="148">
        <f t="shared" si="42"/>
        <v>768388</v>
      </c>
      <c r="P53" s="148">
        <f t="shared" si="42"/>
        <v>152</v>
      </c>
      <c r="Q53" s="148">
        <f t="shared" si="42"/>
        <v>768540</v>
      </c>
      <c r="R53" s="148"/>
      <c r="S53" s="149"/>
      <c r="T53" s="148"/>
      <c r="U53" s="148"/>
      <c r="V53" s="148"/>
      <c r="W53" s="151"/>
    </row>
    <row r="54" spans="1:23" ht="14.25" thickTop="1" thickBot="1" x14ac:dyDescent="0.25">
      <c r="A54" s="95" t="str">
        <f t="shared" si="2"/>
        <v xml:space="preserve"> </v>
      </c>
      <c r="B54" s="210" t="s">
        <v>92</v>
      </c>
      <c r="C54" s="103">
        <f t="shared" ref="C54:E54" si="43">+C39+C43+C49+C53</f>
        <v>9573</v>
      </c>
      <c r="D54" s="104">
        <f t="shared" si="43"/>
        <v>9570</v>
      </c>
      <c r="E54" s="105">
        <f t="shared" si="43"/>
        <v>19143</v>
      </c>
      <c r="F54" s="103"/>
      <c r="G54" s="104"/>
      <c r="H54" s="105"/>
      <c r="I54" s="106"/>
      <c r="L54" s="203" t="s">
        <v>92</v>
      </c>
      <c r="M54" s="148">
        <f t="shared" ref="M54:Q54" si="44">+M39+M43+M49+M53</f>
        <v>1356989</v>
      </c>
      <c r="N54" s="149">
        <f t="shared" si="44"/>
        <v>1371334</v>
      </c>
      <c r="O54" s="148">
        <f t="shared" si="44"/>
        <v>2728323</v>
      </c>
      <c r="P54" s="148">
        <f t="shared" si="44"/>
        <v>1362</v>
      </c>
      <c r="Q54" s="148">
        <f t="shared" si="44"/>
        <v>2729685</v>
      </c>
      <c r="R54" s="148"/>
      <c r="S54" s="149"/>
      <c r="T54" s="148"/>
      <c r="U54" s="148"/>
      <c r="V54" s="150"/>
      <c r="W54" s="151"/>
    </row>
    <row r="55" spans="1:23" ht="14.25" thickTop="1" thickBot="1" x14ac:dyDescent="0.25">
      <c r="B55" s="205" t="s">
        <v>61</v>
      </c>
      <c r="C55" s="95"/>
      <c r="D55" s="95"/>
      <c r="E55" s="95"/>
      <c r="F55" s="95"/>
      <c r="G55" s="95"/>
      <c r="H55" s="95"/>
      <c r="I55" s="96"/>
      <c r="L55" s="205" t="s">
        <v>61</v>
      </c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</row>
    <row r="56" spans="1:23" ht="13.5" thickTop="1" x14ac:dyDescent="0.2">
      <c r="B56" s="281" t="s">
        <v>34</v>
      </c>
      <c r="C56" s="282"/>
      <c r="D56" s="282"/>
      <c r="E56" s="282"/>
      <c r="F56" s="282"/>
      <c r="G56" s="282"/>
      <c r="H56" s="282"/>
      <c r="I56" s="283"/>
      <c r="L56" s="284" t="s">
        <v>35</v>
      </c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6"/>
    </row>
    <row r="57" spans="1:23" ht="13.5" thickBot="1" x14ac:dyDescent="0.25">
      <c r="B57" s="287" t="s">
        <v>36</v>
      </c>
      <c r="C57" s="288"/>
      <c r="D57" s="288"/>
      <c r="E57" s="288"/>
      <c r="F57" s="288"/>
      <c r="G57" s="288"/>
      <c r="H57" s="288"/>
      <c r="I57" s="289"/>
      <c r="L57" s="290" t="s">
        <v>37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2"/>
    </row>
    <row r="58" spans="1:23" ht="14.25" thickTop="1" thickBot="1" x14ac:dyDescent="0.25">
      <c r="B58" s="202"/>
      <c r="C58" s="95"/>
      <c r="D58" s="95"/>
      <c r="E58" s="95"/>
      <c r="F58" s="95"/>
      <c r="G58" s="95"/>
      <c r="H58" s="95"/>
      <c r="I58" s="96"/>
      <c r="L58" s="202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</row>
    <row r="59" spans="1:23" ht="14.25" thickTop="1" thickBot="1" x14ac:dyDescent="0.25">
      <c r="B59" s="224"/>
      <c r="C59" s="296" t="s">
        <v>91</v>
      </c>
      <c r="D59" s="297"/>
      <c r="E59" s="298"/>
      <c r="F59" s="299" t="s">
        <v>93</v>
      </c>
      <c r="G59" s="300"/>
      <c r="H59" s="301"/>
      <c r="I59" s="225" t="s">
        <v>4</v>
      </c>
      <c r="L59" s="224"/>
      <c r="M59" s="293" t="s">
        <v>91</v>
      </c>
      <c r="N59" s="294"/>
      <c r="O59" s="294"/>
      <c r="P59" s="294"/>
      <c r="Q59" s="295"/>
      <c r="R59" s="293" t="s">
        <v>93</v>
      </c>
      <c r="S59" s="294"/>
      <c r="T59" s="294"/>
      <c r="U59" s="294"/>
      <c r="V59" s="295"/>
      <c r="W59" s="225" t="s">
        <v>4</v>
      </c>
    </row>
    <row r="60" spans="1:23" ht="13.5" thickTop="1" x14ac:dyDescent="0.2">
      <c r="B60" s="226" t="s">
        <v>5</v>
      </c>
      <c r="C60" s="227"/>
      <c r="D60" s="228"/>
      <c r="E60" s="158"/>
      <c r="F60" s="227"/>
      <c r="G60" s="228"/>
      <c r="H60" s="158"/>
      <c r="I60" s="229" t="s">
        <v>6</v>
      </c>
      <c r="L60" s="226" t="s">
        <v>5</v>
      </c>
      <c r="M60" s="227"/>
      <c r="N60" s="230"/>
      <c r="O60" s="155"/>
      <c r="P60" s="231"/>
      <c r="Q60" s="156"/>
      <c r="R60" s="227"/>
      <c r="S60" s="230"/>
      <c r="T60" s="155"/>
      <c r="U60" s="231"/>
      <c r="V60" s="155"/>
      <c r="W60" s="229" t="s">
        <v>6</v>
      </c>
    </row>
    <row r="61" spans="1:23" ht="13.5" thickBot="1" x14ac:dyDescent="0.25">
      <c r="B61" s="232" t="s">
        <v>38</v>
      </c>
      <c r="C61" s="233" t="s">
        <v>7</v>
      </c>
      <c r="D61" s="234" t="s">
        <v>8</v>
      </c>
      <c r="E61" s="218" t="s">
        <v>9</v>
      </c>
      <c r="F61" s="233" t="s">
        <v>7</v>
      </c>
      <c r="G61" s="234" t="s">
        <v>8</v>
      </c>
      <c r="H61" s="218" t="s">
        <v>9</v>
      </c>
      <c r="I61" s="235"/>
      <c r="L61" s="232"/>
      <c r="M61" s="236" t="s">
        <v>10</v>
      </c>
      <c r="N61" s="237" t="s">
        <v>11</v>
      </c>
      <c r="O61" s="157" t="s">
        <v>12</v>
      </c>
      <c r="P61" s="238" t="s">
        <v>13</v>
      </c>
      <c r="Q61" s="219" t="s">
        <v>9</v>
      </c>
      <c r="R61" s="236" t="s">
        <v>10</v>
      </c>
      <c r="S61" s="237" t="s">
        <v>11</v>
      </c>
      <c r="T61" s="157" t="s">
        <v>12</v>
      </c>
      <c r="U61" s="238" t="s">
        <v>13</v>
      </c>
      <c r="V61" s="157" t="s">
        <v>9</v>
      </c>
      <c r="W61" s="235"/>
    </row>
    <row r="62" spans="1:23" ht="5.25" customHeight="1" thickTop="1" x14ac:dyDescent="0.2">
      <c r="B62" s="226"/>
      <c r="C62" s="239"/>
      <c r="D62" s="240"/>
      <c r="E62" s="99"/>
      <c r="F62" s="239"/>
      <c r="G62" s="240"/>
      <c r="H62" s="99"/>
      <c r="I62" s="241"/>
      <c r="L62" s="226"/>
      <c r="M62" s="242"/>
      <c r="N62" s="243"/>
      <c r="O62" s="141"/>
      <c r="P62" s="244"/>
      <c r="Q62" s="144"/>
      <c r="R62" s="242"/>
      <c r="S62" s="243"/>
      <c r="T62" s="141"/>
      <c r="U62" s="244"/>
      <c r="V62" s="146"/>
      <c r="W62" s="245"/>
    </row>
    <row r="63" spans="1:23" x14ac:dyDescent="0.2">
      <c r="A63" s="95" t="str">
        <f t="shared" si="2"/>
        <v xml:space="preserve"> </v>
      </c>
      <c r="B63" s="226" t="s">
        <v>14</v>
      </c>
      <c r="C63" s="246">
        <f t="shared" ref="C63:D65" si="45">+C9+C36</f>
        <v>748</v>
      </c>
      <c r="D63" s="247">
        <f t="shared" si="45"/>
        <v>748</v>
      </c>
      <c r="E63" s="100">
        <f>+C63+D63</f>
        <v>1496</v>
      </c>
      <c r="F63" s="246">
        <f t="shared" ref="F63:G65" si="46">+F9+F36</f>
        <v>1004</v>
      </c>
      <c r="G63" s="247">
        <f t="shared" si="46"/>
        <v>1004</v>
      </c>
      <c r="H63" s="100">
        <f>+F63+G63</f>
        <v>2008</v>
      </c>
      <c r="I63" s="222">
        <f t="shared" ref="I63:I71" si="47">IF(E63=0,0,((H63/E63)-1)*100)</f>
        <v>34.224598930481285</v>
      </c>
      <c r="K63" s="101"/>
      <c r="L63" s="226" t="s">
        <v>14</v>
      </c>
      <c r="M63" s="248">
        <f t="shared" ref="M63:N65" si="48">+M9+M36</f>
        <v>114413</v>
      </c>
      <c r="N63" s="249">
        <f t="shared" si="48"/>
        <v>112538</v>
      </c>
      <c r="O63" s="142">
        <f>+M63+N63</f>
        <v>226951</v>
      </c>
      <c r="P63" s="102">
        <f>+P9+P36</f>
        <v>159</v>
      </c>
      <c r="Q63" s="145">
        <f>+O63+P63</f>
        <v>227110</v>
      </c>
      <c r="R63" s="248">
        <f t="shared" ref="R63:S65" si="49">+R9+R36</f>
        <v>149857</v>
      </c>
      <c r="S63" s="249">
        <f t="shared" si="49"/>
        <v>150948</v>
      </c>
      <c r="T63" s="142">
        <f>+R63+S63</f>
        <v>300805</v>
      </c>
      <c r="U63" s="102">
        <f>+U9+U36</f>
        <v>590</v>
      </c>
      <c r="V63" s="147">
        <f>+T63+U63</f>
        <v>301395</v>
      </c>
      <c r="W63" s="222">
        <f t="shared" ref="W63:W71" si="50">IF(Q63=0,0,((V63/Q63)-1)*100)</f>
        <v>32.708819514772578</v>
      </c>
    </row>
    <row r="64" spans="1:23" x14ac:dyDescent="0.2">
      <c r="A64" s="95" t="str">
        <f t="shared" si="2"/>
        <v xml:space="preserve"> </v>
      </c>
      <c r="B64" s="226" t="s">
        <v>15</v>
      </c>
      <c r="C64" s="246">
        <f t="shared" si="45"/>
        <v>773</v>
      </c>
      <c r="D64" s="247">
        <f t="shared" si="45"/>
        <v>773</v>
      </c>
      <c r="E64" s="100">
        <f>+C64+D64</f>
        <v>1546</v>
      </c>
      <c r="F64" s="246">
        <f t="shared" si="46"/>
        <v>964</v>
      </c>
      <c r="G64" s="247">
        <f t="shared" si="46"/>
        <v>963</v>
      </c>
      <c r="H64" s="100">
        <f>+F64+G64</f>
        <v>1927</v>
      </c>
      <c r="I64" s="222">
        <f t="shared" si="47"/>
        <v>24.644243208279427</v>
      </c>
      <c r="K64" s="101"/>
      <c r="L64" s="226" t="s">
        <v>15</v>
      </c>
      <c r="M64" s="248">
        <f t="shared" si="48"/>
        <v>100315</v>
      </c>
      <c r="N64" s="249">
        <f t="shared" si="48"/>
        <v>102573</v>
      </c>
      <c r="O64" s="142">
        <f t="shared" ref="O64:O65" si="51">+M64+N64</f>
        <v>202888</v>
      </c>
      <c r="P64" s="102">
        <f>+P10+P37</f>
        <v>271</v>
      </c>
      <c r="Q64" s="145">
        <f t="shared" ref="Q64:Q65" si="52">+O64+P64</f>
        <v>203159</v>
      </c>
      <c r="R64" s="248">
        <f t="shared" si="49"/>
        <v>129247</v>
      </c>
      <c r="S64" s="249">
        <f t="shared" si="49"/>
        <v>132700</v>
      </c>
      <c r="T64" s="142">
        <f t="shared" ref="T64:T65" si="53">+R64+S64</f>
        <v>261947</v>
      </c>
      <c r="U64" s="102">
        <f>+U10+U37</f>
        <v>0</v>
      </c>
      <c r="V64" s="147">
        <f t="shared" ref="V64:V65" si="54">+T64+U64</f>
        <v>261947</v>
      </c>
      <c r="W64" s="222">
        <f t="shared" si="50"/>
        <v>28.936941016642148</v>
      </c>
    </row>
    <row r="65" spans="1:25" ht="13.5" thickBot="1" x14ac:dyDescent="0.25">
      <c r="A65" s="95" t="str">
        <f t="shared" si="2"/>
        <v xml:space="preserve"> </v>
      </c>
      <c r="B65" s="232" t="s">
        <v>16</v>
      </c>
      <c r="C65" s="250">
        <f t="shared" si="45"/>
        <v>805</v>
      </c>
      <c r="D65" s="251">
        <f t="shared" si="45"/>
        <v>805</v>
      </c>
      <c r="E65" s="100">
        <f>+C65+D65</f>
        <v>1610</v>
      </c>
      <c r="F65" s="250">
        <f t="shared" si="46"/>
        <v>1035</v>
      </c>
      <c r="G65" s="251">
        <f t="shared" si="46"/>
        <v>1036</v>
      </c>
      <c r="H65" s="100">
        <f>+F65+G65</f>
        <v>2071</v>
      </c>
      <c r="I65" s="222">
        <f t="shared" si="47"/>
        <v>28.633540372670808</v>
      </c>
      <c r="K65" s="101"/>
      <c r="L65" s="232" t="s">
        <v>16</v>
      </c>
      <c r="M65" s="248">
        <f t="shared" si="48"/>
        <v>115859</v>
      </c>
      <c r="N65" s="249">
        <f t="shared" si="48"/>
        <v>109719</v>
      </c>
      <c r="O65" s="142">
        <f t="shared" si="51"/>
        <v>225578</v>
      </c>
      <c r="P65" s="102">
        <f>+P11+P38</f>
        <v>341</v>
      </c>
      <c r="Q65" s="145">
        <f t="shared" si="52"/>
        <v>225919</v>
      </c>
      <c r="R65" s="248">
        <f t="shared" si="49"/>
        <v>152533</v>
      </c>
      <c r="S65" s="249">
        <f t="shared" si="49"/>
        <v>143335</v>
      </c>
      <c r="T65" s="142">
        <f t="shared" si="53"/>
        <v>295868</v>
      </c>
      <c r="U65" s="102">
        <f>+U11+U38</f>
        <v>0</v>
      </c>
      <c r="V65" s="147">
        <f t="shared" si="54"/>
        <v>295868</v>
      </c>
      <c r="W65" s="222">
        <f t="shared" si="50"/>
        <v>30.961981949282702</v>
      </c>
    </row>
    <row r="66" spans="1:25" ht="14.25" thickTop="1" thickBot="1" x14ac:dyDescent="0.25">
      <c r="A66" s="95" t="str">
        <f t="shared" si="2"/>
        <v xml:space="preserve"> </v>
      </c>
      <c r="B66" s="210" t="s">
        <v>17</v>
      </c>
      <c r="C66" s="103">
        <f>C65+C63+C64</f>
        <v>2326</v>
      </c>
      <c r="D66" s="104">
        <f>D65+D63+D64</f>
        <v>2326</v>
      </c>
      <c r="E66" s="105">
        <f>E64+E63+E65</f>
        <v>4652</v>
      </c>
      <c r="F66" s="103">
        <f>F65+F63+F64</f>
        <v>3003</v>
      </c>
      <c r="G66" s="104">
        <f>G65+G63+G64</f>
        <v>3003</v>
      </c>
      <c r="H66" s="105">
        <f>H64+H63+H65</f>
        <v>6006</v>
      </c>
      <c r="I66" s="106">
        <f>IF(E66=0,0,((H66/E66)-1)*100)</f>
        <v>29.105760963026661</v>
      </c>
      <c r="L66" s="203" t="s">
        <v>17</v>
      </c>
      <c r="M66" s="148">
        <f t="shared" ref="M66:U66" si="55">+M63+M64+M65</f>
        <v>330587</v>
      </c>
      <c r="N66" s="149">
        <f t="shared" si="55"/>
        <v>324830</v>
      </c>
      <c r="O66" s="148">
        <f t="shared" si="55"/>
        <v>655417</v>
      </c>
      <c r="P66" s="148">
        <f t="shared" si="55"/>
        <v>771</v>
      </c>
      <c r="Q66" s="148">
        <f t="shared" si="55"/>
        <v>656188</v>
      </c>
      <c r="R66" s="148">
        <f t="shared" si="55"/>
        <v>431637</v>
      </c>
      <c r="S66" s="149">
        <f t="shared" si="55"/>
        <v>426983</v>
      </c>
      <c r="T66" s="148">
        <f t="shared" ref="T66" si="56">+T63+T64+T65</f>
        <v>858620</v>
      </c>
      <c r="U66" s="148">
        <f t="shared" si="55"/>
        <v>590</v>
      </c>
      <c r="V66" s="150">
        <f t="shared" ref="V66" si="57">+V63+V64+V65</f>
        <v>859210</v>
      </c>
      <c r="W66" s="151">
        <f>IF(Q66=0,0,((V66/Q66)-1)*100)</f>
        <v>30.939608770657181</v>
      </c>
    </row>
    <row r="67" spans="1:25" ht="13.5" thickTop="1" x14ac:dyDescent="0.2">
      <c r="A67" s="95" t="str">
        <f t="shared" si="2"/>
        <v xml:space="preserve"> </v>
      </c>
      <c r="B67" s="226" t="s">
        <v>18</v>
      </c>
      <c r="C67" s="246">
        <f t="shared" ref="C67:D69" si="58">+C13+C40</f>
        <v>788</v>
      </c>
      <c r="D67" s="247">
        <f t="shared" si="58"/>
        <v>788</v>
      </c>
      <c r="E67" s="100">
        <f>+C67+D67</f>
        <v>1576</v>
      </c>
      <c r="F67" s="246">
        <f t="shared" ref="F67:G69" si="59">+F13+F40</f>
        <v>1041</v>
      </c>
      <c r="G67" s="247">
        <f t="shared" si="59"/>
        <v>1041</v>
      </c>
      <c r="H67" s="100">
        <f>+F67+G67</f>
        <v>2082</v>
      </c>
      <c r="I67" s="222">
        <f t="shared" si="47"/>
        <v>32.106598984771573</v>
      </c>
      <c r="L67" s="226" t="s">
        <v>18</v>
      </c>
      <c r="M67" s="248">
        <f t="shared" ref="M67:N69" si="60">+M13+M40</f>
        <v>101804</v>
      </c>
      <c r="N67" s="249">
        <f t="shared" si="60"/>
        <v>104130</v>
      </c>
      <c r="O67" s="142">
        <f t="shared" ref="O67:O68" si="61">+M67+N67</f>
        <v>205934</v>
      </c>
      <c r="P67" s="102">
        <f>+P13+P40</f>
        <v>162</v>
      </c>
      <c r="Q67" s="145">
        <f t="shared" ref="Q67:Q68" si="62">+O67+P67</f>
        <v>206096</v>
      </c>
      <c r="R67" s="248">
        <f>+R13+R40</f>
        <v>138960</v>
      </c>
      <c r="S67" s="249">
        <f>+S13+S40</f>
        <v>147524</v>
      </c>
      <c r="T67" s="142">
        <f t="shared" ref="T67:T68" si="63">+R67+S67</f>
        <v>286484</v>
      </c>
      <c r="U67" s="102">
        <f>+U13+U40</f>
        <v>0</v>
      </c>
      <c r="V67" s="147">
        <f t="shared" ref="V67:V68" si="64">+T67+U67</f>
        <v>286484</v>
      </c>
      <c r="W67" s="222">
        <f t="shared" si="50"/>
        <v>39.005123825789937</v>
      </c>
      <c r="Y67" s="3"/>
    </row>
    <row r="68" spans="1:25" x14ac:dyDescent="0.2">
      <c r="A68" s="95" t="str">
        <f t="shared" si="2"/>
        <v xml:space="preserve"> </v>
      </c>
      <c r="B68" s="226" t="s">
        <v>19</v>
      </c>
      <c r="C68" s="248">
        <f t="shared" si="58"/>
        <v>699</v>
      </c>
      <c r="D68" s="252">
        <f t="shared" si="58"/>
        <v>699</v>
      </c>
      <c r="E68" s="100">
        <f>+C68+D68</f>
        <v>1398</v>
      </c>
      <c r="F68" s="248">
        <f t="shared" si="59"/>
        <v>934</v>
      </c>
      <c r="G68" s="252">
        <f t="shared" si="59"/>
        <v>934</v>
      </c>
      <c r="H68" s="107">
        <f>+F68+G68</f>
        <v>1868</v>
      </c>
      <c r="I68" s="222">
        <f t="shared" si="47"/>
        <v>33.619456366237486</v>
      </c>
      <c r="L68" s="226" t="s">
        <v>19</v>
      </c>
      <c r="M68" s="248">
        <f t="shared" si="60"/>
        <v>95875</v>
      </c>
      <c r="N68" s="249">
        <f t="shared" si="60"/>
        <v>99544</v>
      </c>
      <c r="O68" s="142">
        <f t="shared" si="61"/>
        <v>195419</v>
      </c>
      <c r="P68" s="102">
        <f>+P14+P41</f>
        <v>89</v>
      </c>
      <c r="Q68" s="145">
        <f t="shared" si="62"/>
        <v>195508</v>
      </c>
      <c r="R68" s="248">
        <f>+R41+R14</f>
        <v>135830</v>
      </c>
      <c r="S68" s="249">
        <f>+S41+S14</f>
        <v>136465</v>
      </c>
      <c r="T68" s="142">
        <f t="shared" si="63"/>
        <v>272295</v>
      </c>
      <c r="U68" s="102">
        <f>+U14+U41</f>
        <v>0</v>
      </c>
      <c r="V68" s="147">
        <f t="shared" si="64"/>
        <v>272295</v>
      </c>
      <c r="W68" s="222">
        <f t="shared" si="50"/>
        <v>39.275630664729832</v>
      </c>
    </row>
    <row r="69" spans="1:25" ht="13.5" thickBot="1" x14ac:dyDescent="0.25">
      <c r="A69" s="95" t="str">
        <f>IF(ISERROR(F69/G69)," ",IF(F69/G69&gt;0.5,IF(F69/G69&lt;1.5," ","NOT OK"),"NOT OK"))</f>
        <v xml:space="preserve"> </v>
      </c>
      <c r="B69" s="226" t="s">
        <v>20</v>
      </c>
      <c r="C69" s="248">
        <f t="shared" si="58"/>
        <v>854</v>
      </c>
      <c r="D69" s="252">
        <f t="shared" si="58"/>
        <v>852</v>
      </c>
      <c r="E69" s="100">
        <f>+C69+D69</f>
        <v>1706</v>
      </c>
      <c r="F69" s="248">
        <f t="shared" si="59"/>
        <v>1081</v>
      </c>
      <c r="G69" s="252">
        <f t="shared" si="59"/>
        <v>1079</v>
      </c>
      <c r="H69" s="107">
        <f>+F69+G69</f>
        <v>2160</v>
      </c>
      <c r="I69" s="222">
        <f>IF(E69=0,0,((H69/E69)-1)*100)</f>
        <v>26.611957796014064</v>
      </c>
      <c r="L69" s="226" t="s">
        <v>20</v>
      </c>
      <c r="M69" s="248">
        <f t="shared" si="60"/>
        <v>133619</v>
      </c>
      <c r="N69" s="249">
        <f t="shared" si="60"/>
        <v>134355</v>
      </c>
      <c r="O69" s="142">
        <f>+M69+N69</f>
        <v>267974</v>
      </c>
      <c r="P69" s="102">
        <f>+P15+P42</f>
        <v>0</v>
      </c>
      <c r="Q69" s="145">
        <f>+O69+P69</f>
        <v>267974</v>
      </c>
      <c r="R69" s="248">
        <f>+R15+R42</f>
        <v>167403</v>
      </c>
      <c r="S69" s="249">
        <f>+S15+S42</f>
        <v>168356</v>
      </c>
      <c r="T69" s="142">
        <f>+R69+S69</f>
        <v>335759</v>
      </c>
      <c r="U69" s="102">
        <f>+U15+U42</f>
        <v>0</v>
      </c>
      <c r="V69" s="147">
        <f>+T69+U69</f>
        <v>335759</v>
      </c>
      <c r="W69" s="222">
        <f>IF(Q69=0,0,((V69/Q69)-1)*100)</f>
        <v>25.295364475658076</v>
      </c>
    </row>
    <row r="70" spans="1:25" ht="14.25" thickTop="1" thickBot="1" x14ac:dyDescent="0.25">
      <c r="A70" s="95" t="str">
        <f t="shared" ref="A70" si="65">IF(ISERROR(F70/G70)," ",IF(F70/G70&gt;0.5,IF(F70/G70&lt;1.5," ","NOT OK"),"NOT OK"))</f>
        <v xml:space="preserve"> </v>
      </c>
      <c r="B70" s="210" t="s">
        <v>89</v>
      </c>
      <c r="C70" s="103">
        <f t="shared" ref="C70:H70" si="66">+C67+C68+C69</f>
        <v>2341</v>
      </c>
      <c r="D70" s="104">
        <f t="shared" si="66"/>
        <v>2339</v>
      </c>
      <c r="E70" s="105">
        <f t="shared" si="66"/>
        <v>4680</v>
      </c>
      <c r="F70" s="103">
        <f t="shared" si="66"/>
        <v>3056</v>
      </c>
      <c r="G70" s="104">
        <f t="shared" si="66"/>
        <v>3054</v>
      </c>
      <c r="H70" s="105">
        <f t="shared" si="66"/>
        <v>6110</v>
      </c>
      <c r="I70" s="106">
        <f>IF(E70=0,0,((H70/E70)-1)*100)</f>
        <v>30.555555555555557</v>
      </c>
      <c r="L70" s="203" t="s">
        <v>89</v>
      </c>
      <c r="M70" s="148">
        <f t="shared" ref="M70:V70" si="67">+M67+M68+M69</f>
        <v>331298</v>
      </c>
      <c r="N70" s="149">
        <f t="shared" si="67"/>
        <v>338029</v>
      </c>
      <c r="O70" s="148">
        <f t="shared" si="67"/>
        <v>669327</v>
      </c>
      <c r="P70" s="148">
        <f t="shared" si="67"/>
        <v>251</v>
      </c>
      <c r="Q70" s="148">
        <f t="shared" si="67"/>
        <v>669578</v>
      </c>
      <c r="R70" s="148">
        <f t="shared" si="67"/>
        <v>442193</v>
      </c>
      <c r="S70" s="149">
        <f t="shared" si="67"/>
        <v>452345</v>
      </c>
      <c r="T70" s="148">
        <f t="shared" si="67"/>
        <v>894538</v>
      </c>
      <c r="U70" s="148">
        <f t="shared" si="67"/>
        <v>0</v>
      </c>
      <c r="V70" s="150">
        <f t="shared" si="67"/>
        <v>894538</v>
      </c>
      <c r="W70" s="151">
        <f>IF(Q70=0,0,((V70/Q70)-1)*100)</f>
        <v>33.597280675290996</v>
      </c>
    </row>
    <row r="71" spans="1:25" ht="13.5" thickTop="1" x14ac:dyDescent="0.2">
      <c r="A71" s="95" t="str">
        <f t="shared" si="2"/>
        <v xml:space="preserve"> </v>
      </c>
      <c r="B71" s="226" t="s">
        <v>21</v>
      </c>
      <c r="C71" s="253">
        <f>+C17+C44</f>
        <v>1011</v>
      </c>
      <c r="D71" s="254">
        <f>+D17+D44</f>
        <v>1011</v>
      </c>
      <c r="E71" s="100">
        <f>+C71+D71</f>
        <v>2022</v>
      </c>
      <c r="F71" s="253">
        <f>+F17+F44</f>
        <v>1058</v>
      </c>
      <c r="G71" s="254">
        <f>+G17+G44</f>
        <v>1059</v>
      </c>
      <c r="H71" s="107">
        <f>+F71+G71</f>
        <v>2117</v>
      </c>
      <c r="I71" s="222">
        <f t="shared" si="47"/>
        <v>4.6983184965380786</v>
      </c>
      <c r="L71" s="226" t="s">
        <v>21</v>
      </c>
      <c r="M71" s="248">
        <f>+M17+M44</f>
        <v>138230</v>
      </c>
      <c r="N71" s="249">
        <f>+N17+N44</f>
        <v>141423</v>
      </c>
      <c r="O71" s="142">
        <f t="shared" ref="O71:O75" si="68">+M71+N71</f>
        <v>279653</v>
      </c>
      <c r="P71" s="102">
        <f>+P17+P44</f>
        <v>147</v>
      </c>
      <c r="Q71" s="145">
        <f t="shared" ref="Q71:Q75" si="69">+O71+P71</f>
        <v>279800</v>
      </c>
      <c r="R71" s="248">
        <f>+R17+R44</f>
        <v>159982</v>
      </c>
      <c r="S71" s="249">
        <f>+S17+S44</f>
        <v>161606</v>
      </c>
      <c r="T71" s="142">
        <f t="shared" ref="T71" si="70">+R71+S71</f>
        <v>321588</v>
      </c>
      <c r="U71" s="102">
        <f>+U17+U44</f>
        <v>0</v>
      </c>
      <c r="V71" s="147">
        <f t="shared" ref="V71" si="71">+T71+U71</f>
        <v>321588</v>
      </c>
      <c r="W71" s="222">
        <f t="shared" si="50"/>
        <v>14.93495353824159</v>
      </c>
      <c r="Y71" s="3"/>
    </row>
    <row r="72" spans="1:25" ht="13.5" thickBot="1" x14ac:dyDescent="0.25">
      <c r="A72" s="95" t="str">
        <f>IF(ISERROR(F72/G72)," ",IF(F72/G72&gt;0.5,IF(F72/G72&lt;1.5," ","NOT OK"),"NOT OK"))</f>
        <v xml:space="preserve"> </v>
      </c>
      <c r="B72" s="226" t="s">
        <v>90</v>
      </c>
      <c r="C72" s="253">
        <f>+C18+C45</f>
        <v>1033</v>
      </c>
      <c r="D72" s="254">
        <f>+D18+D45</f>
        <v>1032</v>
      </c>
      <c r="E72" s="100">
        <f>+C72+D72</f>
        <v>2065</v>
      </c>
      <c r="F72" s="253">
        <f>+F45+F18</f>
        <v>1080</v>
      </c>
      <c r="G72" s="254">
        <f>+G45+G18</f>
        <v>1081</v>
      </c>
      <c r="H72" s="107">
        <f>+F72+G72</f>
        <v>2161</v>
      </c>
      <c r="I72" s="222">
        <f>IF(E72=0,0,((H72/E72)-1)*100)</f>
        <v>4.6489104116222757</v>
      </c>
      <c r="L72" s="226" t="s">
        <v>90</v>
      </c>
      <c r="M72" s="248">
        <f>+M18+M45</f>
        <v>132857</v>
      </c>
      <c r="N72" s="249">
        <f>+N18+N45</f>
        <v>134086</v>
      </c>
      <c r="O72" s="142">
        <f>+M72+N72</f>
        <v>266943</v>
      </c>
      <c r="P72" s="102">
        <f>+P18+P45</f>
        <v>0</v>
      </c>
      <c r="Q72" s="145">
        <f>+O72+P72</f>
        <v>266943</v>
      </c>
      <c r="R72" s="248">
        <f>+R45+R18</f>
        <v>158118</v>
      </c>
      <c r="S72" s="249">
        <f>+S45+S18</f>
        <v>156840</v>
      </c>
      <c r="T72" s="142">
        <f>+R72+S72</f>
        <v>314958</v>
      </c>
      <c r="U72" s="102">
        <f>+U45+U18</f>
        <v>0</v>
      </c>
      <c r="V72" s="147">
        <f>+T72+U72</f>
        <v>314958</v>
      </c>
      <c r="W72" s="222">
        <f>IF(Q72=0,0,((V72/Q72)-1)*100)</f>
        <v>17.986985985772243</v>
      </c>
      <c r="Y72" s="3"/>
    </row>
    <row r="73" spans="1:25" ht="14.25" thickTop="1" thickBot="1" x14ac:dyDescent="0.25">
      <c r="A73" s="95" t="str">
        <f>IF(ISERROR(F73/G73)," ",IF(F73/G73&gt;0.5,IF(F73/G73&lt;1.5," ","NOT OK"),"NOT OK"))</f>
        <v xml:space="preserve"> </v>
      </c>
      <c r="B73" s="210" t="s">
        <v>94</v>
      </c>
      <c r="C73" s="103">
        <f t="shared" ref="C73:H73" si="72">+C70+C71+C72</f>
        <v>4385</v>
      </c>
      <c r="D73" s="104">
        <f t="shared" si="72"/>
        <v>4382</v>
      </c>
      <c r="E73" s="105">
        <f t="shared" si="72"/>
        <v>8767</v>
      </c>
      <c r="F73" s="103">
        <f t="shared" si="72"/>
        <v>5194</v>
      </c>
      <c r="G73" s="104">
        <f t="shared" si="72"/>
        <v>5194</v>
      </c>
      <c r="H73" s="105">
        <f t="shared" si="72"/>
        <v>10388</v>
      </c>
      <c r="I73" s="106">
        <f>IF(E73=0,0,((H73/E73)-1)*100)</f>
        <v>18.489791262689636</v>
      </c>
      <c r="L73" s="203" t="s">
        <v>94</v>
      </c>
      <c r="M73" s="148">
        <f t="shared" ref="M73" si="73">+M70+M71+M72</f>
        <v>602385</v>
      </c>
      <c r="N73" s="149">
        <f t="shared" ref="N73" si="74">+N70+N71+N72</f>
        <v>613538</v>
      </c>
      <c r="O73" s="148">
        <f t="shared" ref="O73" si="75">+O70+O71+O72</f>
        <v>1215923</v>
      </c>
      <c r="P73" s="148">
        <f t="shared" ref="P73" si="76">+P70+P71+P72</f>
        <v>398</v>
      </c>
      <c r="Q73" s="148">
        <f t="shared" ref="Q73" si="77">+Q70+Q71+Q72</f>
        <v>1216321</v>
      </c>
      <c r="R73" s="148">
        <f t="shared" ref="R73" si="78">+R70+R71+R72</f>
        <v>760293</v>
      </c>
      <c r="S73" s="149">
        <f t="shared" ref="S73" si="79">+S70+S71+S72</f>
        <v>770791</v>
      </c>
      <c r="T73" s="148">
        <f t="shared" ref="T73" si="80">+T70+T71+T72</f>
        <v>1531084</v>
      </c>
      <c r="U73" s="148">
        <f t="shared" ref="U73" si="81">+U70+U71+U72</f>
        <v>0</v>
      </c>
      <c r="V73" s="150">
        <f t="shared" ref="V73" si="82">+V70+V71+V72</f>
        <v>1531084</v>
      </c>
      <c r="W73" s="151">
        <f>IF(Q73=0,0,((V73/Q73)-1)*100)</f>
        <v>25.878283775417831</v>
      </c>
    </row>
    <row r="74" spans="1:25" ht="14.25" thickTop="1" thickBot="1" x14ac:dyDescent="0.25">
      <c r="A74" s="95" t="str">
        <f>IF(ISERROR(F74/G74)," ",IF(F74/G74&gt;0.5,IF(F74/G74&lt;1.5," ","NOT OK"),"NOT OK"))</f>
        <v xml:space="preserve"> </v>
      </c>
      <c r="B74" s="210" t="s">
        <v>95</v>
      </c>
      <c r="C74" s="103">
        <f t="shared" ref="C74:H74" si="83">+C66+C70+C71+C72</f>
        <v>6711</v>
      </c>
      <c r="D74" s="104">
        <f t="shared" si="83"/>
        <v>6708</v>
      </c>
      <c r="E74" s="105">
        <f t="shared" si="83"/>
        <v>13419</v>
      </c>
      <c r="F74" s="103">
        <f t="shared" si="83"/>
        <v>8197</v>
      </c>
      <c r="G74" s="104">
        <f t="shared" si="83"/>
        <v>8197</v>
      </c>
      <c r="H74" s="105">
        <f t="shared" si="83"/>
        <v>16394</v>
      </c>
      <c r="I74" s="106">
        <f>IF(E74=0,0,((H74/E74)-1)*100)</f>
        <v>22.17005738132498</v>
      </c>
      <c r="L74" s="203" t="s">
        <v>95</v>
      </c>
      <c r="M74" s="148">
        <f t="shared" ref="M74:V74" si="84">+M66+M70+M71+M72</f>
        <v>932972</v>
      </c>
      <c r="N74" s="149">
        <f t="shared" si="84"/>
        <v>938368</v>
      </c>
      <c r="O74" s="148">
        <f t="shared" si="84"/>
        <v>1871340</v>
      </c>
      <c r="P74" s="148">
        <f t="shared" si="84"/>
        <v>1169</v>
      </c>
      <c r="Q74" s="148">
        <f t="shared" si="84"/>
        <v>1872509</v>
      </c>
      <c r="R74" s="148">
        <f t="shared" si="84"/>
        <v>1191930</v>
      </c>
      <c r="S74" s="149">
        <f t="shared" si="84"/>
        <v>1197774</v>
      </c>
      <c r="T74" s="148">
        <f t="shared" si="84"/>
        <v>2389704</v>
      </c>
      <c r="U74" s="148">
        <f t="shared" si="84"/>
        <v>590</v>
      </c>
      <c r="V74" s="150">
        <f t="shared" si="84"/>
        <v>2390294</v>
      </c>
      <c r="W74" s="151">
        <f>IF(Q74=0,0,((V74/Q74)-1)*100)</f>
        <v>27.651936519397236</v>
      </c>
    </row>
    <row r="75" spans="1:25" ht="14.25" thickTop="1" thickBot="1" x14ac:dyDescent="0.25">
      <c r="A75" s="95" t="str">
        <f t="shared" ref="A75:A81" si="85">IF(ISERROR(F75/G75)," ",IF(F75/G75&gt;0.5,IF(F75/G75&lt;1.5," ","NOT OK"),"NOT OK"))</f>
        <v xml:space="preserve"> </v>
      </c>
      <c r="B75" s="226" t="s">
        <v>22</v>
      </c>
      <c r="C75" s="253">
        <f>+C21+C48</f>
        <v>940</v>
      </c>
      <c r="D75" s="254">
        <f>+D21+D48</f>
        <v>937</v>
      </c>
      <c r="E75" s="100">
        <f>+C75+D75</f>
        <v>1877</v>
      </c>
      <c r="F75" s="253"/>
      <c r="G75" s="254"/>
      <c r="H75" s="107"/>
      <c r="I75" s="222"/>
      <c r="L75" s="226" t="s">
        <v>22</v>
      </c>
      <c r="M75" s="248">
        <f>+M21+M48</f>
        <v>123098</v>
      </c>
      <c r="N75" s="249">
        <f>+N21+N48</f>
        <v>123757</v>
      </c>
      <c r="O75" s="143">
        <f t="shared" si="68"/>
        <v>246855</v>
      </c>
      <c r="P75" s="255">
        <f>+P21+P48</f>
        <v>139</v>
      </c>
      <c r="Q75" s="145">
        <f t="shared" si="69"/>
        <v>246994</v>
      </c>
      <c r="R75" s="248"/>
      <c r="S75" s="249"/>
      <c r="T75" s="143"/>
      <c r="U75" s="255"/>
      <c r="V75" s="147"/>
      <c r="W75" s="222"/>
    </row>
    <row r="76" spans="1:25" ht="16.5" thickTop="1" thickBot="1" x14ac:dyDescent="0.25">
      <c r="A76" s="115" t="str">
        <f t="shared" si="85"/>
        <v xml:space="preserve"> </v>
      </c>
      <c r="B76" s="211" t="s">
        <v>23</v>
      </c>
      <c r="C76" s="110">
        <f t="shared" ref="C76:E76" si="86">+C71+C72+C75</f>
        <v>2984</v>
      </c>
      <c r="D76" s="111">
        <f t="shared" si="86"/>
        <v>2980</v>
      </c>
      <c r="E76" s="112">
        <f t="shared" si="86"/>
        <v>5964</v>
      </c>
      <c r="F76" s="113"/>
      <c r="G76" s="114"/>
      <c r="H76" s="114"/>
      <c r="I76" s="106"/>
      <c r="J76" s="115"/>
      <c r="K76" s="116"/>
      <c r="L76" s="204" t="s">
        <v>23</v>
      </c>
      <c r="M76" s="152">
        <f t="shared" ref="M76:Q76" si="87">+M71+M72+M75</f>
        <v>394185</v>
      </c>
      <c r="N76" s="152">
        <f t="shared" si="87"/>
        <v>399266</v>
      </c>
      <c r="O76" s="153">
        <f t="shared" si="87"/>
        <v>793451</v>
      </c>
      <c r="P76" s="153">
        <f t="shared" si="87"/>
        <v>286</v>
      </c>
      <c r="Q76" s="153">
        <f t="shared" si="87"/>
        <v>793737</v>
      </c>
      <c r="R76" s="152"/>
      <c r="S76" s="152"/>
      <c r="T76" s="153"/>
      <c r="U76" s="153"/>
      <c r="V76" s="153"/>
      <c r="W76" s="154"/>
    </row>
    <row r="77" spans="1:25" ht="13.5" thickTop="1" x14ac:dyDescent="0.2">
      <c r="A77" s="95" t="str">
        <f t="shared" si="85"/>
        <v xml:space="preserve"> </v>
      </c>
      <c r="B77" s="226" t="s">
        <v>24</v>
      </c>
      <c r="C77" s="248">
        <f t="shared" ref="C77:D79" si="88">+C23+C50</f>
        <v>940</v>
      </c>
      <c r="D77" s="252">
        <f t="shared" si="88"/>
        <v>941</v>
      </c>
      <c r="E77" s="117">
        <f>+C77+D77</f>
        <v>1881</v>
      </c>
      <c r="F77" s="248"/>
      <c r="G77" s="252"/>
      <c r="H77" s="118"/>
      <c r="I77" s="222"/>
      <c r="L77" s="226" t="s">
        <v>24</v>
      </c>
      <c r="M77" s="248">
        <f t="shared" ref="M77:N79" si="89">+M23+M50</f>
        <v>136516</v>
      </c>
      <c r="N77" s="249">
        <f t="shared" si="89"/>
        <v>136320</v>
      </c>
      <c r="O77" s="143">
        <f t="shared" ref="O77:O79" si="90">+M77+N77</f>
        <v>272836</v>
      </c>
      <c r="P77" s="256">
        <f>+P23+P50</f>
        <v>2</v>
      </c>
      <c r="Q77" s="145">
        <f t="shared" ref="Q77:Q79" si="91">+O77+P77</f>
        <v>272838</v>
      </c>
      <c r="R77" s="248"/>
      <c r="S77" s="249"/>
      <c r="T77" s="143"/>
      <c r="U77" s="256"/>
      <c r="V77" s="147"/>
      <c r="W77" s="222"/>
    </row>
    <row r="78" spans="1:25" x14ac:dyDescent="0.2">
      <c r="A78" s="95" t="str">
        <f t="shared" si="85"/>
        <v xml:space="preserve"> </v>
      </c>
      <c r="B78" s="226" t="s">
        <v>26</v>
      </c>
      <c r="C78" s="248">
        <f t="shared" si="88"/>
        <v>998</v>
      </c>
      <c r="D78" s="252">
        <f t="shared" si="88"/>
        <v>998</v>
      </c>
      <c r="E78" s="119">
        <f>+C78+D78</f>
        <v>1996</v>
      </c>
      <c r="F78" s="248"/>
      <c r="G78" s="252"/>
      <c r="H78" s="119"/>
      <c r="I78" s="222"/>
      <c r="L78" s="226" t="s">
        <v>26</v>
      </c>
      <c r="M78" s="248">
        <f t="shared" si="89"/>
        <v>141138</v>
      </c>
      <c r="N78" s="249">
        <f t="shared" si="89"/>
        <v>149567</v>
      </c>
      <c r="O78" s="143">
        <f>+M78+N78</f>
        <v>290705</v>
      </c>
      <c r="P78" s="102">
        <f>+P24+P51</f>
        <v>871</v>
      </c>
      <c r="Q78" s="145">
        <f>+O78+P78</f>
        <v>291576</v>
      </c>
      <c r="R78" s="248"/>
      <c r="S78" s="249"/>
      <c r="T78" s="143"/>
      <c r="U78" s="102"/>
      <c r="V78" s="147"/>
      <c r="W78" s="222"/>
    </row>
    <row r="79" spans="1:25" ht="13.5" thickBot="1" x14ac:dyDescent="0.25">
      <c r="A79" s="95" t="str">
        <f t="shared" si="85"/>
        <v xml:space="preserve"> </v>
      </c>
      <c r="B79" s="226" t="s">
        <v>27</v>
      </c>
      <c r="C79" s="248">
        <f t="shared" si="88"/>
        <v>896</v>
      </c>
      <c r="D79" s="257">
        <f t="shared" si="88"/>
        <v>896</v>
      </c>
      <c r="E79" s="120">
        <f>+C79+D79</f>
        <v>1792</v>
      </c>
      <c r="F79" s="248"/>
      <c r="G79" s="257"/>
      <c r="H79" s="120"/>
      <c r="I79" s="223"/>
      <c r="L79" s="226" t="s">
        <v>27</v>
      </c>
      <c r="M79" s="248">
        <f t="shared" si="89"/>
        <v>129053</v>
      </c>
      <c r="N79" s="249">
        <f t="shared" si="89"/>
        <v>131289</v>
      </c>
      <c r="O79" s="143">
        <f t="shared" si="90"/>
        <v>260342</v>
      </c>
      <c r="P79" s="255">
        <f>+P25+P52</f>
        <v>0</v>
      </c>
      <c r="Q79" s="145">
        <f t="shared" si="91"/>
        <v>260342</v>
      </c>
      <c r="R79" s="248"/>
      <c r="S79" s="249"/>
      <c r="T79" s="143"/>
      <c r="U79" s="255"/>
      <c r="V79" s="147"/>
      <c r="W79" s="222"/>
    </row>
    <row r="80" spans="1:25" ht="14.25" thickTop="1" thickBot="1" x14ac:dyDescent="0.25">
      <c r="A80" s="95" t="str">
        <f t="shared" si="85"/>
        <v xml:space="preserve"> </v>
      </c>
      <c r="B80" s="210" t="s">
        <v>28</v>
      </c>
      <c r="C80" s="113">
        <f t="shared" ref="C80:E80" si="92">+C77+C78+C79</f>
        <v>2834</v>
      </c>
      <c r="D80" s="121">
        <f t="shared" si="92"/>
        <v>2835</v>
      </c>
      <c r="E80" s="113">
        <f t="shared" si="92"/>
        <v>5669</v>
      </c>
      <c r="F80" s="113"/>
      <c r="G80" s="121"/>
      <c r="H80" s="113"/>
      <c r="I80" s="106"/>
      <c r="L80" s="203" t="s">
        <v>28</v>
      </c>
      <c r="M80" s="148">
        <f t="shared" ref="M80:Q80" si="93">+M77+M78+M79</f>
        <v>406707</v>
      </c>
      <c r="N80" s="149">
        <f t="shared" si="93"/>
        <v>417176</v>
      </c>
      <c r="O80" s="148">
        <f t="shared" si="93"/>
        <v>823883</v>
      </c>
      <c r="P80" s="148">
        <f t="shared" si="93"/>
        <v>873</v>
      </c>
      <c r="Q80" s="148">
        <f t="shared" si="93"/>
        <v>824756</v>
      </c>
      <c r="R80" s="148"/>
      <c r="S80" s="149"/>
      <c r="T80" s="148"/>
      <c r="U80" s="148"/>
      <c r="V80" s="148"/>
      <c r="W80" s="151"/>
    </row>
    <row r="81" spans="1:26" ht="14.25" thickTop="1" thickBot="1" x14ac:dyDescent="0.25">
      <c r="A81" s="95" t="str">
        <f t="shared" si="85"/>
        <v xml:space="preserve"> </v>
      </c>
      <c r="B81" s="210" t="s">
        <v>92</v>
      </c>
      <c r="C81" s="103">
        <f t="shared" ref="C81:E81" si="94">+C66+C70+C76+C80</f>
        <v>10485</v>
      </c>
      <c r="D81" s="104">
        <f t="shared" si="94"/>
        <v>10480</v>
      </c>
      <c r="E81" s="105">
        <f t="shared" si="94"/>
        <v>20965</v>
      </c>
      <c r="F81" s="103"/>
      <c r="G81" s="104"/>
      <c r="H81" s="105"/>
      <c r="I81" s="106"/>
      <c r="L81" s="203" t="s">
        <v>92</v>
      </c>
      <c r="M81" s="148">
        <f t="shared" ref="M81:Q81" si="95">+M66+M70+M76+M80</f>
        <v>1462777</v>
      </c>
      <c r="N81" s="149">
        <f t="shared" si="95"/>
        <v>1479301</v>
      </c>
      <c r="O81" s="148">
        <f t="shared" si="95"/>
        <v>2942078</v>
      </c>
      <c r="P81" s="148">
        <f t="shared" si="95"/>
        <v>2181</v>
      </c>
      <c r="Q81" s="148">
        <f t="shared" si="95"/>
        <v>2944259</v>
      </c>
      <c r="R81" s="148"/>
      <c r="S81" s="149"/>
      <c r="T81" s="148"/>
      <c r="U81" s="148"/>
      <c r="V81" s="150"/>
      <c r="W81" s="151"/>
    </row>
    <row r="82" spans="1:26" ht="14.25" thickTop="1" thickBot="1" x14ac:dyDescent="0.25">
      <c r="B82" s="205" t="s">
        <v>61</v>
      </c>
      <c r="C82" s="95"/>
      <c r="D82" s="95"/>
      <c r="E82" s="95"/>
      <c r="F82" s="95"/>
      <c r="G82" s="95"/>
      <c r="H82" s="95"/>
      <c r="I82" s="96"/>
      <c r="L82" s="205" t="s">
        <v>61</v>
      </c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</row>
    <row r="83" spans="1:26" ht="13.5" thickTop="1" x14ac:dyDescent="0.2">
      <c r="B83" s="202"/>
      <c r="C83" s="95"/>
      <c r="D83" s="95"/>
      <c r="E83" s="95"/>
      <c r="F83" s="95"/>
      <c r="G83" s="95"/>
      <c r="H83" s="95"/>
      <c r="I83" s="96"/>
      <c r="L83" s="302" t="s">
        <v>39</v>
      </c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4"/>
    </row>
    <row r="84" spans="1:26" ht="13.5" thickBot="1" x14ac:dyDescent="0.25">
      <c r="B84" s="202"/>
      <c r="C84" s="95"/>
      <c r="D84" s="95"/>
      <c r="E84" s="95"/>
      <c r="F84" s="95"/>
      <c r="G84" s="95"/>
      <c r="H84" s="95"/>
      <c r="I84" s="96"/>
      <c r="L84" s="305" t="s">
        <v>40</v>
      </c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7"/>
    </row>
    <row r="85" spans="1:26" ht="14.25" thickTop="1" thickBot="1" x14ac:dyDescent="0.25">
      <c r="B85" s="202"/>
      <c r="C85" s="95"/>
      <c r="D85" s="95"/>
      <c r="E85" s="95"/>
      <c r="F85" s="95"/>
      <c r="G85" s="95"/>
      <c r="H85" s="95"/>
      <c r="I85" s="96"/>
      <c r="L85" s="20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122" t="s">
        <v>41</v>
      </c>
    </row>
    <row r="86" spans="1:26" ht="14.25" thickTop="1" thickBot="1" x14ac:dyDescent="0.25">
      <c r="B86" s="202"/>
      <c r="C86" s="95"/>
      <c r="D86" s="95"/>
      <c r="E86" s="95"/>
      <c r="F86" s="95"/>
      <c r="G86" s="95"/>
      <c r="H86" s="95"/>
      <c r="I86" s="96"/>
      <c r="L86" s="224"/>
      <c r="M86" s="314" t="s">
        <v>91</v>
      </c>
      <c r="N86" s="315"/>
      <c r="O86" s="315"/>
      <c r="P86" s="315"/>
      <c r="Q86" s="316"/>
      <c r="R86" s="314" t="s">
        <v>93</v>
      </c>
      <c r="S86" s="315"/>
      <c r="T86" s="315"/>
      <c r="U86" s="315"/>
      <c r="V86" s="316"/>
      <c r="W86" s="225" t="s">
        <v>4</v>
      </c>
    </row>
    <row r="87" spans="1:26" ht="13.5" thickTop="1" x14ac:dyDescent="0.2">
      <c r="B87" s="202"/>
      <c r="C87" s="95"/>
      <c r="D87" s="95"/>
      <c r="E87" s="95"/>
      <c r="F87" s="95"/>
      <c r="G87" s="95"/>
      <c r="H87" s="95"/>
      <c r="I87" s="96"/>
      <c r="L87" s="226" t="s">
        <v>5</v>
      </c>
      <c r="M87" s="227"/>
      <c r="N87" s="230"/>
      <c r="O87" s="173"/>
      <c r="P87" s="231"/>
      <c r="Q87" s="174"/>
      <c r="R87" s="227"/>
      <c r="S87" s="230"/>
      <c r="T87" s="173"/>
      <c r="U87" s="231"/>
      <c r="V87" s="174"/>
      <c r="W87" s="229" t="s">
        <v>6</v>
      </c>
    </row>
    <row r="88" spans="1:26" ht="12" customHeight="1" thickBot="1" x14ac:dyDescent="0.25">
      <c r="B88" s="202"/>
      <c r="C88" s="95"/>
      <c r="D88" s="95"/>
      <c r="E88" s="95"/>
      <c r="F88" s="95"/>
      <c r="G88" s="95"/>
      <c r="H88" s="95"/>
      <c r="I88" s="96"/>
      <c r="L88" s="232"/>
      <c r="M88" s="236" t="s">
        <v>42</v>
      </c>
      <c r="N88" s="237" t="s">
        <v>43</v>
      </c>
      <c r="O88" s="175" t="s">
        <v>44</v>
      </c>
      <c r="P88" s="238" t="s">
        <v>13</v>
      </c>
      <c r="Q88" s="220" t="s">
        <v>9</v>
      </c>
      <c r="R88" s="236" t="s">
        <v>42</v>
      </c>
      <c r="S88" s="237" t="s">
        <v>43</v>
      </c>
      <c r="T88" s="175" t="s">
        <v>44</v>
      </c>
      <c r="U88" s="238" t="s">
        <v>13</v>
      </c>
      <c r="V88" s="220" t="s">
        <v>9</v>
      </c>
      <c r="W88" s="235"/>
    </row>
    <row r="89" spans="1:26" ht="6.75" customHeight="1" thickTop="1" x14ac:dyDescent="0.2">
      <c r="B89" s="202"/>
      <c r="C89" s="95"/>
      <c r="D89" s="95"/>
      <c r="E89" s="95"/>
      <c r="F89" s="95"/>
      <c r="G89" s="95"/>
      <c r="H89" s="95"/>
      <c r="I89" s="96"/>
      <c r="L89" s="226"/>
      <c r="M89" s="242"/>
      <c r="N89" s="243"/>
      <c r="O89" s="159"/>
      <c r="P89" s="244"/>
      <c r="Q89" s="162"/>
      <c r="R89" s="242"/>
      <c r="S89" s="243"/>
      <c r="T89" s="159"/>
      <c r="U89" s="244"/>
      <c r="V89" s="164"/>
      <c r="W89" s="245"/>
    </row>
    <row r="90" spans="1:26" x14ac:dyDescent="0.2">
      <c r="A90" s="123"/>
      <c r="B90" s="212"/>
      <c r="C90" s="123"/>
      <c r="D90" s="123"/>
      <c r="E90" s="123"/>
      <c r="F90" s="123"/>
      <c r="G90" s="123"/>
      <c r="H90" s="123"/>
      <c r="I90" s="124"/>
      <c r="J90" s="123"/>
      <c r="L90" s="226" t="s">
        <v>14</v>
      </c>
      <c r="M90" s="248">
        <v>0</v>
      </c>
      <c r="N90" s="249">
        <v>0</v>
      </c>
      <c r="O90" s="160">
        <f>+M90+N90</f>
        <v>0</v>
      </c>
      <c r="P90" s="102">
        <v>0</v>
      </c>
      <c r="Q90" s="163">
        <f>O90+P90</f>
        <v>0</v>
      </c>
      <c r="R90" s="248">
        <v>0</v>
      </c>
      <c r="S90" s="249">
        <v>0</v>
      </c>
      <c r="T90" s="160">
        <f>+R90+S90</f>
        <v>0</v>
      </c>
      <c r="U90" s="102">
        <v>0</v>
      </c>
      <c r="V90" s="165">
        <f>+T90+U90</f>
        <v>0</v>
      </c>
      <c r="W90" s="222">
        <v>0</v>
      </c>
      <c r="Y90" s="3"/>
      <c r="Z90" s="3"/>
    </row>
    <row r="91" spans="1:26" x14ac:dyDescent="0.2">
      <c r="A91" s="123"/>
      <c r="B91" s="212"/>
      <c r="C91" s="123"/>
      <c r="D91" s="123"/>
      <c r="E91" s="123"/>
      <c r="F91" s="123"/>
      <c r="G91" s="123"/>
      <c r="H91" s="123"/>
      <c r="I91" s="124"/>
      <c r="J91" s="123"/>
      <c r="L91" s="226" t="s">
        <v>15</v>
      </c>
      <c r="M91" s="248">
        <v>0</v>
      </c>
      <c r="N91" s="249">
        <v>0</v>
      </c>
      <c r="O91" s="160">
        <f>+M91+N91</f>
        <v>0</v>
      </c>
      <c r="P91" s="102">
        <v>0</v>
      </c>
      <c r="Q91" s="163">
        <f>O91+P91</f>
        <v>0</v>
      </c>
      <c r="R91" s="248">
        <v>0</v>
      </c>
      <c r="S91" s="249">
        <v>0</v>
      </c>
      <c r="T91" s="160">
        <f>+R91+S91</f>
        <v>0</v>
      </c>
      <c r="U91" s="102">
        <v>0</v>
      </c>
      <c r="V91" s="165">
        <f>+T91+U91</f>
        <v>0</v>
      </c>
      <c r="W91" s="222">
        <f t="shared" ref="W91:W94" si="96">IF(Q91=0,0,((V91/Q91)-1)*100)</f>
        <v>0</v>
      </c>
    </row>
    <row r="92" spans="1:26" ht="13.5" thickBot="1" x14ac:dyDescent="0.25">
      <c r="A92" s="123"/>
      <c r="B92" s="212"/>
      <c r="C92" s="123"/>
      <c r="D92" s="123"/>
      <c r="E92" s="123"/>
      <c r="F92" s="123"/>
      <c r="G92" s="123"/>
      <c r="H92" s="123"/>
      <c r="I92" s="124"/>
      <c r="J92" s="123"/>
      <c r="L92" s="232" t="s">
        <v>16</v>
      </c>
      <c r="M92" s="248">
        <v>0</v>
      </c>
      <c r="N92" s="249">
        <v>0</v>
      </c>
      <c r="O92" s="160">
        <f>+M92+N92</f>
        <v>0</v>
      </c>
      <c r="P92" s="102">
        <v>0</v>
      </c>
      <c r="Q92" s="163">
        <f>+O92+P92</f>
        <v>0</v>
      </c>
      <c r="R92" s="248">
        <v>0</v>
      </c>
      <c r="S92" s="249">
        <v>0</v>
      </c>
      <c r="T92" s="160">
        <f>+R92+S92</f>
        <v>0</v>
      </c>
      <c r="U92" s="102">
        <v>0</v>
      </c>
      <c r="V92" s="165">
        <f>+T92+U92</f>
        <v>0</v>
      </c>
      <c r="W92" s="222">
        <f t="shared" si="96"/>
        <v>0</v>
      </c>
    </row>
    <row r="93" spans="1:26" ht="14.25" thickTop="1" thickBot="1" x14ac:dyDescent="0.25">
      <c r="A93" s="123"/>
      <c r="B93" s="212"/>
      <c r="C93" s="123"/>
      <c r="D93" s="123"/>
      <c r="E93" s="123"/>
      <c r="F93" s="123"/>
      <c r="G93" s="123"/>
      <c r="H93" s="123"/>
      <c r="I93" s="124"/>
      <c r="J93" s="123"/>
      <c r="L93" s="206" t="s">
        <v>56</v>
      </c>
      <c r="M93" s="166">
        <f>+M90+M91+M92</f>
        <v>0</v>
      </c>
      <c r="N93" s="167">
        <f>+N90+N91+N92</f>
        <v>0</v>
      </c>
      <c r="O93" s="166">
        <f>+M93+N93</f>
        <v>0</v>
      </c>
      <c r="P93" s="166">
        <f>+P90+P91+P92</f>
        <v>0</v>
      </c>
      <c r="Q93" s="166">
        <f>+Q90+Q91+Q92</f>
        <v>0</v>
      </c>
      <c r="R93" s="166">
        <f>+R90+R91+R92</f>
        <v>0</v>
      </c>
      <c r="S93" s="167">
        <f>+S90+S91+S92</f>
        <v>0</v>
      </c>
      <c r="T93" s="166">
        <f>+R93+S93</f>
        <v>0</v>
      </c>
      <c r="U93" s="166">
        <f>+U90+U91+U92</f>
        <v>0</v>
      </c>
      <c r="V93" s="168">
        <f>+T93+U93</f>
        <v>0</v>
      </c>
      <c r="W93" s="169">
        <f>IF(Q93=0,0,((V93/Q93)-1)*100)</f>
        <v>0</v>
      </c>
      <c r="Y93" s="3"/>
      <c r="Z93" s="3"/>
    </row>
    <row r="94" spans="1:26" ht="13.5" thickTop="1" x14ac:dyDescent="0.2">
      <c r="A94" s="123"/>
      <c r="B94" s="212"/>
      <c r="C94" s="123"/>
      <c r="D94" s="123"/>
      <c r="E94" s="123"/>
      <c r="F94" s="123"/>
      <c r="G94" s="123"/>
      <c r="H94" s="123"/>
      <c r="I94" s="124"/>
      <c r="J94" s="123"/>
      <c r="L94" s="226" t="s">
        <v>18</v>
      </c>
      <c r="M94" s="248">
        <v>0</v>
      </c>
      <c r="N94" s="249">
        <v>0</v>
      </c>
      <c r="O94" s="160">
        <f>M94+N94</f>
        <v>0</v>
      </c>
      <c r="P94" s="102">
        <v>0</v>
      </c>
      <c r="Q94" s="163">
        <f>O94+P94</f>
        <v>0</v>
      </c>
      <c r="R94" s="248">
        <v>0</v>
      </c>
      <c r="S94" s="249">
        <v>0</v>
      </c>
      <c r="T94" s="160">
        <f>R94+S94</f>
        <v>0</v>
      </c>
      <c r="U94" s="102">
        <v>0</v>
      </c>
      <c r="V94" s="165">
        <f>T94+U94</f>
        <v>0</v>
      </c>
      <c r="W94" s="222">
        <f t="shared" si="96"/>
        <v>0</v>
      </c>
      <c r="Y94" s="3"/>
      <c r="Z94" s="3"/>
    </row>
    <row r="95" spans="1:26" x14ac:dyDescent="0.2">
      <c r="A95" s="123"/>
      <c r="B95" s="212"/>
      <c r="C95" s="123"/>
      <c r="D95" s="123"/>
      <c r="E95" s="123"/>
      <c r="F95" s="123"/>
      <c r="G95" s="123"/>
      <c r="H95" s="123"/>
      <c r="I95" s="124"/>
      <c r="J95" s="123"/>
      <c r="L95" s="226" t="s">
        <v>19</v>
      </c>
      <c r="M95" s="248">
        <v>0</v>
      </c>
      <c r="N95" s="249">
        <v>0</v>
      </c>
      <c r="O95" s="160">
        <f>M95+N95</f>
        <v>0</v>
      </c>
      <c r="P95" s="102">
        <v>0</v>
      </c>
      <c r="Q95" s="163">
        <f>O95+P95</f>
        <v>0</v>
      </c>
      <c r="R95" s="248">
        <v>0</v>
      </c>
      <c r="S95" s="249">
        <v>0</v>
      </c>
      <c r="T95" s="160">
        <f>R95+S95</f>
        <v>0</v>
      </c>
      <c r="U95" s="102">
        <v>0</v>
      </c>
      <c r="V95" s="165">
        <f>T95+U95</f>
        <v>0</v>
      </c>
      <c r="W95" s="222">
        <f>IF(Q95=0,0,((V95/Q95)-1)*100)</f>
        <v>0</v>
      </c>
      <c r="Y95" s="3"/>
      <c r="Z95" s="3"/>
    </row>
    <row r="96" spans="1:26" ht="13.5" thickBot="1" x14ac:dyDescent="0.25">
      <c r="A96" s="123"/>
      <c r="B96" s="212"/>
      <c r="C96" s="123"/>
      <c r="D96" s="123"/>
      <c r="E96" s="123"/>
      <c r="F96" s="123"/>
      <c r="G96" s="123"/>
      <c r="H96" s="123"/>
      <c r="I96" s="124"/>
      <c r="J96" s="123"/>
      <c r="L96" s="226" t="s">
        <v>20</v>
      </c>
      <c r="M96" s="248">
        <v>0</v>
      </c>
      <c r="N96" s="249">
        <v>0</v>
      </c>
      <c r="O96" s="160">
        <f>M96+N96</f>
        <v>0</v>
      </c>
      <c r="P96" s="102">
        <v>0</v>
      </c>
      <c r="Q96" s="163">
        <f>O96+P96</f>
        <v>0</v>
      </c>
      <c r="R96" s="248">
        <v>0</v>
      </c>
      <c r="S96" s="249">
        <v>0</v>
      </c>
      <c r="T96" s="160">
        <f>R96+S96</f>
        <v>0</v>
      </c>
      <c r="U96" s="102">
        <v>0</v>
      </c>
      <c r="V96" s="165">
        <f>T96+U96</f>
        <v>0</v>
      </c>
      <c r="W96" s="222">
        <f>IF(Q96=0,0,((V96/Q96)-1)*100)</f>
        <v>0</v>
      </c>
    </row>
    <row r="97" spans="1:26" ht="14.25" thickTop="1" thickBot="1" x14ac:dyDescent="0.25">
      <c r="A97" s="123"/>
      <c r="B97" s="212"/>
      <c r="C97" s="123"/>
      <c r="D97" s="123"/>
      <c r="E97" s="123"/>
      <c r="F97" s="123"/>
      <c r="G97" s="123"/>
      <c r="H97" s="123"/>
      <c r="I97" s="124"/>
      <c r="J97" s="123"/>
      <c r="L97" s="206" t="s">
        <v>89</v>
      </c>
      <c r="M97" s="166">
        <f t="shared" ref="M97:V97" si="97">+M94+M95+M96</f>
        <v>0</v>
      </c>
      <c r="N97" s="167">
        <f t="shared" si="97"/>
        <v>0</v>
      </c>
      <c r="O97" s="166">
        <f t="shared" si="97"/>
        <v>0</v>
      </c>
      <c r="P97" s="166">
        <f t="shared" si="97"/>
        <v>0</v>
      </c>
      <c r="Q97" s="166">
        <f t="shared" si="97"/>
        <v>0</v>
      </c>
      <c r="R97" s="166">
        <f t="shared" si="97"/>
        <v>0</v>
      </c>
      <c r="S97" s="167">
        <f t="shared" si="97"/>
        <v>0</v>
      </c>
      <c r="T97" s="166">
        <f t="shared" si="97"/>
        <v>0</v>
      </c>
      <c r="U97" s="166">
        <f t="shared" si="97"/>
        <v>0</v>
      </c>
      <c r="V97" s="168">
        <f t="shared" si="97"/>
        <v>0</v>
      </c>
      <c r="W97" s="169">
        <f>IF(Q97=0,0,((V97/Q97)-1)*100)</f>
        <v>0</v>
      </c>
      <c r="Y97" s="3"/>
      <c r="Z97" s="3"/>
    </row>
    <row r="98" spans="1:26" ht="13.5" thickTop="1" x14ac:dyDescent="0.2">
      <c r="A98" s="123"/>
      <c r="B98" s="212"/>
      <c r="C98" s="123"/>
      <c r="D98" s="123"/>
      <c r="E98" s="123"/>
      <c r="F98" s="123"/>
      <c r="G98" s="123"/>
      <c r="H98" s="123"/>
      <c r="I98" s="124"/>
      <c r="J98" s="123"/>
      <c r="L98" s="226" t="s">
        <v>21</v>
      </c>
      <c r="M98" s="248">
        <v>0</v>
      </c>
      <c r="N98" s="249">
        <v>0</v>
      </c>
      <c r="O98" s="160">
        <v>0</v>
      </c>
      <c r="P98" s="102">
        <v>0</v>
      </c>
      <c r="Q98" s="163">
        <f>O98+P98</f>
        <v>0</v>
      </c>
      <c r="R98" s="248">
        <v>0</v>
      </c>
      <c r="S98" s="249">
        <v>0</v>
      </c>
      <c r="T98" s="160">
        <f>+R98+S98</f>
        <v>0</v>
      </c>
      <c r="U98" s="102">
        <v>0</v>
      </c>
      <c r="V98" s="165">
        <f>T98+U98</f>
        <v>0</v>
      </c>
      <c r="W98" s="222">
        <v>0</v>
      </c>
      <c r="Y98" s="3"/>
      <c r="Z98" s="3"/>
    </row>
    <row r="99" spans="1:26" ht="13.5" thickBot="1" x14ac:dyDescent="0.25">
      <c r="A99" s="123"/>
      <c r="B99" s="212"/>
      <c r="C99" s="123"/>
      <c r="D99" s="123"/>
      <c r="E99" s="123"/>
      <c r="F99" s="123"/>
      <c r="G99" s="123"/>
      <c r="H99" s="123"/>
      <c r="I99" s="124"/>
      <c r="J99" s="123"/>
      <c r="L99" s="226" t="s">
        <v>90</v>
      </c>
      <c r="M99" s="248">
        <v>0</v>
      </c>
      <c r="N99" s="249">
        <v>0</v>
      </c>
      <c r="O99" s="160">
        <v>0</v>
      </c>
      <c r="P99" s="102">
        <v>0</v>
      </c>
      <c r="Q99" s="163">
        <f>O99+P99</f>
        <v>0</v>
      </c>
      <c r="R99" s="248">
        <v>0</v>
      </c>
      <c r="S99" s="249">
        <v>0</v>
      </c>
      <c r="T99" s="160">
        <f>+R99+S99</f>
        <v>0</v>
      </c>
      <c r="U99" s="102">
        <v>0</v>
      </c>
      <c r="V99" s="165">
        <v>0</v>
      </c>
      <c r="W99" s="222">
        <v>0</v>
      </c>
      <c r="Y99" s="3"/>
      <c r="Z99" s="3"/>
    </row>
    <row r="100" spans="1:26" ht="14.25" thickTop="1" thickBot="1" x14ac:dyDescent="0.25">
      <c r="A100" s="123"/>
      <c r="B100" s="212"/>
      <c r="C100" s="123"/>
      <c r="D100" s="123"/>
      <c r="E100" s="123"/>
      <c r="F100" s="123"/>
      <c r="G100" s="123"/>
      <c r="H100" s="123"/>
      <c r="I100" s="124"/>
      <c r="J100" s="123"/>
      <c r="L100" s="206" t="s">
        <v>94</v>
      </c>
      <c r="M100" s="166">
        <f t="shared" ref="M100" si="98">+M97+M98+M99</f>
        <v>0</v>
      </c>
      <c r="N100" s="167">
        <f t="shared" ref="N100" si="99">+N97+N98+N99</f>
        <v>0</v>
      </c>
      <c r="O100" s="166">
        <f t="shared" ref="O100" si="100">+O97+O98+O99</f>
        <v>0</v>
      </c>
      <c r="P100" s="166">
        <f t="shared" ref="P100" si="101">+P97+P98+P99</f>
        <v>0</v>
      </c>
      <c r="Q100" s="166">
        <f t="shared" ref="Q100" si="102">+Q97+Q98+Q99</f>
        <v>0</v>
      </c>
      <c r="R100" s="166">
        <f t="shared" ref="R100" si="103">+R97+R98+R99</f>
        <v>0</v>
      </c>
      <c r="S100" s="167">
        <f t="shared" ref="S100" si="104">+S97+S98+S99</f>
        <v>0</v>
      </c>
      <c r="T100" s="166">
        <f t="shared" ref="T100" si="105">+T97+T98+T99</f>
        <v>0</v>
      </c>
      <c r="U100" s="166">
        <f t="shared" ref="U100" si="106">+U97+U98+U99</f>
        <v>0</v>
      </c>
      <c r="V100" s="168">
        <f t="shared" ref="V100" si="107">+V97+V98+V99</f>
        <v>0</v>
      </c>
      <c r="W100" s="169">
        <f t="shared" ref="W100:W101" si="108">IF(Q100=0,0,((V100/Q100)-1)*100)</f>
        <v>0</v>
      </c>
      <c r="Y100" s="3"/>
      <c r="Z100" s="3"/>
    </row>
    <row r="101" spans="1:26" ht="14.25" thickTop="1" thickBot="1" x14ac:dyDescent="0.25">
      <c r="A101" s="123"/>
      <c r="B101" s="212"/>
      <c r="C101" s="123"/>
      <c r="D101" s="123"/>
      <c r="E101" s="123"/>
      <c r="F101" s="123"/>
      <c r="G101" s="123"/>
      <c r="H101" s="123"/>
      <c r="I101" s="124"/>
      <c r="J101" s="123"/>
      <c r="L101" s="206" t="s">
        <v>95</v>
      </c>
      <c r="M101" s="166">
        <f t="shared" ref="M101:V101" si="109">+M93+M97+M98+M99</f>
        <v>0</v>
      </c>
      <c r="N101" s="167">
        <f t="shared" si="109"/>
        <v>0</v>
      </c>
      <c r="O101" s="166">
        <f t="shared" si="109"/>
        <v>0</v>
      </c>
      <c r="P101" s="166">
        <f t="shared" si="109"/>
        <v>0</v>
      </c>
      <c r="Q101" s="166">
        <f t="shared" si="109"/>
        <v>0</v>
      </c>
      <c r="R101" s="166">
        <f t="shared" si="109"/>
        <v>0</v>
      </c>
      <c r="S101" s="167">
        <f t="shared" si="109"/>
        <v>0</v>
      </c>
      <c r="T101" s="166">
        <f t="shared" si="109"/>
        <v>0</v>
      </c>
      <c r="U101" s="166">
        <f t="shared" si="109"/>
        <v>0</v>
      </c>
      <c r="V101" s="168">
        <f t="shared" si="109"/>
        <v>0</v>
      </c>
      <c r="W101" s="169">
        <f t="shared" si="108"/>
        <v>0</v>
      </c>
      <c r="Y101" s="3"/>
      <c r="Z101" s="3"/>
    </row>
    <row r="102" spans="1:26" ht="14.25" thickTop="1" thickBot="1" x14ac:dyDescent="0.25">
      <c r="A102" s="123"/>
      <c r="B102" s="212"/>
      <c r="C102" s="123"/>
      <c r="D102" s="123"/>
      <c r="E102" s="123"/>
      <c r="F102" s="123"/>
      <c r="G102" s="123"/>
      <c r="H102" s="123"/>
      <c r="I102" s="124"/>
      <c r="J102" s="123"/>
      <c r="L102" s="226" t="s">
        <v>22</v>
      </c>
      <c r="M102" s="248">
        <v>0</v>
      </c>
      <c r="N102" s="249">
        <v>0</v>
      </c>
      <c r="O102" s="161">
        <f>+N102+M102</f>
        <v>0</v>
      </c>
      <c r="P102" s="255">
        <v>0</v>
      </c>
      <c r="Q102" s="163">
        <f>+O102+P102</f>
        <v>0</v>
      </c>
      <c r="R102" s="248"/>
      <c r="S102" s="249"/>
      <c r="T102" s="161"/>
      <c r="U102" s="255"/>
      <c r="V102" s="165"/>
      <c r="W102" s="222"/>
      <c r="Y102" s="3"/>
      <c r="Z102" s="3"/>
    </row>
    <row r="103" spans="1:26" ht="14.25" thickTop="1" thickBot="1" x14ac:dyDescent="0.25">
      <c r="A103" s="123"/>
      <c r="B103" s="212"/>
      <c r="C103" s="123"/>
      <c r="D103" s="123"/>
      <c r="E103" s="123"/>
      <c r="F103" s="123"/>
      <c r="G103" s="123"/>
      <c r="H103" s="123"/>
      <c r="I103" s="124"/>
      <c r="J103" s="123"/>
      <c r="L103" s="207" t="s">
        <v>23</v>
      </c>
      <c r="M103" s="170">
        <f t="shared" ref="M103:Q103" si="110">+M98+M99+M102</f>
        <v>0</v>
      </c>
      <c r="N103" s="170">
        <f t="shared" si="110"/>
        <v>0</v>
      </c>
      <c r="O103" s="171">
        <f t="shared" si="110"/>
        <v>0</v>
      </c>
      <c r="P103" s="171">
        <f t="shared" si="110"/>
        <v>0</v>
      </c>
      <c r="Q103" s="171">
        <f t="shared" si="110"/>
        <v>0</v>
      </c>
      <c r="R103" s="170"/>
      <c r="S103" s="170"/>
      <c r="T103" s="171"/>
      <c r="U103" s="171"/>
      <c r="V103" s="171"/>
      <c r="W103" s="172"/>
    </row>
    <row r="104" spans="1:26" ht="13.5" thickTop="1" x14ac:dyDescent="0.2">
      <c r="A104" s="123"/>
      <c r="B104" s="212"/>
      <c r="C104" s="123"/>
      <c r="D104" s="123"/>
      <c r="E104" s="123"/>
      <c r="F104" s="123"/>
      <c r="G104" s="123"/>
      <c r="H104" s="123"/>
      <c r="I104" s="124"/>
      <c r="J104" s="123"/>
      <c r="L104" s="226" t="s">
        <v>24</v>
      </c>
      <c r="M104" s="248">
        <v>0</v>
      </c>
      <c r="N104" s="249">
        <v>0</v>
      </c>
      <c r="O104" s="161">
        <v>0</v>
      </c>
      <c r="P104" s="256">
        <v>0</v>
      </c>
      <c r="Q104" s="163">
        <f>O104+P104</f>
        <v>0</v>
      </c>
      <c r="R104" s="248"/>
      <c r="S104" s="249"/>
      <c r="T104" s="161"/>
      <c r="U104" s="256"/>
      <c r="V104" s="165"/>
      <c r="W104" s="222"/>
    </row>
    <row r="105" spans="1:26" x14ac:dyDescent="0.2">
      <c r="A105" s="123"/>
      <c r="B105" s="212"/>
      <c r="C105" s="123"/>
      <c r="D105" s="123"/>
      <c r="E105" s="123"/>
      <c r="F105" s="123"/>
      <c r="G105" s="123"/>
      <c r="H105" s="123"/>
      <c r="I105" s="124"/>
      <c r="J105" s="123"/>
      <c r="L105" s="226" t="s">
        <v>26</v>
      </c>
      <c r="M105" s="248">
        <v>0</v>
      </c>
      <c r="N105" s="249">
        <v>0</v>
      </c>
      <c r="O105" s="161">
        <v>0</v>
      </c>
      <c r="P105" s="102">
        <v>0</v>
      </c>
      <c r="Q105" s="163">
        <f>O105+P105</f>
        <v>0</v>
      </c>
      <c r="R105" s="248"/>
      <c r="S105" s="249"/>
      <c r="T105" s="161"/>
      <c r="U105" s="102"/>
      <c r="V105" s="165"/>
      <c r="W105" s="222"/>
    </row>
    <row r="106" spans="1:26" ht="13.5" thickBot="1" x14ac:dyDescent="0.25">
      <c r="A106" s="98"/>
      <c r="B106" s="212"/>
      <c r="C106" s="123"/>
      <c r="D106" s="123"/>
      <c r="E106" s="123"/>
      <c r="F106" s="123"/>
      <c r="G106" s="123"/>
      <c r="H106" s="123"/>
      <c r="I106" s="124"/>
      <c r="J106" s="98"/>
      <c r="L106" s="226" t="s">
        <v>27</v>
      </c>
      <c r="M106" s="248">
        <v>0</v>
      </c>
      <c r="N106" s="249">
        <v>0</v>
      </c>
      <c r="O106" s="161">
        <v>0</v>
      </c>
      <c r="P106" s="102">
        <v>0</v>
      </c>
      <c r="Q106" s="163">
        <f>+O106+P106</f>
        <v>0</v>
      </c>
      <c r="R106" s="248"/>
      <c r="S106" s="249"/>
      <c r="T106" s="161"/>
      <c r="U106" s="102"/>
      <c r="V106" s="165"/>
      <c r="W106" s="222"/>
    </row>
    <row r="107" spans="1:26" ht="14.25" thickTop="1" thickBot="1" x14ac:dyDescent="0.25">
      <c r="A107" s="123"/>
      <c r="B107" s="212"/>
      <c r="C107" s="123"/>
      <c r="D107" s="123"/>
      <c r="E107" s="123"/>
      <c r="F107" s="123"/>
      <c r="G107" s="123"/>
      <c r="H107" s="123"/>
      <c r="I107" s="124"/>
      <c r="J107" s="123"/>
      <c r="L107" s="206" t="s">
        <v>28</v>
      </c>
      <c r="M107" s="166">
        <f t="shared" ref="M107:Q107" si="111">+M104+M105+M106</f>
        <v>0</v>
      </c>
      <c r="N107" s="167">
        <f t="shared" si="111"/>
        <v>0</v>
      </c>
      <c r="O107" s="166">
        <f t="shared" si="111"/>
        <v>0</v>
      </c>
      <c r="P107" s="166">
        <f t="shared" si="111"/>
        <v>0</v>
      </c>
      <c r="Q107" s="166">
        <f t="shared" si="111"/>
        <v>0</v>
      </c>
      <c r="R107" s="166"/>
      <c r="S107" s="167"/>
      <c r="T107" s="166"/>
      <c r="U107" s="166"/>
      <c r="V107" s="166"/>
      <c r="W107" s="169"/>
    </row>
    <row r="108" spans="1:26" ht="14.25" thickTop="1" thickBot="1" x14ac:dyDescent="0.25">
      <c r="A108" s="123"/>
      <c r="B108" s="212"/>
      <c r="C108" s="123"/>
      <c r="D108" s="123"/>
      <c r="E108" s="123"/>
      <c r="F108" s="123"/>
      <c r="G108" s="123"/>
      <c r="H108" s="123"/>
      <c r="I108" s="124"/>
      <c r="J108" s="123"/>
      <c r="L108" s="206" t="s">
        <v>92</v>
      </c>
      <c r="M108" s="166">
        <f t="shared" ref="M108:Q108" si="112">+M93+M97+M103+M107</f>
        <v>0</v>
      </c>
      <c r="N108" s="167">
        <f t="shared" si="112"/>
        <v>0</v>
      </c>
      <c r="O108" s="166">
        <f t="shared" si="112"/>
        <v>0</v>
      </c>
      <c r="P108" s="166">
        <f t="shared" si="112"/>
        <v>0</v>
      </c>
      <c r="Q108" s="166">
        <f t="shared" si="112"/>
        <v>0</v>
      </c>
      <c r="R108" s="166"/>
      <c r="S108" s="167"/>
      <c r="T108" s="166"/>
      <c r="U108" s="166"/>
      <c r="V108" s="168"/>
      <c r="W108" s="169"/>
      <c r="Y108" s="3"/>
      <c r="Z108" s="3"/>
    </row>
    <row r="109" spans="1:26" ht="14.25" thickTop="1" thickBot="1" x14ac:dyDescent="0.25">
      <c r="A109" s="123"/>
      <c r="B109" s="212"/>
      <c r="C109" s="123"/>
      <c r="D109" s="123"/>
      <c r="E109" s="123"/>
      <c r="F109" s="123"/>
      <c r="G109" s="123"/>
      <c r="H109" s="123"/>
      <c r="I109" s="124"/>
      <c r="J109" s="123"/>
      <c r="L109" s="205" t="s">
        <v>61</v>
      </c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6"/>
    </row>
    <row r="110" spans="1:26" ht="13.5" thickTop="1" x14ac:dyDescent="0.2">
      <c r="B110" s="212"/>
      <c r="C110" s="123"/>
      <c r="D110" s="123"/>
      <c r="E110" s="123"/>
      <c r="F110" s="123"/>
      <c r="G110" s="123"/>
      <c r="H110" s="123"/>
      <c r="I110" s="124"/>
      <c r="L110" s="302" t="s">
        <v>45</v>
      </c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4"/>
    </row>
    <row r="111" spans="1:26" ht="13.5" thickBot="1" x14ac:dyDescent="0.25">
      <c r="B111" s="212"/>
      <c r="C111" s="123"/>
      <c r="D111" s="123"/>
      <c r="E111" s="123"/>
      <c r="F111" s="123"/>
      <c r="G111" s="123"/>
      <c r="H111" s="123"/>
      <c r="I111" s="124"/>
      <c r="L111" s="305" t="s">
        <v>46</v>
      </c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7"/>
    </row>
    <row r="112" spans="1:26" ht="14.25" thickTop="1" thickBot="1" x14ac:dyDescent="0.25">
      <c r="B112" s="212"/>
      <c r="C112" s="123"/>
      <c r="D112" s="123"/>
      <c r="E112" s="123"/>
      <c r="F112" s="123"/>
      <c r="G112" s="123"/>
      <c r="H112" s="123"/>
      <c r="I112" s="124"/>
      <c r="L112" s="202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122" t="s">
        <v>41</v>
      </c>
    </row>
    <row r="113" spans="2:26" ht="14.25" thickTop="1" thickBot="1" x14ac:dyDescent="0.25">
      <c r="B113" s="212"/>
      <c r="C113" s="123"/>
      <c r="D113" s="123"/>
      <c r="E113" s="123"/>
      <c r="F113" s="123"/>
      <c r="G113" s="123"/>
      <c r="H113" s="123"/>
      <c r="I113" s="124"/>
      <c r="L113" s="224"/>
      <c r="M113" s="314" t="s">
        <v>91</v>
      </c>
      <c r="N113" s="315"/>
      <c r="O113" s="315"/>
      <c r="P113" s="315"/>
      <c r="Q113" s="316"/>
      <c r="R113" s="314" t="s">
        <v>93</v>
      </c>
      <c r="S113" s="315"/>
      <c r="T113" s="315"/>
      <c r="U113" s="315"/>
      <c r="V113" s="316"/>
      <c r="W113" s="225" t="s">
        <v>4</v>
      </c>
    </row>
    <row r="114" spans="2:26" ht="12.75" customHeight="1" thickTop="1" x14ac:dyDescent="0.2">
      <c r="B114" s="212"/>
      <c r="C114" s="123"/>
      <c r="D114" s="123"/>
      <c r="E114" s="123"/>
      <c r="F114" s="123"/>
      <c r="G114" s="123"/>
      <c r="H114" s="123"/>
      <c r="I114" s="124"/>
      <c r="L114" s="226" t="s">
        <v>5</v>
      </c>
      <c r="M114" s="227"/>
      <c r="N114" s="230"/>
      <c r="O114" s="173"/>
      <c r="P114" s="231"/>
      <c r="Q114" s="174"/>
      <c r="R114" s="227"/>
      <c r="S114" s="230"/>
      <c r="T114" s="173"/>
      <c r="U114" s="231"/>
      <c r="V114" s="174"/>
      <c r="W114" s="229" t="s">
        <v>6</v>
      </c>
    </row>
    <row r="115" spans="2:26" ht="13.5" thickBot="1" x14ac:dyDescent="0.25">
      <c r="B115" s="212"/>
      <c r="C115" s="123"/>
      <c r="D115" s="123"/>
      <c r="E115" s="123"/>
      <c r="F115" s="123"/>
      <c r="G115" s="123"/>
      <c r="H115" s="123"/>
      <c r="I115" s="124"/>
      <c r="L115" s="232"/>
      <c r="M115" s="236" t="s">
        <v>42</v>
      </c>
      <c r="N115" s="237" t="s">
        <v>43</v>
      </c>
      <c r="O115" s="175" t="s">
        <v>44</v>
      </c>
      <c r="P115" s="238" t="s">
        <v>13</v>
      </c>
      <c r="Q115" s="220" t="s">
        <v>9</v>
      </c>
      <c r="R115" s="236" t="s">
        <v>42</v>
      </c>
      <c r="S115" s="237" t="s">
        <v>43</v>
      </c>
      <c r="T115" s="175" t="s">
        <v>44</v>
      </c>
      <c r="U115" s="238" t="s">
        <v>13</v>
      </c>
      <c r="V115" s="220" t="s">
        <v>9</v>
      </c>
      <c r="W115" s="235"/>
    </row>
    <row r="116" spans="2:26" ht="4.5" customHeight="1" thickTop="1" x14ac:dyDescent="0.2">
      <c r="B116" s="212"/>
      <c r="C116" s="123"/>
      <c r="D116" s="123"/>
      <c r="E116" s="123"/>
      <c r="F116" s="123"/>
      <c r="G116" s="123"/>
      <c r="H116" s="123"/>
      <c r="I116" s="124"/>
      <c r="L116" s="226"/>
      <c r="M116" s="242"/>
      <c r="N116" s="243"/>
      <c r="O116" s="159"/>
      <c r="P116" s="244"/>
      <c r="Q116" s="162"/>
      <c r="R116" s="242"/>
      <c r="S116" s="243"/>
      <c r="T116" s="159"/>
      <c r="U116" s="244"/>
      <c r="V116" s="164"/>
      <c r="W116" s="245"/>
    </row>
    <row r="117" spans="2:26" x14ac:dyDescent="0.2">
      <c r="B117" s="212"/>
      <c r="C117" s="123"/>
      <c r="D117" s="123"/>
      <c r="E117" s="123"/>
      <c r="F117" s="123"/>
      <c r="G117" s="123"/>
      <c r="H117" s="123"/>
      <c r="I117" s="124"/>
      <c r="L117" s="226" t="s">
        <v>14</v>
      </c>
      <c r="M117" s="248">
        <v>686</v>
      </c>
      <c r="N117" s="249">
        <v>357</v>
      </c>
      <c r="O117" s="160">
        <f>+M117+N117</f>
        <v>1043</v>
      </c>
      <c r="P117" s="102">
        <v>0</v>
      </c>
      <c r="Q117" s="163">
        <f>O117+P117</f>
        <v>1043</v>
      </c>
      <c r="R117" s="248">
        <v>567</v>
      </c>
      <c r="S117" s="249">
        <v>203</v>
      </c>
      <c r="T117" s="160">
        <f>+R117+S117</f>
        <v>770</v>
      </c>
      <c r="U117" s="102">
        <v>0</v>
      </c>
      <c r="V117" s="165">
        <f>+T117+U117</f>
        <v>770</v>
      </c>
      <c r="W117" s="222">
        <f t="shared" ref="W117:W121" si="113">IF(Q117=0,0,((V117/Q117)-1)*100)</f>
        <v>-26.174496644295296</v>
      </c>
    </row>
    <row r="118" spans="2:26" x14ac:dyDescent="0.2">
      <c r="B118" s="212"/>
      <c r="C118" s="123"/>
      <c r="D118" s="123"/>
      <c r="E118" s="123"/>
      <c r="F118" s="123"/>
      <c r="G118" s="123"/>
      <c r="H118" s="123"/>
      <c r="I118" s="124"/>
      <c r="L118" s="226" t="s">
        <v>15</v>
      </c>
      <c r="M118" s="248">
        <v>665</v>
      </c>
      <c r="N118" s="249">
        <v>346</v>
      </c>
      <c r="O118" s="160">
        <f>+M118+N118</f>
        <v>1011</v>
      </c>
      <c r="P118" s="102">
        <v>0</v>
      </c>
      <c r="Q118" s="163">
        <f>O118+P118</f>
        <v>1011</v>
      </c>
      <c r="R118" s="248">
        <v>518</v>
      </c>
      <c r="S118" s="249">
        <v>201</v>
      </c>
      <c r="T118" s="160">
        <f>+R118+S118</f>
        <v>719</v>
      </c>
      <c r="U118" s="102">
        <v>0</v>
      </c>
      <c r="V118" s="165">
        <f>+T118+U118</f>
        <v>719</v>
      </c>
      <c r="W118" s="222">
        <f t="shared" si="113"/>
        <v>-28.882294757665683</v>
      </c>
    </row>
    <row r="119" spans="2:26" ht="13.5" thickBot="1" x14ac:dyDescent="0.25">
      <c r="B119" s="212"/>
      <c r="C119" s="123"/>
      <c r="D119" s="123"/>
      <c r="E119" s="123"/>
      <c r="F119" s="123"/>
      <c r="G119" s="123"/>
      <c r="H119" s="123"/>
      <c r="I119" s="124"/>
      <c r="L119" s="232" t="s">
        <v>16</v>
      </c>
      <c r="M119" s="248">
        <v>603</v>
      </c>
      <c r="N119" s="249">
        <v>358</v>
      </c>
      <c r="O119" s="160">
        <f>+M119+N119</f>
        <v>961</v>
      </c>
      <c r="P119" s="102">
        <v>1</v>
      </c>
      <c r="Q119" s="163">
        <f>O119+P119</f>
        <v>962</v>
      </c>
      <c r="R119" s="248">
        <v>600</v>
      </c>
      <c r="S119" s="249">
        <v>214</v>
      </c>
      <c r="T119" s="160">
        <f>+R119+S119</f>
        <v>814</v>
      </c>
      <c r="U119" s="102">
        <v>0</v>
      </c>
      <c r="V119" s="165">
        <f>+T119+U119</f>
        <v>814</v>
      </c>
      <c r="W119" s="222">
        <f t="shared" si="113"/>
        <v>-15.384615384615385</v>
      </c>
    </row>
    <row r="120" spans="2:26" ht="13.5" customHeight="1" thickTop="1" thickBot="1" x14ac:dyDescent="0.25">
      <c r="B120" s="212"/>
      <c r="C120" s="123"/>
      <c r="D120" s="123"/>
      <c r="E120" s="123"/>
      <c r="F120" s="123"/>
      <c r="G120" s="123"/>
      <c r="H120" s="123"/>
      <c r="I120" s="124"/>
      <c r="L120" s="206" t="s">
        <v>56</v>
      </c>
      <c r="M120" s="166">
        <f t="shared" ref="M120:N120" si="114">+M117+M118+M119</f>
        <v>1954</v>
      </c>
      <c r="N120" s="167">
        <f t="shared" si="114"/>
        <v>1061</v>
      </c>
      <c r="O120" s="166">
        <f t="shared" ref="O120:P120" si="115">+O117+O118+O119</f>
        <v>3015</v>
      </c>
      <c r="P120" s="166">
        <f t="shared" si="115"/>
        <v>1</v>
      </c>
      <c r="Q120" s="166">
        <f t="shared" ref="Q120:V120" si="116">+Q117+Q118+Q119</f>
        <v>3016</v>
      </c>
      <c r="R120" s="166">
        <f t="shared" si="116"/>
        <v>1685</v>
      </c>
      <c r="S120" s="167">
        <f t="shared" si="116"/>
        <v>618</v>
      </c>
      <c r="T120" s="166">
        <f t="shared" si="116"/>
        <v>2303</v>
      </c>
      <c r="U120" s="166">
        <f t="shared" si="116"/>
        <v>0</v>
      </c>
      <c r="V120" s="168">
        <f t="shared" si="116"/>
        <v>2303</v>
      </c>
      <c r="W120" s="169">
        <f t="shared" si="113"/>
        <v>-23.640583554376661</v>
      </c>
      <c r="Y120" s="3"/>
      <c r="Z120" s="3"/>
    </row>
    <row r="121" spans="2:26" ht="13.5" thickTop="1" x14ac:dyDescent="0.2">
      <c r="B121" s="212"/>
      <c r="C121" s="123"/>
      <c r="D121" s="123"/>
      <c r="E121" s="123"/>
      <c r="F121" s="123"/>
      <c r="G121" s="123"/>
      <c r="H121" s="123"/>
      <c r="I121" s="124"/>
      <c r="L121" s="226" t="s">
        <v>18</v>
      </c>
      <c r="M121" s="248">
        <v>590</v>
      </c>
      <c r="N121" s="249">
        <v>312</v>
      </c>
      <c r="O121" s="160">
        <f>+M121+N121</f>
        <v>902</v>
      </c>
      <c r="P121" s="102">
        <v>0</v>
      </c>
      <c r="Q121" s="163">
        <f>O121+P121</f>
        <v>902</v>
      </c>
      <c r="R121" s="248">
        <v>640</v>
      </c>
      <c r="S121" s="249">
        <v>281</v>
      </c>
      <c r="T121" s="160">
        <f>+R121+S121</f>
        <v>921</v>
      </c>
      <c r="U121" s="102">
        <v>0</v>
      </c>
      <c r="V121" s="165">
        <f>+T121+U121</f>
        <v>921</v>
      </c>
      <c r="W121" s="222">
        <f t="shared" si="113"/>
        <v>2.1064301552106368</v>
      </c>
      <c r="Y121" s="3"/>
      <c r="Z121" s="3"/>
    </row>
    <row r="122" spans="2:26" x14ac:dyDescent="0.2">
      <c r="B122" s="212"/>
      <c r="C122" s="123"/>
      <c r="D122" s="123"/>
      <c r="E122" s="123"/>
      <c r="F122" s="123"/>
      <c r="G122" s="123"/>
      <c r="H122" s="123"/>
      <c r="I122" s="124"/>
      <c r="L122" s="226" t="s">
        <v>19</v>
      </c>
      <c r="M122" s="248">
        <v>510</v>
      </c>
      <c r="N122" s="249">
        <v>285</v>
      </c>
      <c r="O122" s="160">
        <f>+N122+M122</f>
        <v>795</v>
      </c>
      <c r="P122" s="102">
        <v>0</v>
      </c>
      <c r="Q122" s="163">
        <f>O122+P122</f>
        <v>795</v>
      </c>
      <c r="R122" s="248">
        <v>608</v>
      </c>
      <c r="S122" s="249">
        <v>268</v>
      </c>
      <c r="T122" s="160">
        <f>+S122+R122</f>
        <v>876</v>
      </c>
      <c r="U122" s="102">
        <v>0</v>
      </c>
      <c r="V122" s="165">
        <f>+U122+T122</f>
        <v>876</v>
      </c>
      <c r="W122" s="222">
        <f>IF(Q122=0,0,((V122/Q122)-1)*100)</f>
        <v>10.188679245283016</v>
      </c>
      <c r="Y122" s="3"/>
      <c r="Z122" s="3"/>
    </row>
    <row r="123" spans="2:26" ht="13.5" thickBot="1" x14ac:dyDescent="0.25">
      <c r="B123" s="212"/>
      <c r="C123" s="123"/>
      <c r="D123" s="123"/>
      <c r="E123" s="123"/>
      <c r="F123" s="123"/>
      <c r="G123" s="123"/>
      <c r="H123" s="123"/>
      <c r="I123" s="124"/>
      <c r="L123" s="226" t="s">
        <v>20</v>
      </c>
      <c r="M123" s="248">
        <v>562</v>
      </c>
      <c r="N123" s="249">
        <v>312</v>
      </c>
      <c r="O123" s="160">
        <f>+N123+M123</f>
        <v>874</v>
      </c>
      <c r="P123" s="102">
        <v>0</v>
      </c>
      <c r="Q123" s="163">
        <f>O123+P123</f>
        <v>874</v>
      </c>
      <c r="R123" s="248">
        <v>578</v>
      </c>
      <c r="S123" s="249">
        <v>376</v>
      </c>
      <c r="T123" s="160">
        <f>+S123+R123</f>
        <v>954</v>
      </c>
      <c r="U123" s="102">
        <v>0</v>
      </c>
      <c r="V123" s="165">
        <f>+U123+T123</f>
        <v>954</v>
      </c>
      <c r="W123" s="222">
        <f>IF(Q123=0,0,((V123/Q123)-1)*100)</f>
        <v>9.1533180778031955</v>
      </c>
      <c r="Y123" s="3"/>
      <c r="Z123" s="3"/>
    </row>
    <row r="124" spans="2:26" ht="13.5" customHeight="1" thickTop="1" thickBot="1" x14ac:dyDescent="0.25">
      <c r="B124" s="212"/>
      <c r="C124" s="123"/>
      <c r="D124" s="123"/>
      <c r="E124" s="123"/>
      <c r="F124" s="123"/>
      <c r="G124" s="123"/>
      <c r="H124" s="123"/>
      <c r="I124" s="124"/>
      <c r="L124" s="206" t="s">
        <v>89</v>
      </c>
      <c r="M124" s="166">
        <f t="shared" ref="M124:V124" si="117">+M121+M122+M123</f>
        <v>1662</v>
      </c>
      <c r="N124" s="167">
        <f t="shared" si="117"/>
        <v>909</v>
      </c>
      <c r="O124" s="166">
        <f t="shared" si="117"/>
        <v>2571</v>
      </c>
      <c r="P124" s="166">
        <f t="shared" si="117"/>
        <v>0</v>
      </c>
      <c r="Q124" s="166">
        <f t="shared" si="117"/>
        <v>2571</v>
      </c>
      <c r="R124" s="166">
        <f t="shared" si="117"/>
        <v>1826</v>
      </c>
      <c r="S124" s="167">
        <f t="shared" si="117"/>
        <v>925</v>
      </c>
      <c r="T124" s="166">
        <f t="shared" si="117"/>
        <v>2751</v>
      </c>
      <c r="U124" s="166">
        <f t="shared" si="117"/>
        <v>0</v>
      </c>
      <c r="V124" s="168">
        <f t="shared" si="117"/>
        <v>2751</v>
      </c>
      <c r="W124" s="169">
        <f t="shared" ref="W124" si="118">IF(Q124=0,0,((V124/Q124)-1)*100)</f>
        <v>7.0011668611435152</v>
      </c>
      <c r="Y124" s="3"/>
      <c r="Z124" s="3"/>
    </row>
    <row r="125" spans="2:26" ht="13.5" thickTop="1" x14ac:dyDescent="0.2">
      <c r="B125" s="212"/>
      <c r="C125" s="123"/>
      <c r="D125" s="123"/>
      <c r="E125" s="123"/>
      <c r="F125" s="123"/>
      <c r="G125" s="123"/>
      <c r="H125" s="123"/>
      <c r="I125" s="124"/>
      <c r="L125" s="226" t="s">
        <v>21</v>
      </c>
      <c r="M125" s="248">
        <v>474</v>
      </c>
      <c r="N125" s="249">
        <v>298</v>
      </c>
      <c r="O125" s="160">
        <f>+M125+N125</f>
        <v>772</v>
      </c>
      <c r="P125" s="102">
        <v>0</v>
      </c>
      <c r="Q125" s="163">
        <f>O125+P125</f>
        <v>772</v>
      </c>
      <c r="R125" s="248">
        <v>534</v>
      </c>
      <c r="S125" s="249">
        <v>296</v>
      </c>
      <c r="T125" s="160">
        <f>+R125+S125</f>
        <v>830</v>
      </c>
      <c r="U125" s="102"/>
      <c r="V125" s="165">
        <f>+T125+U125</f>
        <v>830</v>
      </c>
      <c r="W125" s="222">
        <f>IF(Q125=0,0,((V125/Q125)-1)*100)</f>
        <v>7.5129533678756522</v>
      </c>
      <c r="Y125" s="3"/>
      <c r="Z125" s="3"/>
    </row>
    <row r="126" spans="2:26" ht="13.5" thickBot="1" x14ac:dyDescent="0.25">
      <c r="B126" s="212"/>
      <c r="C126" s="123"/>
      <c r="D126" s="123"/>
      <c r="E126" s="123"/>
      <c r="F126" s="123"/>
      <c r="G126" s="123"/>
      <c r="H126" s="123"/>
      <c r="I126" s="124"/>
      <c r="L126" s="226" t="s">
        <v>90</v>
      </c>
      <c r="M126" s="248">
        <v>457</v>
      </c>
      <c r="N126" s="249">
        <v>266</v>
      </c>
      <c r="O126" s="160">
        <f>+N126+M126</f>
        <v>723</v>
      </c>
      <c r="P126" s="102">
        <v>0</v>
      </c>
      <c r="Q126" s="163">
        <f>O126+P126</f>
        <v>723</v>
      </c>
      <c r="R126" s="248">
        <v>487</v>
      </c>
      <c r="S126" s="249">
        <v>279</v>
      </c>
      <c r="T126" s="160">
        <f>+S126+R126</f>
        <v>766</v>
      </c>
      <c r="U126" s="102">
        <v>0</v>
      </c>
      <c r="V126" s="165">
        <f>+U126+T126</f>
        <v>766</v>
      </c>
      <c r="W126" s="222">
        <f>IF(Q126=0,0,((V126/Q126)-1)*100)</f>
        <v>5.9474412171507618</v>
      </c>
      <c r="Y126" s="3"/>
      <c r="Z126" s="3"/>
    </row>
    <row r="127" spans="2:26" ht="13.5" customHeight="1" thickTop="1" thickBot="1" x14ac:dyDescent="0.25">
      <c r="B127" s="212"/>
      <c r="C127" s="123"/>
      <c r="D127" s="123"/>
      <c r="E127" s="123"/>
      <c r="F127" s="123"/>
      <c r="G127" s="123"/>
      <c r="H127" s="123"/>
      <c r="I127" s="124"/>
      <c r="L127" s="206" t="s">
        <v>94</v>
      </c>
      <c r="M127" s="166">
        <f t="shared" ref="M127" si="119">+M124+M125+M126</f>
        <v>2593</v>
      </c>
      <c r="N127" s="167">
        <f t="shared" ref="N127" si="120">+N124+N125+N126</f>
        <v>1473</v>
      </c>
      <c r="O127" s="166">
        <f t="shared" ref="O127" si="121">+O124+O125+O126</f>
        <v>4066</v>
      </c>
      <c r="P127" s="166">
        <f t="shared" ref="P127" si="122">+P124+P125+P126</f>
        <v>0</v>
      </c>
      <c r="Q127" s="166">
        <f t="shared" ref="Q127" si="123">+Q124+Q125+Q126</f>
        <v>4066</v>
      </c>
      <c r="R127" s="166">
        <f t="shared" ref="R127" si="124">+R124+R125+R126</f>
        <v>2847</v>
      </c>
      <c r="S127" s="167">
        <f t="shared" ref="S127" si="125">+S124+S125+S126</f>
        <v>1500</v>
      </c>
      <c r="T127" s="166">
        <f t="shared" ref="T127" si="126">+T124+T125+T126</f>
        <v>4347</v>
      </c>
      <c r="U127" s="166">
        <f t="shared" ref="U127" si="127">+U124+U125+U126</f>
        <v>0</v>
      </c>
      <c r="V127" s="168">
        <f t="shared" ref="V127" si="128">+V124+V125+V126</f>
        <v>4347</v>
      </c>
      <c r="W127" s="169">
        <f t="shared" ref="W127:W128" si="129">IF(Q127=0,0,((V127/Q127)-1)*100)</f>
        <v>6.9109690113133393</v>
      </c>
      <c r="Y127" s="3"/>
      <c r="Z127" s="3"/>
    </row>
    <row r="128" spans="2:26" ht="13.5" customHeight="1" thickTop="1" thickBot="1" x14ac:dyDescent="0.25">
      <c r="B128" s="212"/>
      <c r="C128" s="123"/>
      <c r="D128" s="123"/>
      <c r="E128" s="123"/>
      <c r="F128" s="123"/>
      <c r="G128" s="123"/>
      <c r="H128" s="123"/>
      <c r="I128" s="124"/>
      <c r="L128" s="206" t="s">
        <v>95</v>
      </c>
      <c r="M128" s="166">
        <f t="shared" ref="M128:V128" si="130">+M120+M124+M125+M126</f>
        <v>4547</v>
      </c>
      <c r="N128" s="167">
        <f t="shared" si="130"/>
        <v>2534</v>
      </c>
      <c r="O128" s="166">
        <f t="shared" si="130"/>
        <v>7081</v>
      </c>
      <c r="P128" s="166">
        <f t="shared" si="130"/>
        <v>1</v>
      </c>
      <c r="Q128" s="166">
        <f t="shared" si="130"/>
        <v>7082</v>
      </c>
      <c r="R128" s="166">
        <f t="shared" si="130"/>
        <v>4532</v>
      </c>
      <c r="S128" s="167">
        <f t="shared" si="130"/>
        <v>2118</v>
      </c>
      <c r="T128" s="166">
        <f t="shared" si="130"/>
        <v>6650</v>
      </c>
      <c r="U128" s="166">
        <f t="shared" si="130"/>
        <v>0</v>
      </c>
      <c r="V128" s="168">
        <f t="shared" si="130"/>
        <v>6650</v>
      </c>
      <c r="W128" s="169">
        <f t="shared" si="129"/>
        <v>-6.0999717593899998</v>
      </c>
      <c r="Y128" s="3"/>
      <c r="Z128" s="3"/>
    </row>
    <row r="129" spans="1:26" ht="14.25" thickTop="1" thickBot="1" x14ac:dyDescent="0.25">
      <c r="B129" s="212"/>
      <c r="C129" s="123"/>
      <c r="D129" s="123"/>
      <c r="E129" s="123"/>
      <c r="F129" s="123"/>
      <c r="G129" s="123"/>
      <c r="H129" s="123"/>
      <c r="I129" s="124"/>
      <c r="L129" s="226" t="s">
        <v>22</v>
      </c>
      <c r="M129" s="248">
        <v>429</v>
      </c>
      <c r="N129" s="249">
        <v>233</v>
      </c>
      <c r="O129" s="161">
        <f>+N129+M129</f>
        <v>662</v>
      </c>
      <c r="P129" s="255">
        <v>0</v>
      </c>
      <c r="Q129" s="163">
        <f>O129+P129</f>
        <v>662</v>
      </c>
      <c r="R129" s="248"/>
      <c r="S129" s="249"/>
      <c r="T129" s="161"/>
      <c r="U129" s="255"/>
      <c r="V129" s="165"/>
      <c r="W129" s="222"/>
      <c r="Y129" s="3"/>
      <c r="Z129" s="3"/>
    </row>
    <row r="130" spans="1:26" ht="14.25" thickTop="1" thickBot="1" x14ac:dyDescent="0.25">
      <c r="B130" s="212"/>
      <c r="C130" s="123"/>
      <c r="D130" s="123"/>
      <c r="E130" s="123"/>
      <c r="F130" s="123"/>
      <c r="G130" s="123"/>
      <c r="H130" s="123"/>
      <c r="I130" s="124"/>
      <c r="L130" s="207" t="s">
        <v>23</v>
      </c>
      <c r="M130" s="170">
        <f t="shared" ref="M130:Q130" si="131">+M125+M126+M129</f>
        <v>1360</v>
      </c>
      <c r="N130" s="170">
        <f t="shared" si="131"/>
        <v>797</v>
      </c>
      <c r="O130" s="171">
        <f t="shared" si="131"/>
        <v>2157</v>
      </c>
      <c r="P130" s="171">
        <f t="shared" si="131"/>
        <v>0</v>
      </c>
      <c r="Q130" s="171">
        <f t="shared" si="131"/>
        <v>2157</v>
      </c>
      <c r="R130" s="170"/>
      <c r="S130" s="170"/>
      <c r="T130" s="171"/>
      <c r="U130" s="171"/>
      <c r="V130" s="171"/>
      <c r="W130" s="172"/>
    </row>
    <row r="131" spans="1:26" ht="13.5" thickTop="1" x14ac:dyDescent="0.2">
      <c r="A131" s="129"/>
      <c r="B131" s="213"/>
      <c r="C131" s="130"/>
      <c r="D131" s="130"/>
      <c r="E131" s="130"/>
      <c r="F131" s="130"/>
      <c r="G131" s="130"/>
      <c r="H131" s="130"/>
      <c r="I131" s="131"/>
      <c r="J131" s="129"/>
      <c r="K131" s="129"/>
      <c r="L131" s="226" t="s">
        <v>24</v>
      </c>
      <c r="M131" s="248">
        <v>506</v>
      </c>
      <c r="N131" s="249">
        <v>253</v>
      </c>
      <c r="O131" s="161">
        <f>+M131+N131</f>
        <v>759</v>
      </c>
      <c r="P131" s="256">
        <v>0</v>
      </c>
      <c r="Q131" s="163">
        <f>O131+P131</f>
        <v>759</v>
      </c>
      <c r="R131" s="248"/>
      <c r="S131" s="249"/>
      <c r="T131" s="161"/>
      <c r="U131" s="256"/>
      <c r="V131" s="165"/>
      <c r="W131" s="222"/>
    </row>
    <row r="132" spans="1:26" ht="13.5" customHeight="1" x14ac:dyDescent="0.2">
      <c r="A132" s="129"/>
      <c r="B132" s="214"/>
      <c r="C132" s="132"/>
      <c r="D132" s="132"/>
      <c r="E132" s="132"/>
      <c r="F132" s="132"/>
      <c r="G132" s="132"/>
      <c r="H132" s="132"/>
      <c r="I132" s="133"/>
      <c r="J132" s="129"/>
      <c r="K132" s="129"/>
      <c r="L132" s="226" t="s">
        <v>26</v>
      </c>
      <c r="M132" s="248">
        <v>509</v>
      </c>
      <c r="N132" s="249">
        <v>247</v>
      </c>
      <c r="O132" s="161">
        <f>+N132+M132</f>
        <v>756</v>
      </c>
      <c r="P132" s="102">
        <v>0</v>
      </c>
      <c r="Q132" s="163">
        <f>O132+P132</f>
        <v>756</v>
      </c>
      <c r="R132" s="248"/>
      <c r="S132" s="249"/>
      <c r="T132" s="161"/>
      <c r="U132" s="102"/>
      <c r="V132" s="165"/>
      <c r="W132" s="222"/>
    </row>
    <row r="133" spans="1:26" ht="13.5" customHeight="1" thickBot="1" x14ac:dyDescent="0.25">
      <c r="A133" s="129"/>
      <c r="B133" s="214"/>
      <c r="C133" s="132"/>
      <c r="D133" s="132"/>
      <c r="E133" s="132"/>
      <c r="F133" s="132"/>
      <c r="G133" s="132"/>
      <c r="H133" s="132"/>
      <c r="I133" s="133"/>
      <c r="J133" s="129"/>
      <c r="K133" s="129"/>
      <c r="L133" s="226" t="s">
        <v>27</v>
      </c>
      <c r="M133" s="248">
        <v>497</v>
      </c>
      <c r="N133" s="249">
        <v>244</v>
      </c>
      <c r="O133" s="161">
        <f>+N133+M133</f>
        <v>741</v>
      </c>
      <c r="P133" s="102">
        <v>0</v>
      </c>
      <c r="Q133" s="163">
        <f>O133+P133</f>
        <v>741</v>
      </c>
      <c r="R133" s="248"/>
      <c r="S133" s="249"/>
      <c r="T133" s="161"/>
      <c r="U133" s="102"/>
      <c r="V133" s="165"/>
      <c r="W133" s="222"/>
    </row>
    <row r="134" spans="1:26" ht="14.25" thickTop="1" thickBot="1" x14ac:dyDescent="0.25">
      <c r="B134" s="212"/>
      <c r="C134" s="123"/>
      <c r="D134" s="123"/>
      <c r="E134" s="123"/>
      <c r="F134" s="123"/>
      <c r="G134" s="123"/>
      <c r="H134" s="123"/>
      <c r="I134" s="124"/>
      <c r="L134" s="206" t="s">
        <v>28</v>
      </c>
      <c r="M134" s="166">
        <f t="shared" ref="M134:Q134" si="132">+M131+M132+M133</f>
        <v>1512</v>
      </c>
      <c r="N134" s="167">
        <f t="shared" si="132"/>
        <v>744</v>
      </c>
      <c r="O134" s="166">
        <f t="shared" si="132"/>
        <v>2256</v>
      </c>
      <c r="P134" s="166">
        <f t="shared" si="132"/>
        <v>0</v>
      </c>
      <c r="Q134" s="166">
        <f t="shared" si="132"/>
        <v>2256</v>
      </c>
      <c r="R134" s="166"/>
      <c r="S134" s="167"/>
      <c r="T134" s="166"/>
      <c r="U134" s="166"/>
      <c r="V134" s="166"/>
      <c r="W134" s="169"/>
    </row>
    <row r="135" spans="1:26" ht="13.5" customHeight="1" thickTop="1" thickBot="1" x14ac:dyDescent="0.25">
      <c r="B135" s="212"/>
      <c r="C135" s="123"/>
      <c r="D135" s="123"/>
      <c r="E135" s="123"/>
      <c r="F135" s="123"/>
      <c r="G135" s="123"/>
      <c r="H135" s="123"/>
      <c r="I135" s="124"/>
      <c r="L135" s="206" t="s">
        <v>92</v>
      </c>
      <c r="M135" s="166">
        <f t="shared" ref="M135:Q135" si="133">+M120+M124+M130+M134</f>
        <v>6488</v>
      </c>
      <c r="N135" s="167">
        <f t="shared" si="133"/>
        <v>3511</v>
      </c>
      <c r="O135" s="166">
        <f t="shared" si="133"/>
        <v>9999</v>
      </c>
      <c r="P135" s="166">
        <f t="shared" si="133"/>
        <v>1</v>
      </c>
      <c r="Q135" s="166">
        <f t="shared" si="133"/>
        <v>10000</v>
      </c>
      <c r="R135" s="166"/>
      <c r="S135" s="167"/>
      <c r="T135" s="166"/>
      <c r="U135" s="166"/>
      <c r="V135" s="168"/>
      <c r="W135" s="169"/>
      <c r="Y135" s="3"/>
      <c r="Z135" s="3"/>
    </row>
    <row r="136" spans="1:26" ht="14.25" thickTop="1" thickBot="1" x14ac:dyDescent="0.25">
      <c r="B136" s="212"/>
      <c r="C136" s="123"/>
      <c r="D136" s="123"/>
      <c r="E136" s="123"/>
      <c r="F136" s="123"/>
      <c r="G136" s="123"/>
      <c r="H136" s="123"/>
      <c r="I136" s="124"/>
      <c r="L136" s="205" t="s">
        <v>61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135"/>
    </row>
    <row r="137" spans="1:26" ht="13.5" thickTop="1" x14ac:dyDescent="0.2">
      <c r="B137" s="212"/>
      <c r="C137" s="123"/>
      <c r="D137" s="123"/>
      <c r="E137" s="123"/>
      <c r="F137" s="123"/>
      <c r="G137" s="123"/>
      <c r="H137" s="123"/>
      <c r="I137" s="124"/>
      <c r="L137" s="302" t="s">
        <v>47</v>
      </c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4"/>
    </row>
    <row r="138" spans="1:26" ht="13.5" thickBot="1" x14ac:dyDescent="0.25">
      <c r="B138" s="212"/>
      <c r="C138" s="123"/>
      <c r="D138" s="123"/>
      <c r="E138" s="123"/>
      <c r="F138" s="123"/>
      <c r="G138" s="123"/>
      <c r="H138" s="123"/>
      <c r="I138" s="124"/>
      <c r="L138" s="305" t="s">
        <v>58</v>
      </c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7"/>
    </row>
    <row r="139" spans="1:26" ht="17.25" customHeight="1" thickTop="1" thickBot="1" x14ac:dyDescent="0.25">
      <c r="B139" s="212"/>
      <c r="C139" s="123"/>
      <c r="D139" s="123"/>
      <c r="E139" s="123"/>
      <c r="F139" s="123"/>
      <c r="G139" s="123"/>
      <c r="H139" s="123"/>
      <c r="I139" s="124"/>
      <c r="L139" s="202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122" t="s">
        <v>41</v>
      </c>
    </row>
    <row r="140" spans="1:26" ht="20.25" customHeight="1" thickTop="1" thickBot="1" x14ac:dyDescent="0.25">
      <c r="B140" s="212"/>
      <c r="C140" s="123"/>
      <c r="D140" s="123"/>
      <c r="E140" s="123"/>
      <c r="F140" s="123"/>
      <c r="G140" s="123"/>
      <c r="H140" s="123"/>
      <c r="I140" s="124"/>
      <c r="L140" s="224"/>
      <c r="M140" s="314" t="s">
        <v>91</v>
      </c>
      <c r="N140" s="315"/>
      <c r="O140" s="315"/>
      <c r="P140" s="315"/>
      <c r="Q140" s="316"/>
      <c r="R140" s="314" t="s">
        <v>93</v>
      </c>
      <c r="S140" s="315"/>
      <c r="T140" s="315"/>
      <c r="U140" s="315"/>
      <c r="V140" s="316"/>
      <c r="W140" s="225" t="s">
        <v>4</v>
      </c>
    </row>
    <row r="141" spans="1:26" ht="13.5" thickTop="1" x14ac:dyDescent="0.2">
      <c r="B141" s="212"/>
      <c r="C141" s="123"/>
      <c r="D141" s="123"/>
      <c r="E141" s="123"/>
      <c r="F141" s="123"/>
      <c r="G141" s="123"/>
      <c r="H141" s="123"/>
      <c r="I141" s="124"/>
      <c r="L141" s="226" t="s">
        <v>5</v>
      </c>
      <c r="M141" s="227"/>
      <c r="N141" s="230"/>
      <c r="O141" s="173"/>
      <c r="P141" s="231"/>
      <c r="Q141" s="174"/>
      <c r="R141" s="227"/>
      <c r="S141" s="230"/>
      <c r="T141" s="173"/>
      <c r="U141" s="231"/>
      <c r="V141" s="174"/>
      <c r="W141" s="229" t="s">
        <v>6</v>
      </c>
    </row>
    <row r="142" spans="1:26" ht="13.5" thickBot="1" x14ac:dyDescent="0.25">
      <c r="B142" s="212"/>
      <c r="C142" s="123"/>
      <c r="D142" s="123"/>
      <c r="E142" s="123"/>
      <c r="F142" s="123"/>
      <c r="G142" s="123"/>
      <c r="H142" s="123"/>
      <c r="I142" s="124"/>
      <c r="L142" s="232"/>
      <c r="M142" s="236" t="s">
        <v>42</v>
      </c>
      <c r="N142" s="237" t="s">
        <v>43</v>
      </c>
      <c r="O142" s="175" t="s">
        <v>44</v>
      </c>
      <c r="P142" s="238" t="s">
        <v>13</v>
      </c>
      <c r="Q142" s="220" t="s">
        <v>9</v>
      </c>
      <c r="R142" s="236" t="s">
        <v>42</v>
      </c>
      <c r="S142" s="237" t="s">
        <v>43</v>
      </c>
      <c r="T142" s="175" t="s">
        <v>44</v>
      </c>
      <c r="U142" s="238" t="s">
        <v>13</v>
      </c>
      <c r="V142" s="220" t="s">
        <v>9</v>
      </c>
      <c r="W142" s="235"/>
    </row>
    <row r="143" spans="1:26" ht="4.5" customHeight="1" thickTop="1" x14ac:dyDescent="0.2">
      <c r="B143" s="212"/>
      <c r="C143" s="123"/>
      <c r="D143" s="123"/>
      <c r="E143" s="123"/>
      <c r="F143" s="123"/>
      <c r="G143" s="123"/>
      <c r="H143" s="123"/>
      <c r="I143" s="124"/>
      <c r="L143" s="226"/>
      <c r="M143" s="242"/>
      <c r="N143" s="243"/>
      <c r="O143" s="159"/>
      <c r="P143" s="244"/>
      <c r="Q143" s="162"/>
      <c r="R143" s="242"/>
      <c r="S143" s="243"/>
      <c r="T143" s="159"/>
      <c r="U143" s="244"/>
      <c r="V143" s="164"/>
      <c r="W143" s="245"/>
    </row>
    <row r="144" spans="1:26" x14ac:dyDescent="0.2">
      <c r="B144" s="212"/>
      <c r="C144" s="123"/>
      <c r="D144" s="123"/>
      <c r="E144" s="123"/>
      <c r="F144" s="123"/>
      <c r="G144" s="123"/>
      <c r="H144" s="123"/>
      <c r="I144" s="124"/>
      <c r="L144" s="226" t="s">
        <v>14</v>
      </c>
      <c r="M144" s="248">
        <f t="shared" ref="M144:N146" si="134">+M90+M117</f>
        <v>686</v>
      </c>
      <c r="N144" s="249">
        <f t="shared" si="134"/>
        <v>357</v>
      </c>
      <c r="O144" s="160">
        <f>+M144+N144</f>
        <v>1043</v>
      </c>
      <c r="P144" s="102">
        <f>+P90+P117</f>
        <v>0</v>
      </c>
      <c r="Q144" s="163">
        <f>+O144+P144</f>
        <v>1043</v>
      </c>
      <c r="R144" s="248">
        <f t="shared" ref="R144:S146" si="135">+R90+R117</f>
        <v>567</v>
      </c>
      <c r="S144" s="249">
        <f t="shared" si="135"/>
        <v>203</v>
      </c>
      <c r="T144" s="160">
        <f>+R144+S144</f>
        <v>770</v>
      </c>
      <c r="U144" s="102">
        <f>+U90+U117</f>
        <v>0</v>
      </c>
      <c r="V144" s="165">
        <f>+T144+U144</f>
        <v>770</v>
      </c>
      <c r="W144" s="222">
        <f>IF(Q144=0,0,((V144/Q144)-1)*100)</f>
        <v>-26.174496644295296</v>
      </c>
      <c r="Z144" s="3"/>
    </row>
    <row r="145" spans="1:26" x14ac:dyDescent="0.2">
      <c r="B145" s="212"/>
      <c r="C145" s="123"/>
      <c r="D145" s="123"/>
      <c r="E145" s="123"/>
      <c r="F145" s="123"/>
      <c r="G145" s="123"/>
      <c r="H145" s="123"/>
      <c r="I145" s="124"/>
      <c r="L145" s="226" t="s">
        <v>15</v>
      </c>
      <c r="M145" s="248">
        <f t="shared" si="134"/>
        <v>665</v>
      </c>
      <c r="N145" s="249">
        <f t="shared" si="134"/>
        <v>346</v>
      </c>
      <c r="O145" s="160">
        <f t="shared" ref="O145:O146" si="136">+M145+N145</f>
        <v>1011</v>
      </c>
      <c r="P145" s="102">
        <f>+P91+P118</f>
        <v>0</v>
      </c>
      <c r="Q145" s="163">
        <f t="shared" ref="Q145:Q146" si="137">+O145+P145</f>
        <v>1011</v>
      </c>
      <c r="R145" s="248">
        <f t="shared" si="135"/>
        <v>518</v>
      </c>
      <c r="S145" s="249">
        <f t="shared" si="135"/>
        <v>201</v>
      </c>
      <c r="T145" s="160">
        <f t="shared" ref="T145:T146" si="138">+R145+S145</f>
        <v>719</v>
      </c>
      <c r="U145" s="102">
        <f>+U91+U118</f>
        <v>0</v>
      </c>
      <c r="V145" s="165">
        <f t="shared" ref="V145:V146" si="139">+T145+U145</f>
        <v>719</v>
      </c>
      <c r="W145" s="222">
        <f t="shared" ref="W145:W149" si="140">IF(Q145=0,0,((V145/Q145)-1)*100)</f>
        <v>-28.882294757665683</v>
      </c>
      <c r="Z145" s="3"/>
    </row>
    <row r="146" spans="1:26" ht="13.5" thickBot="1" x14ac:dyDescent="0.25">
      <c r="B146" s="212"/>
      <c r="C146" s="123"/>
      <c r="D146" s="123"/>
      <c r="E146" s="123"/>
      <c r="F146" s="123"/>
      <c r="G146" s="123"/>
      <c r="H146" s="123"/>
      <c r="I146" s="124"/>
      <c r="L146" s="232" t="s">
        <v>16</v>
      </c>
      <c r="M146" s="248">
        <f t="shared" si="134"/>
        <v>603</v>
      </c>
      <c r="N146" s="249">
        <f t="shared" si="134"/>
        <v>358</v>
      </c>
      <c r="O146" s="160">
        <f t="shared" si="136"/>
        <v>961</v>
      </c>
      <c r="P146" s="102">
        <f>+P92+P119</f>
        <v>1</v>
      </c>
      <c r="Q146" s="163">
        <f t="shared" si="137"/>
        <v>962</v>
      </c>
      <c r="R146" s="248">
        <f t="shared" si="135"/>
        <v>600</v>
      </c>
      <c r="S146" s="249">
        <f t="shared" si="135"/>
        <v>214</v>
      </c>
      <c r="T146" s="160">
        <f t="shared" si="138"/>
        <v>814</v>
      </c>
      <c r="U146" s="102">
        <f>+U92+U119</f>
        <v>0</v>
      </c>
      <c r="V146" s="165">
        <f t="shared" si="139"/>
        <v>814</v>
      </c>
      <c r="W146" s="222">
        <f t="shared" si="140"/>
        <v>-15.384615384615385</v>
      </c>
      <c r="Z146" s="3"/>
    </row>
    <row r="147" spans="1:26" ht="14.25" thickTop="1" thickBot="1" x14ac:dyDescent="0.25">
      <c r="B147" s="212"/>
      <c r="C147" s="123"/>
      <c r="D147" s="123"/>
      <c r="E147" s="123"/>
      <c r="F147" s="123"/>
      <c r="G147" s="123"/>
      <c r="H147" s="123"/>
      <c r="I147" s="124"/>
      <c r="L147" s="206" t="s">
        <v>56</v>
      </c>
      <c r="M147" s="166">
        <f t="shared" ref="M147:V147" si="141">+M144+M145+M146</f>
        <v>1954</v>
      </c>
      <c r="N147" s="167">
        <f t="shared" si="141"/>
        <v>1061</v>
      </c>
      <c r="O147" s="166">
        <f t="shared" si="141"/>
        <v>3015</v>
      </c>
      <c r="P147" s="166">
        <f t="shared" si="141"/>
        <v>1</v>
      </c>
      <c r="Q147" s="166">
        <f t="shared" si="141"/>
        <v>3016</v>
      </c>
      <c r="R147" s="166">
        <f t="shared" si="141"/>
        <v>1685</v>
      </c>
      <c r="S147" s="167">
        <f t="shared" si="141"/>
        <v>618</v>
      </c>
      <c r="T147" s="166">
        <f t="shared" si="141"/>
        <v>2303</v>
      </c>
      <c r="U147" s="166">
        <f t="shared" si="141"/>
        <v>0</v>
      </c>
      <c r="V147" s="168">
        <f t="shared" si="141"/>
        <v>2303</v>
      </c>
      <c r="W147" s="169">
        <f t="shared" si="140"/>
        <v>-23.640583554376661</v>
      </c>
      <c r="Y147" s="3"/>
      <c r="Z147" s="3"/>
    </row>
    <row r="148" spans="1:26" ht="13.5" thickTop="1" x14ac:dyDescent="0.2">
      <c r="B148" s="212"/>
      <c r="C148" s="123"/>
      <c r="D148" s="123"/>
      <c r="E148" s="123"/>
      <c r="F148" s="123"/>
      <c r="G148" s="123"/>
      <c r="H148" s="123"/>
      <c r="I148" s="124"/>
      <c r="L148" s="226" t="s">
        <v>18</v>
      </c>
      <c r="M148" s="248">
        <f t="shared" ref="M148:N150" si="142">+M94+M121</f>
        <v>590</v>
      </c>
      <c r="N148" s="249">
        <f t="shared" si="142"/>
        <v>312</v>
      </c>
      <c r="O148" s="160">
        <f t="shared" ref="O148:O149" si="143">+M148+N148</f>
        <v>902</v>
      </c>
      <c r="P148" s="102">
        <f>+P94+P121</f>
        <v>0</v>
      </c>
      <c r="Q148" s="163">
        <f t="shared" ref="Q148:Q149" si="144">+O148+P148</f>
        <v>902</v>
      </c>
      <c r="R148" s="248">
        <f>+R94+R121</f>
        <v>640</v>
      </c>
      <c r="S148" s="249">
        <f>+S94+S121</f>
        <v>281</v>
      </c>
      <c r="T148" s="160">
        <f t="shared" ref="T148:T149" si="145">+R148+S148</f>
        <v>921</v>
      </c>
      <c r="U148" s="102">
        <f>+U94+U121</f>
        <v>0</v>
      </c>
      <c r="V148" s="165">
        <f t="shared" ref="V148:V149" si="146">+T148+U148</f>
        <v>921</v>
      </c>
      <c r="W148" s="222">
        <f t="shared" si="140"/>
        <v>2.1064301552106368</v>
      </c>
      <c r="Y148" s="3"/>
      <c r="Z148" s="3"/>
    </row>
    <row r="149" spans="1:26" x14ac:dyDescent="0.2">
      <c r="B149" s="212"/>
      <c r="C149" s="123"/>
      <c r="D149" s="123"/>
      <c r="E149" s="123"/>
      <c r="F149" s="123"/>
      <c r="G149" s="123"/>
      <c r="H149" s="123"/>
      <c r="I149" s="124"/>
      <c r="L149" s="226" t="s">
        <v>19</v>
      </c>
      <c r="M149" s="248">
        <f t="shared" si="142"/>
        <v>510</v>
      </c>
      <c r="N149" s="249">
        <f t="shared" si="142"/>
        <v>285</v>
      </c>
      <c r="O149" s="160">
        <f t="shared" si="143"/>
        <v>795</v>
      </c>
      <c r="P149" s="102">
        <f>+P95+P122</f>
        <v>0</v>
      </c>
      <c r="Q149" s="163">
        <f t="shared" si="144"/>
        <v>795</v>
      </c>
      <c r="R149" s="248">
        <f>+R122+R95</f>
        <v>608</v>
      </c>
      <c r="S149" s="249">
        <f>+S122+S95</f>
        <v>268</v>
      </c>
      <c r="T149" s="160">
        <f t="shared" si="145"/>
        <v>876</v>
      </c>
      <c r="U149" s="102">
        <f>+U95+U122</f>
        <v>0</v>
      </c>
      <c r="V149" s="165">
        <f t="shared" si="146"/>
        <v>876</v>
      </c>
      <c r="W149" s="222">
        <f t="shared" si="140"/>
        <v>10.188679245283016</v>
      </c>
      <c r="Y149" s="3"/>
      <c r="Z149" s="3"/>
    </row>
    <row r="150" spans="1:26" ht="13.5" thickBot="1" x14ac:dyDescent="0.25">
      <c r="B150" s="212"/>
      <c r="C150" s="123"/>
      <c r="D150" s="123"/>
      <c r="E150" s="123"/>
      <c r="F150" s="123"/>
      <c r="G150" s="123"/>
      <c r="H150" s="123"/>
      <c r="I150" s="124"/>
      <c r="L150" s="226" t="s">
        <v>20</v>
      </c>
      <c r="M150" s="248">
        <f t="shared" si="142"/>
        <v>562</v>
      </c>
      <c r="N150" s="249">
        <f t="shared" si="142"/>
        <v>312</v>
      </c>
      <c r="O150" s="160">
        <f>+M150+N150</f>
        <v>874</v>
      </c>
      <c r="P150" s="102">
        <f>+P96+P123</f>
        <v>0</v>
      </c>
      <c r="Q150" s="163">
        <f>+O150+P150</f>
        <v>874</v>
      </c>
      <c r="R150" s="248">
        <f>+R96+R123</f>
        <v>578</v>
      </c>
      <c r="S150" s="249">
        <f>+S96+S123</f>
        <v>376</v>
      </c>
      <c r="T150" s="160">
        <f>+R150+S150</f>
        <v>954</v>
      </c>
      <c r="U150" s="102">
        <f>+U96+U123</f>
        <v>0</v>
      </c>
      <c r="V150" s="165">
        <f>+T150+U150</f>
        <v>954</v>
      </c>
      <c r="W150" s="222">
        <f>IF(Q150=0,0,((V150/Q150)-1)*100)</f>
        <v>9.1533180778031955</v>
      </c>
      <c r="Y150" s="3"/>
      <c r="Z150" s="3"/>
    </row>
    <row r="151" spans="1:26" ht="14.25" thickTop="1" thickBot="1" x14ac:dyDescent="0.25">
      <c r="B151" s="212"/>
      <c r="C151" s="123"/>
      <c r="D151" s="123"/>
      <c r="E151" s="123"/>
      <c r="F151" s="123"/>
      <c r="G151" s="123"/>
      <c r="H151" s="123"/>
      <c r="I151" s="124"/>
      <c r="L151" s="206" t="s">
        <v>89</v>
      </c>
      <c r="M151" s="166">
        <f t="shared" ref="M151:V151" si="147">+M148+M149+M150</f>
        <v>1662</v>
      </c>
      <c r="N151" s="167">
        <f t="shared" si="147"/>
        <v>909</v>
      </c>
      <c r="O151" s="166">
        <f t="shared" si="147"/>
        <v>2571</v>
      </c>
      <c r="P151" s="166">
        <f t="shared" si="147"/>
        <v>0</v>
      </c>
      <c r="Q151" s="166">
        <f t="shared" si="147"/>
        <v>2571</v>
      </c>
      <c r="R151" s="166">
        <f t="shared" si="147"/>
        <v>1826</v>
      </c>
      <c r="S151" s="167">
        <f t="shared" si="147"/>
        <v>925</v>
      </c>
      <c r="T151" s="166">
        <f t="shared" si="147"/>
        <v>2751</v>
      </c>
      <c r="U151" s="166">
        <f t="shared" si="147"/>
        <v>0</v>
      </c>
      <c r="V151" s="168">
        <f t="shared" si="147"/>
        <v>2751</v>
      </c>
      <c r="W151" s="169">
        <f t="shared" ref="W151" si="148">IF(Q151=0,0,((V151/Q151)-1)*100)</f>
        <v>7.0011668611435152</v>
      </c>
      <c r="Y151" s="3"/>
      <c r="Z151" s="3"/>
    </row>
    <row r="152" spans="1:26" ht="13.5" thickTop="1" x14ac:dyDescent="0.2">
      <c r="B152" s="212"/>
      <c r="C152" s="123"/>
      <c r="D152" s="123"/>
      <c r="E152" s="123"/>
      <c r="F152" s="123"/>
      <c r="G152" s="123"/>
      <c r="H152" s="123"/>
      <c r="I152" s="124"/>
      <c r="L152" s="226" t="s">
        <v>21</v>
      </c>
      <c r="M152" s="248">
        <f>+M98+M125</f>
        <v>474</v>
      </c>
      <c r="N152" s="249">
        <f>+N98+N125</f>
        <v>298</v>
      </c>
      <c r="O152" s="160">
        <f t="shared" ref="O152:O156" si="149">+M152+N152</f>
        <v>772</v>
      </c>
      <c r="P152" s="102">
        <f>+P98+P125</f>
        <v>0</v>
      </c>
      <c r="Q152" s="163">
        <f t="shared" ref="Q152:Q156" si="150">+O152+P152</f>
        <v>772</v>
      </c>
      <c r="R152" s="248">
        <f>+R98+R125</f>
        <v>534</v>
      </c>
      <c r="S152" s="249">
        <f>+S98+S125</f>
        <v>296</v>
      </c>
      <c r="T152" s="160">
        <f t="shared" ref="T152" si="151">+R152+S152</f>
        <v>830</v>
      </c>
      <c r="U152" s="102">
        <f>+U98+U125</f>
        <v>0</v>
      </c>
      <c r="V152" s="165">
        <f t="shared" ref="V152" si="152">+T152+U152</f>
        <v>830</v>
      </c>
      <c r="W152" s="222">
        <f>IF(Q152=0,0,((V152/Q152)-1)*100)</f>
        <v>7.5129533678756522</v>
      </c>
      <c r="Y152" s="3"/>
      <c r="Z152" s="3"/>
    </row>
    <row r="153" spans="1:26" ht="13.5" thickBot="1" x14ac:dyDescent="0.25">
      <c r="B153" s="212"/>
      <c r="C153" s="123"/>
      <c r="D153" s="123"/>
      <c r="E153" s="123"/>
      <c r="F153" s="123"/>
      <c r="G153" s="123"/>
      <c r="H153" s="123"/>
      <c r="I153" s="124"/>
      <c r="L153" s="226" t="s">
        <v>90</v>
      </c>
      <c r="M153" s="248">
        <f>+M99+M126</f>
        <v>457</v>
      </c>
      <c r="N153" s="249">
        <f>+N99+N126</f>
        <v>266</v>
      </c>
      <c r="O153" s="160">
        <f>+M153+N153</f>
        <v>723</v>
      </c>
      <c r="P153" s="102">
        <f>+P99+P126</f>
        <v>0</v>
      </c>
      <c r="Q153" s="163">
        <f>+O153+P153</f>
        <v>723</v>
      </c>
      <c r="R153" s="248">
        <f>+R126+R99</f>
        <v>487</v>
      </c>
      <c r="S153" s="249">
        <f>+S126+S99</f>
        <v>279</v>
      </c>
      <c r="T153" s="160">
        <f>+R153+S153</f>
        <v>766</v>
      </c>
      <c r="U153" s="102">
        <f>+U126+U99</f>
        <v>0</v>
      </c>
      <c r="V153" s="165">
        <f>+T153+U153</f>
        <v>766</v>
      </c>
      <c r="W153" s="222">
        <f>IF(Q153=0,0,((V153/Q153)-1)*100)</f>
        <v>5.9474412171507618</v>
      </c>
      <c r="Y153" s="3"/>
      <c r="Z153" s="3"/>
    </row>
    <row r="154" spans="1:26" ht="14.25" thickTop="1" thickBot="1" x14ac:dyDescent="0.25">
      <c r="B154" s="212"/>
      <c r="C154" s="123"/>
      <c r="D154" s="123"/>
      <c r="E154" s="123"/>
      <c r="F154" s="123"/>
      <c r="G154" s="123"/>
      <c r="H154" s="123"/>
      <c r="I154" s="124"/>
      <c r="L154" s="206" t="s">
        <v>94</v>
      </c>
      <c r="M154" s="166">
        <f t="shared" ref="M154" si="153">+M151+M152+M153</f>
        <v>2593</v>
      </c>
      <c r="N154" s="167">
        <f t="shared" ref="N154" si="154">+N151+N152+N153</f>
        <v>1473</v>
      </c>
      <c r="O154" s="166">
        <f t="shared" ref="O154" si="155">+O151+O152+O153</f>
        <v>4066</v>
      </c>
      <c r="P154" s="166">
        <f t="shared" ref="P154" si="156">+P151+P152+P153</f>
        <v>0</v>
      </c>
      <c r="Q154" s="166">
        <f t="shared" ref="Q154" si="157">+Q151+Q152+Q153</f>
        <v>4066</v>
      </c>
      <c r="R154" s="166">
        <f t="shared" ref="R154" si="158">+R151+R152+R153</f>
        <v>2847</v>
      </c>
      <c r="S154" s="167">
        <f t="shared" ref="S154" si="159">+S151+S152+S153</f>
        <v>1500</v>
      </c>
      <c r="T154" s="166">
        <f t="shared" ref="T154" si="160">+T151+T152+T153</f>
        <v>4347</v>
      </c>
      <c r="U154" s="166">
        <f t="shared" ref="U154" si="161">+U151+U152+U153</f>
        <v>0</v>
      </c>
      <c r="V154" s="168">
        <f t="shared" ref="V154" si="162">+V151+V152+V153</f>
        <v>4347</v>
      </c>
      <c r="W154" s="169">
        <f t="shared" ref="W154" si="163">IF(Q154=0,0,((V154/Q154)-1)*100)</f>
        <v>6.9109690113133393</v>
      </c>
      <c r="Y154" s="3"/>
      <c r="Z154" s="3"/>
    </row>
    <row r="155" spans="1:26" ht="14.25" thickTop="1" thickBot="1" x14ac:dyDescent="0.25">
      <c r="B155" s="212"/>
      <c r="C155" s="123"/>
      <c r="D155" s="123"/>
      <c r="E155" s="123"/>
      <c r="F155" s="123"/>
      <c r="G155" s="123"/>
      <c r="H155" s="123"/>
      <c r="I155" s="124"/>
      <c r="L155" s="206" t="s">
        <v>95</v>
      </c>
      <c r="M155" s="166">
        <f t="shared" ref="M155:V155" si="164">+M147+M151+M152+M153</f>
        <v>4547</v>
      </c>
      <c r="N155" s="167">
        <f t="shared" si="164"/>
        <v>2534</v>
      </c>
      <c r="O155" s="166">
        <f t="shared" si="164"/>
        <v>7081</v>
      </c>
      <c r="P155" s="166">
        <f t="shared" si="164"/>
        <v>1</v>
      </c>
      <c r="Q155" s="166">
        <f t="shared" si="164"/>
        <v>7082</v>
      </c>
      <c r="R155" s="166">
        <f t="shared" si="164"/>
        <v>4532</v>
      </c>
      <c r="S155" s="167">
        <f t="shared" si="164"/>
        <v>2118</v>
      </c>
      <c r="T155" s="166">
        <f t="shared" si="164"/>
        <v>6650</v>
      </c>
      <c r="U155" s="166">
        <f t="shared" si="164"/>
        <v>0</v>
      </c>
      <c r="V155" s="168">
        <f t="shared" si="164"/>
        <v>6650</v>
      </c>
      <c r="W155" s="169">
        <f>IF(Q155=0,0,((V155/Q155)-1)*100)</f>
        <v>-6.0999717593899998</v>
      </c>
      <c r="Y155" s="3"/>
      <c r="Z155" s="3"/>
    </row>
    <row r="156" spans="1:26" ht="14.25" thickTop="1" thickBot="1" x14ac:dyDescent="0.25">
      <c r="B156" s="212"/>
      <c r="C156" s="123"/>
      <c r="D156" s="123"/>
      <c r="E156" s="123"/>
      <c r="F156" s="123"/>
      <c r="G156" s="123"/>
      <c r="H156" s="123"/>
      <c r="I156" s="124"/>
      <c r="L156" s="226" t="s">
        <v>22</v>
      </c>
      <c r="M156" s="248">
        <f>+M102+M129</f>
        <v>429</v>
      </c>
      <c r="N156" s="249">
        <f>+N102+N129</f>
        <v>233</v>
      </c>
      <c r="O156" s="161">
        <f t="shared" si="149"/>
        <v>662</v>
      </c>
      <c r="P156" s="255">
        <f>+P102+P129</f>
        <v>0</v>
      </c>
      <c r="Q156" s="163">
        <f t="shared" si="150"/>
        <v>662</v>
      </c>
      <c r="R156" s="248"/>
      <c r="S156" s="249"/>
      <c r="T156" s="161"/>
      <c r="U156" s="255"/>
      <c r="V156" s="165"/>
      <c r="W156" s="222"/>
      <c r="Y156" s="3"/>
      <c r="Z156" s="3"/>
    </row>
    <row r="157" spans="1:26" ht="14.25" thickTop="1" thickBot="1" x14ac:dyDescent="0.25">
      <c r="A157" s="123"/>
      <c r="B157" s="212"/>
      <c r="C157" s="123"/>
      <c r="D157" s="123"/>
      <c r="E157" s="123"/>
      <c r="F157" s="123"/>
      <c r="G157" s="123"/>
      <c r="H157" s="123"/>
      <c r="I157" s="124"/>
      <c r="J157" s="123"/>
      <c r="L157" s="207" t="s">
        <v>23</v>
      </c>
      <c r="M157" s="170">
        <f t="shared" ref="M157:Q157" si="165">+M152+M153+M156</f>
        <v>1360</v>
      </c>
      <c r="N157" s="170">
        <f t="shared" si="165"/>
        <v>797</v>
      </c>
      <c r="O157" s="171">
        <f t="shared" si="165"/>
        <v>2157</v>
      </c>
      <c r="P157" s="171">
        <f t="shared" si="165"/>
        <v>0</v>
      </c>
      <c r="Q157" s="171">
        <f t="shared" si="165"/>
        <v>2157</v>
      </c>
      <c r="R157" s="170"/>
      <c r="S157" s="170"/>
      <c r="T157" s="171"/>
      <c r="U157" s="171"/>
      <c r="V157" s="171"/>
      <c r="W157" s="172"/>
      <c r="Y157" s="3"/>
      <c r="Z157" s="3"/>
    </row>
    <row r="158" spans="1:26" ht="13.5" thickTop="1" x14ac:dyDescent="0.2">
      <c r="A158" s="123"/>
      <c r="B158" s="212"/>
      <c r="C158" s="123"/>
      <c r="D158" s="123"/>
      <c r="E158" s="123"/>
      <c r="F158" s="123"/>
      <c r="G158" s="123"/>
      <c r="H158" s="123"/>
      <c r="I158" s="124"/>
      <c r="J158" s="123"/>
      <c r="L158" s="226" t="s">
        <v>24</v>
      </c>
      <c r="M158" s="248">
        <f t="shared" ref="M158:N160" si="166">+M104+M131</f>
        <v>506</v>
      </c>
      <c r="N158" s="249">
        <f t="shared" si="166"/>
        <v>253</v>
      </c>
      <c r="O158" s="161">
        <f t="shared" ref="O158:O160" si="167">+M158+N158</f>
        <v>759</v>
      </c>
      <c r="P158" s="256">
        <f>+P104+P131</f>
        <v>0</v>
      </c>
      <c r="Q158" s="163">
        <f t="shared" ref="Q158:Q160" si="168">+O158+P158</f>
        <v>759</v>
      </c>
      <c r="R158" s="248"/>
      <c r="S158" s="249"/>
      <c r="T158" s="161"/>
      <c r="U158" s="256"/>
      <c r="V158" s="165"/>
      <c r="W158" s="222"/>
    </row>
    <row r="159" spans="1:26" x14ac:dyDescent="0.2">
      <c r="A159" s="123"/>
      <c r="B159" s="126"/>
      <c r="C159" s="136"/>
      <c r="D159" s="136"/>
      <c r="E159" s="127"/>
      <c r="F159" s="137"/>
      <c r="G159" s="137"/>
      <c r="H159" s="138"/>
      <c r="I159" s="139"/>
      <c r="J159" s="123"/>
      <c r="L159" s="226" t="s">
        <v>26</v>
      </c>
      <c r="M159" s="248">
        <f t="shared" si="166"/>
        <v>509</v>
      </c>
      <c r="N159" s="249">
        <f t="shared" si="166"/>
        <v>247</v>
      </c>
      <c r="O159" s="161">
        <f>+M159+N159</f>
        <v>756</v>
      </c>
      <c r="P159" s="102">
        <f>+P105+P132</f>
        <v>0</v>
      </c>
      <c r="Q159" s="163">
        <f>+O159+P159</f>
        <v>756</v>
      </c>
      <c r="R159" s="248"/>
      <c r="S159" s="249"/>
      <c r="T159" s="161"/>
      <c r="U159" s="102"/>
      <c r="V159" s="165"/>
      <c r="W159" s="222"/>
    </row>
    <row r="160" spans="1:26" ht="13.5" customHeight="1" thickBot="1" x14ac:dyDescent="0.25">
      <c r="A160" s="129"/>
      <c r="B160" s="214"/>
      <c r="C160" s="132"/>
      <c r="D160" s="132"/>
      <c r="E160" s="132"/>
      <c r="F160" s="132"/>
      <c r="G160" s="132"/>
      <c r="H160" s="132"/>
      <c r="I160" s="133"/>
      <c r="J160" s="129"/>
      <c r="K160" s="129"/>
      <c r="L160" s="226" t="s">
        <v>27</v>
      </c>
      <c r="M160" s="248">
        <f t="shared" si="166"/>
        <v>497</v>
      </c>
      <c r="N160" s="249">
        <f t="shared" si="166"/>
        <v>244</v>
      </c>
      <c r="O160" s="161">
        <f t="shared" si="167"/>
        <v>741</v>
      </c>
      <c r="P160" s="102">
        <f>+P106+P133</f>
        <v>0</v>
      </c>
      <c r="Q160" s="163">
        <f t="shared" si="168"/>
        <v>741</v>
      </c>
      <c r="R160" s="248"/>
      <c r="S160" s="249"/>
      <c r="T160" s="161"/>
      <c r="U160" s="102"/>
      <c r="V160" s="165"/>
      <c r="W160" s="222"/>
    </row>
    <row r="161" spans="1:26" ht="13.5" customHeight="1" thickTop="1" thickBot="1" x14ac:dyDescent="0.25">
      <c r="A161" s="129"/>
      <c r="B161" s="214"/>
      <c r="C161" s="132"/>
      <c r="D161" s="132"/>
      <c r="E161" s="132"/>
      <c r="F161" s="132"/>
      <c r="G161" s="132"/>
      <c r="H161" s="132"/>
      <c r="I161" s="133"/>
      <c r="J161" s="129"/>
      <c r="K161" s="129"/>
      <c r="L161" s="206" t="s">
        <v>28</v>
      </c>
      <c r="M161" s="166">
        <f t="shared" ref="M161:Q161" si="169">+M158+M159+M160</f>
        <v>1512</v>
      </c>
      <c r="N161" s="167">
        <f t="shared" si="169"/>
        <v>744</v>
      </c>
      <c r="O161" s="166">
        <f t="shared" si="169"/>
        <v>2256</v>
      </c>
      <c r="P161" s="166">
        <f t="shared" si="169"/>
        <v>0</v>
      </c>
      <c r="Q161" s="166">
        <f t="shared" si="169"/>
        <v>2256</v>
      </c>
      <c r="R161" s="166"/>
      <c r="S161" s="167"/>
      <c r="T161" s="166"/>
      <c r="U161" s="166"/>
      <c r="V161" s="166"/>
      <c r="W161" s="169"/>
    </row>
    <row r="162" spans="1:26" ht="14.25" thickTop="1" thickBot="1" x14ac:dyDescent="0.25">
      <c r="B162" s="212"/>
      <c r="C162" s="123"/>
      <c r="D162" s="123"/>
      <c r="E162" s="123"/>
      <c r="F162" s="123"/>
      <c r="G162" s="123"/>
      <c r="H162" s="123"/>
      <c r="I162" s="124"/>
      <c r="L162" s="206" t="s">
        <v>92</v>
      </c>
      <c r="M162" s="166">
        <f t="shared" ref="M162:Q162" si="170">+M147+M151+M157+M161</f>
        <v>6488</v>
      </c>
      <c r="N162" s="167">
        <f t="shared" si="170"/>
        <v>3511</v>
      </c>
      <c r="O162" s="166">
        <f t="shared" si="170"/>
        <v>9999</v>
      </c>
      <c r="P162" s="166">
        <f t="shared" si="170"/>
        <v>1</v>
      </c>
      <c r="Q162" s="166">
        <f t="shared" si="170"/>
        <v>10000</v>
      </c>
      <c r="R162" s="166"/>
      <c r="S162" s="167"/>
      <c r="T162" s="166"/>
      <c r="U162" s="166"/>
      <c r="V162" s="168"/>
      <c r="W162" s="169"/>
      <c r="Y162" s="3"/>
      <c r="Z162" s="3"/>
    </row>
    <row r="163" spans="1:26" ht="14.25" thickTop="1" thickBot="1" x14ac:dyDescent="0.25">
      <c r="B163" s="212"/>
      <c r="C163" s="123"/>
      <c r="D163" s="123"/>
      <c r="E163" s="123"/>
      <c r="F163" s="123"/>
      <c r="G163" s="123"/>
      <c r="H163" s="123"/>
      <c r="I163" s="124"/>
      <c r="L163" s="205" t="s">
        <v>61</v>
      </c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6"/>
    </row>
    <row r="164" spans="1:26" ht="13.5" thickTop="1" x14ac:dyDescent="0.2">
      <c r="B164" s="212"/>
      <c r="C164" s="123"/>
      <c r="D164" s="123"/>
      <c r="E164" s="123"/>
      <c r="F164" s="123"/>
      <c r="G164" s="123"/>
      <c r="H164" s="123"/>
      <c r="I164" s="124"/>
      <c r="L164" s="308" t="s">
        <v>49</v>
      </c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10"/>
    </row>
    <row r="165" spans="1:26" ht="13.5" thickBot="1" x14ac:dyDescent="0.25">
      <c r="B165" s="212"/>
      <c r="C165" s="123"/>
      <c r="D165" s="123"/>
      <c r="E165" s="123"/>
      <c r="F165" s="123"/>
      <c r="G165" s="123"/>
      <c r="H165" s="123"/>
      <c r="I165" s="124"/>
      <c r="L165" s="311" t="s">
        <v>50</v>
      </c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3"/>
    </row>
    <row r="166" spans="1:26" ht="3.75" customHeight="1" thickTop="1" thickBot="1" x14ac:dyDescent="0.25">
      <c r="B166" s="212"/>
      <c r="C166" s="123"/>
      <c r="D166" s="123"/>
      <c r="E166" s="123"/>
      <c r="F166" s="123"/>
      <c r="G166" s="123"/>
      <c r="H166" s="123"/>
      <c r="I166" s="124"/>
      <c r="L166" s="202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122" t="s">
        <v>41</v>
      </c>
    </row>
    <row r="167" spans="1:26" ht="14.25" thickTop="1" thickBot="1" x14ac:dyDescent="0.25">
      <c r="B167" s="212"/>
      <c r="C167" s="123"/>
      <c r="D167" s="123"/>
      <c r="E167" s="123"/>
      <c r="F167" s="123"/>
      <c r="G167" s="123"/>
      <c r="H167" s="123"/>
      <c r="I167" s="124"/>
      <c r="L167" s="224"/>
      <c r="M167" s="317" t="s">
        <v>91</v>
      </c>
      <c r="N167" s="318"/>
      <c r="O167" s="318"/>
      <c r="P167" s="318"/>
      <c r="Q167" s="319"/>
      <c r="R167" s="317" t="s">
        <v>93</v>
      </c>
      <c r="S167" s="318"/>
      <c r="T167" s="318"/>
      <c r="U167" s="318"/>
      <c r="V167" s="319"/>
      <c r="W167" s="225" t="s">
        <v>4</v>
      </c>
    </row>
    <row r="168" spans="1:26" ht="13.5" thickTop="1" x14ac:dyDescent="0.2">
      <c r="B168" s="212"/>
      <c r="C168" s="123"/>
      <c r="D168" s="123"/>
      <c r="E168" s="123"/>
      <c r="F168" s="123"/>
      <c r="G168" s="123"/>
      <c r="H168" s="123"/>
      <c r="I168" s="124"/>
      <c r="L168" s="226" t="s">
        <v>5</v>
      </c>
      <c r="M168" s="227"/>
      <c r="N168" s="230"/>
      <c r="O168" s="199"/>
      <c r="P168" s="231"/>
      <c r="Q168" s="200"/>
      <c r="R168" s="227"/>
      <c r="S168" s="230"/>
      <c r="T168" s="199"/>
      <c r="U168" s="231"/>
      <c r="V168" s="200"/>
      <c r="W168" s="229" t="s">
        <v>6</v>
      </c>
    </row>
    <row r="169" spans="1:26" ht="13.5" thickBot="1" x14ac:dyDescent="0.25">
      <c r="B169" s="212"/>
      <c r="C169" s="123"/>
      <c r="D169" s="123"/>
      <c r="E169" s="123"/>
      <c r="F169" s="123"/>
      <c r="G169" s="123"/>
      <c r="H169" s="123"/>
      <c r="I169" s="124"/>
      <c r="L169" s="232"/>
      <c r="M169" s="236" t="s">
        <v>42</v>
      </c>
      <c r="N169" s="237" t="s">
        <v>43</v>
      </c>
      <c r="O169" s="201" t="s">
        <v>44</v>
      </c>
      <c r="P169" s="238" t="s">
        <v>13</v>
      </c>
      <c r="Q169" s="221" t="s">
        <v>9</v>
      </c>
      <c r="R169" s="236" t="s">
        <v>42</v>
      </c>
      <c r="S169" s="237" t="s">
        <v>43</v>
      </c>
      <c r="T169" s="201" t="s">
        <v>44</v>
      </c>
      <c r="U169" s="238" t="s">
        <v>13</v>
      </c>
      <c r="V169" s="221" t="s">
        <v>9</v>
      </c>
      <c r="W169" s="235"/>
    </row>
    <row r="170" spans="1:26" ht="4.5" customHeight="1" thickTop="1" x14ac:dyDescent="0.2">
      <c r="B170" s="212"/>
      <c r="C170" s="123"/>
      <c r="D170" s="123"/>
      <c r="E170" s="123"/>
      <c r="F170" s="123"/>
      <c r="G170" s="123"/>
      <c r="H170" s="123"/>
      <c r="I170" s="124"/>
      <c r="L170" s="226"/>
      <c r="M170" s="242"/>
      <c r="N170" s="243"/>
      <c r="O170" s="176"/>
      <c r="P170" s="244"/>
      <c r="Q170" s="182"/>
      <c r="R170" s="242"/>
      <c r="S170" s="243"/>
      <c r="T170" s="176"/>
      <c r="U170" s="244"/>
      <c r="V170" s="186"/>
      <c r="W170" s="245"/>
    </row>
    <row r="171" spans="1:26" x14ac:dyDescent="0.2">
      <c r="B171" s="212"/>
      <c r="C171" s="123"/>
      <c r="D171" s="123"/>
      <c r="E171" s="123"/>
      <c r="F171" s="123"/>
      <c r="G171" s="123"/>
      <c r="H171" s="123"/>
      <c r="I171" s="124"/>
      <c r="L171" s="226" t="s">
        <v>14</v>
      </c>
      <c r="M171" s="248">
        <v>0</v>
      </c>
      <c r="N171" s="249">
        <v>0</v>
      </c>
      <c r="O171" s="177">
        <f>M171+N171</f>
        <v>0</v>
      </c>
      <c r="P171" s="102">
        <v>0</v>
      </c>
      <c r="Q171" s="183">
        <f t="shared" ref="Q171:Q176" si="171">O171+P171</f>
        <v>0</v>
      </c>
      <c r="R171" s="248">
        <v>0</v>
      </c>
      <c r="S171" s="249">
        <v>0</v>
      </c>
      <c r="T171" s="177">
        <f>+R171+S171</f>
        <v>0</v>
      </c>
      <c r="U171" s="102">
        <v>0</v>
      </c>
      <c r="V171" s="187">
        <f>+T171+U171</f>
        <v>0</v>
      </c>
      <c r="W171" s="102">
        <f t="shared" ref="W171:W182" si="172">IF(Q171=0,0,((V171/Q171)-1)*100)</f>
        <v>0</v>
      </c>
    </row>
    <row r="172" spans="1:26" x14ac:dyDescent="0.2">
      <c r="B172" s="212"/>
      <c r="C172" s="123"/>
      <c r="D172" s="123"/>
      <c r="E172" s="123"/>
      <c r="F172" s="123"/>
      <c r="G172" s="123"/>
      <c r="H172" s="123"/>
      <c r="I172" s="124"/>
      <c r="L172" s="226" t="s">
        <v>15</v>
      </c>
      <c r="M172" s="248">
        <v>0</v>
      </c>
      <c r="N172" s="249">
        <v>0</v>
      </c>
      <c r="O172" s="177">
        <f>M172+N172</f>
        <v>0</v>
      </c>
      <c r="P172" s="102">
        <v>0</v>
      </c>
      <c r="Q172" s="183">
        <f t="shared" si="171"/>
        <v>0</v>
      </c>
      <c r="R172" s="248">
        <v>0</v>
      </c>
      <c r="S172" s="249">
        <v>0</v>
      </c>
      <c r="T172" s="177">
        <f t="shared" ref="T172:T173" si="173">+R172+S172</f>
        <v>0</v>
      </c>
      <c r="U172" s="102">
        <v>0</v>
      </c>
      <c r="V172" s="187">
        <f t="shared" ref="V172:V173" si="174">+T172+U172</f>
        <v>0</v>
      </c>
      <c r="W172" s="102">
        <f t="shared" si="172"/>
        <v>0</v>
      </c>
    </row>
    <row r="173" spans="1:26" ht="13.5" thickBot="1" x14ac:dyDescent="0.25">
      <c r="B173" s="212"/>
      <c r="C173" s="123"/>
      <c r="D173" s="123"/>
      <c r="E173" s="123"/>
      <c r="F173" s="123"/>
      <c r="G173" s="123"/>
      <c r="H173" s="123"/>
      <c r="I173" s="124"/>
      <c r="L173" s="232" t="s">
        <v>16</v>
      </c>
      <c r="M173" s="248"/>
      <c r="N173" s="249"/>
      <c r="O173" s="177">
        <f>M173+N173</f>
        <v>0</v>
      </c>
      <c r="P173" s="102"/>
      <c r="Q173" s="183">
        <f t="shared" si="171"/>
        <v>0</v>
      </c>
      <c r="R173" s="248">
        <v>0</v>
      </c>
      <c r="S173" s="249">
        <v>0</v>
      </c>
      <c r="T173" s="177">
        <f t="shared" si="173"/>
        <v>0</v>
      </c>
      <c r="U173" s="102">
        <v>0</v>
      </c>
      <c r="V173" s="187">
        <f t="shared" si="174"/>
        <v>0</v>
      </c>
      <c r="W173" s="102">
        <f t="shared" si="172"/>
        <v>0</v>
      </c>
    </row>
    <row r="174" spans="1:26" ht="14.25" thickTop="1" thickBot="1" x14ac:dyDescent="0.25">
      <c r="B174" s="212"/>
      <c r="C174" s="123"/>
      <c r="D174" s="123"/>
      <c r="E174" s="123"/>
      <c r="F174" s="123"/>
      <c r="G174" s="123"/>
      <c r="H174" s="123"/>
      <c r="I174" s="124"/>
      <c r="L174" s="208" t="s">
        <v>56</v>
      </c>
      <c r="M174" s="189">
        <f>+M173+M172+M171</f>
        <v>0</v>
      </c>
      <c r="N174" s="190">
        <f>+N173+N172+N171</f>
        <v>0</v>
      </c>
      <c r="O174" s="189">
        <f>+O173+O172+O171</f>
        <v>0</v>
      </c>
      <c r="P174" s="189">
        <f>+P173+P172+P171</f>
        <v>0</v>
      </c>
      <c r="Q174" s="189">
        <f t="shared" si="171"/>
        <v>0</v>
      </c>
      <c r="R174" s="189">
        <f>+R173+R172+R171</f>
        <v>0</v>
      </c>
      <c r="S174" s="190">
        <f>+S173+S172+S171</f>
        <v>0</v>
      </c>
      <c r="T174" s="189">
        <f>+T173+T172+T171</f>
        <v>0</v>
      </c>
      <c r="U174" s="189">
        <f>+U173+U172+U171</f>
        <v>0</v>
      </c>
      <c r="V174" s="191">
        <f>+V171+V172+V173</f>
        <v>0</v>
      </c>
      <c r="W174" s="275">
        <f t="shared" si="172"/>
        <v>0</v>
      </c>
    </row>
    <row r="175" spans="1:26" ht="13.5" thickTop="1" x14ac:dyDescent="0.2">
      <c r="B175" s="212"/>
      <c r="C175" s="123"/>
      <c r="D175" s="123"/>
      <c r="E175" s="123"/>
      <c r="F175" s="123"/>
      <c r="G175" s="123"/>
      <c r="H175" s="123"/>
      <c r="I175" s="124"/>
      <c r="L175" s="226" t="s">
        <v>18</v>
      </c>
      <c r="M175" s="258">
        <v>0</v>
      </c>
      <c r="N175" s="259">
        <v>0</v>
      </c>
      <c r="O175" s="178">
        <f>M175+N175</f>
        <v>0</v>
      </c>
      <c r="P175" s="102">
        <v>0</v>
      </c>
      <c r="Q175" s="184">
        <f t="shared" si="171"/>
        <v>0</v>
      </c>
      <c r="R175" s="258">
        <v>0</v>
      </c>
      <c r="S175" s="259">
        <v>0</v>
      </c>
      <c r="T175" s="178">
        <f t="shared" ref="T175:T177" si="175">+R175+S175</f>
        <v>0</v>
      </c>
      <c r="U175" s="102">
        <v>0</v>
      </c>
      <c r="V175" s="187">
        <f t="shared" ref="V175:V177" si="176">+T175+U175</f>
        <v>0</v>
      </c>
      <c r="W175" s="102">
        <f t="shared" si="172"/>
        <v>0</v>
      </c>
    </row>
    <row r="176" spans="1:26" x14ac:dyDescent="0.2">
      <c r="B176" s="212"/>
      <c r="C176" s="123"/>
      <c r="D176" s="123"/>
      <c r="E176" s="123"/>
      <c r="F176" s="123"/>
      <c r="G176" s="123"/>
      <c r="H176" s="123"/>
      <c r="I176" s="124"/>
      <c r="L176" s="226" t="s">
        <v>19</v>
      </c>
      <c r="M176" s="248">
        <v>0</v>
      </c>
      <c r="N176" s="249">
        <v>0</v>
      </c>
      <c r="O176" s="177">
        <v>0</v>
      </c>
      <c r="P176" s="102">
        <v>0</v>
      </c>
      <c r="Q176" s="183">
        <f t="shared" si="171"/>
        <v>0</v>
      </c>
      <c r="R176" s="248">
        <v>0</v>
      </c>
      <c r="S176" s="249">
        <v>0</v>
      </c>
      <c r="T176" s="177">
        <f t="shared" si="175"/>
        <v>0</v>
      </c>
      <c r="U176" s="102">
        <v>0</v>
      </c>
      <c r="V176" s="187">
        <f t="shared" si="176"/>
        <v>0</v>
      </c>
      <c r="W176" s="102">
        <f t="shared" si="172"/>
        <v>0</v>
      </c>
    </row>
    <row r="177" spans="1:23" ht="13.5" thickBot="1" x14ac:dyDescent="0.25">
      <c r="B177" s="212"/>
      <c r="C177" s="123"/>
      <c r="D177" s="123"/>
      <c r="E177" s="123"/>
      <c r="F177" s="123"/>
      <c r="G177" s="123"/>
      <c r="H177" s="123"/>
      <c r="I177" s="124"/>
      <c r="L177" s="226" t="s">
        <v>20</v>
      </c>
      <c r="M177" s="248">
        <v>0</v>
      </c>
      <c r="N177" s="249">
        <v>0</v>
      </c>
      <c r="O177" s="177">
        <f>+N177+M177</f>
        <v>0</v>
      </c>
      <c r="P177" s="102">
        <v>0</v>
      </c>
      <c r="Q177" s="183">
        <v>0</v>
      </c>
      <c r="R177" s="248">
        <v>0</v>
      </c>
      <c r="S177" s="249">
        <v>0</v>
      </c>
      <c r="T177" s="177">
        <f t="shared" si="175"/>
        <v>0</v>
      </c>
      <c r="U177" s="102">
        <v>0</v>
      </c>
      <c r="V177" s="187">
        <f t="shared" si="176"/>
        <v>0</v>
      </c>
      <c r="W177" s="102">
        <f t="shared" si="172"/>
        <v>0</v>
      </c>
    </row>
    <row r="178" spans="1:23" ht="14.25" thickTop="1" thickBot="1" x14ac:dyDescent="0.25">
      <c r="B178" s="212"/>
      <c r="C178" s="123"/>
      <c r="D178" s="123"/>
      <c r="E178" s="123"/>
      <c r="F178" s="123"/>
      <c r="G178" s="123"/>
      <c r="H178" s="123"/>
      <c r="I178" s="124"/>
      <c r="L178" s="208" t="s">
        <v>89</v>
      </c>
      <c r="M178" s="189">
        <f t="shared" ref="M178:V178" si="177">+M175+M176+M177</f>
        <v>0</v>
      </c>
      <c r="N178" s="190">
        <f t="shared" si="177"/>
        <v>0</v>
      </c>
      <c r="O178" s="189">
        <f t="shared" si="177"/>
        <v>0</v>
      </c>
      <c r="P178" s="189">
        <f t="shared" si="177"/>
        <v>0</v>
      </c>
      <c r="Q178" s="189">
        <f t="shared" si="177"/>
        <v>0</v>
      </c>
      <c r="R178" s="189">
        <f t="shared" si="177"/>
        <v>0</v>
      </c>
      <c r="S178" s="190">
        <f t="shared" si="177"/>
        <v>0</v>
      </c>
      <c r="T178" s="189">
        <f t="shared" si="177"/>
        <v>0</v>
      </c>
      <c r="U178" s="189">
        <f t="shared" si="177"/>
        <v>0</v>
      </c>
      <c r="V178" s="191">
        <f t="shared" si="177"/>
        <v>0</v>
      </c>
      <c r="W178" s="275">
        <f t="shared" si="172"/>
        <v>0</v>
      </c>
    </row>
    <row r="179" spans="1:23" ht="13.5" thickTop="1" x14ac:dyDescent="0.2">
      <c r="B179" s="212"/>
      <c r="C179" s="123"/>
      <c r="D179" s="123"/>
      <c r="E179" s="123"/>
      <c r="F179" s="123"/>
      <c r="G179" s="123"/>
      <c r="H179" s="123"/>
      <c r="I179" s="124"/>
      <c r="L179" s="226" t="s">
        <v>21</v>
      </c>
      <c r="M179" s="248">
        <v>0</v>
      </c>
      <c r="N179" s="249">
        <v>0</v>
      </c>
      <c r="O179" s="177">
        <v>0</v>
      </c>
      <c r="P179" s="102">
        <v>0</v>
      </c>
      <c r="Q179" s="183">
        <f>O179+P179</f>
        <v>0</v>
      </c>
      <c r="R179" s="248">
        <v>0</v>
      </c>
      <c r="S179" s="249">
        <v>0</v>
      </c>
      <c r="T179" s="177">
        <f t="shared" ref="T179:T180" si="178">+R179+S179</f>
        <v>0</v>
      </c>
      <c r="U179" s="102">
        <v>0</v>
      </c>
      <c r="V179" s="187">
        <f t="shared" ref="V179:V180" si="179">+T179+U179</f>
        <v>0</v>
      </c>
      <c r="W179" s="102">
        <f t="shared" si="172"/>
        <v>0</v>
      </c>
    </row>
    <row r="180" spans="1:23" ht="13.5" thickBot="1" x14ac:dyDescent="0.25">
      <c r="B180" s="212"/>
      <c r="C180" s="123"/>
      <c r="D180" s="123"/>
      <c r="E180" s="123"/>
      <c r="F180" s="123"/>
      <c r="G180" s="123"/>
      <c r="H180" s="123"/>
      <c r="I180" s="124"/>
      <c r="L180" s="226" t="s">
        <v>90</v>
      </c>
      <c r="M180" s="248">
        <v>0</v>
      </c>
      <c r="N180" s="249">
        <v>0</v>
      </c>
      <c r="O180" s="177">
        <v>0</v>
      </c>
      <c r="P180" s="102">
        <v>0</v>
      </c>
      <c r="Q180" s="183">
        <f>O180+P180</f>
        <v>0</v>
      </c>
      <c r="R180" s="248">
        <v>0</v>
      </c>
      <c r="S180" s="249">
        <v>0</v>
      </c>
      <c r="T180" s="177">
        <f t="shared" si="178"/>
        <v>0</v>
      </c>
      <c r="U180" s="102">
        <v>0</v>
      </c>
      <c r="V180" s="187">
        <f t="shared" si="179"/>
        <v>0</v>
      </c>
      <c r="W180" s="102">
        <f>IF(Q180=0,0,((V180/Q180)-1)*100)</f>
        <v>0</v>
      </c>
    </row>
    <row r="181" spans="1:23" ht="14.25" thickTop="1" thickBot="1" x14ac:dyDescent="0.25">
      <c r="B181" s="212"/>
      <c r="C181" s="123"/>
      <c r="D181" s="123"/>
      <c r="E181" s="123"/>
      <c r="F181" s="123"/>
      <c r="G181" s="123"/>
      <c r="H181" s="123"/>
      <c r="I181" s="124"/>
      <c r="L181" s="208" t="s">
        <v>94</v>
      </c>
      <c r="M181" s="189">
        <f t="shared" ref="M181" si="180">+M178+M179+M180</f>
        <v>0</v>
      </c>
      <c r="N181" s="190">
        <f t="shared" ref="N181" si="181">+N178+N179+N180</f>
        <v>0</v>
      </c>
      <c r="O181" s="189">
        <f t="shared" ref="O181" si="182">+O178+O179+O180</f>
        <v>0</v>
      </c>
      <c r="P181" s="189">
        <f t="shared" ref="P181" si="183">+P178+P179+P180</f>
        <v>0</v>
      </c>
      <c r="Q181" s="189">
        <f t="shared" ref="Q181" si="184">+Q178+Q179+Q180</f>
        <v>0</v>
      </c>
      <c r="R181" s="189">
        <f t="shared" ref="R181" si="185">+R178+R179+R180</f>
        <v>0</v>
      </c>
      <c r="S181" s="190">
        <f t="shared" ref="S181" si="186">+S178+S179+S180</f>
        <v>0</v>
      </c>
      <c r="T181" s="189">
        <f t="shared" ref="T181" si="187">+T178+T179+T180</f>
        <v>0</v>
      </c>
      <c r="U181" s="189">
        <f t="shared" ref="U181" si="188">+U178+U179+U180</f>
        <v>0</v>
      </c>
      <c r="V181" s="191">
        <f t="shared" ref="V181" si="189">+V178+V179+V180</f>
        <v>0</v>
      </c>
      <c r="W181" s="275">
        <f t="shared" si="172"/>
        <v>0</v>
      </c>
    </row>
    <row r="182" spans="1:23" ht="14.25" thickTop="1" thickBot="1" x14ac:dyDescent="0.25">
      <c r="B182" s="212"/>
      <c r="C182" s="123"/>
      <c r="D182" s="123"/>
      <c r="E182" s="123"/>
      <c r="F182" s="123"/>
      <c r="G182" s="123"/>
      <c r="H182" s="123"/>
      <c r="I182" s="124"/>
      <c r="L182" s="208" t="s">
        <v>95</v>
      </c>
      <c r="M182" s="189">
        <f t="shared" ref="M182:V182" si="190">+M174+M178+M179+M180</f>
        <v>0</v>
      </c>
      <c r="N182" s="190">
        <f t="shared" si="190"/>
        <v>0</v>
      </c>
      <c r="O182" s="189">
        <f t="shared" si="190"/>
        <v>0</v>
      </c>
      <c r="P182" s="189">
        <f t="shared" si="190"/>
        <v>0</v>
      </c>
      <c r="Q182" s="189">
        <f t="shared" si="190"/>
        <v>0</v>
      </c>
      <c r="R182" s="189">
        <f t="shared" si="190"/>
        <v>0</v>
      </c>
      <c r="S182" s="190">
        <f t="shared" si="190"/>
        <v>0</v>
      </c>
      <c r="T182" s="189">
        <f t="shared" si="190"/>
        <v>0</v>
      </c>
      <c r="U182" s="189">
        <f t="shared" si="190"/>
        <v>0</v>
      </c>
      <c r="V182" s="191">
        <f t="shared" si="190"/>
        <v>0</v>
      </c>
      <c r="W182" s="275">
        <f t="shared" si="172"/>
        <v>0</v>
      </c>
    </row>
    <row r="183" spans="1:23" ht="14.25" thickTop="1" thickBot="1" x14ac:dyDescent="0.25">
      <c r="B183" s="212"/>
      <c r="C183" s="123"/>
      <c r="D183" s="123"/>
      <c r="E183" s="123"/>
      <c r="F183" s="123"/>
      <c r="G183" s="123"/>
      <c r="H183" s="123"/>
      <c r="I183" s="124"/>
      <c r="L183" s="226" t="s">
        <v>22</v>
      </c>
      <c r="M183" s="248">
        <v>0</v>
      </c>
      <c r="N183" s="249">
        <v>0</v>
      </c>
      <c r="O183" s="179">
        <v>0</v>
      </c>
      <c r="P183" s="255">
        <v>0</v>
      </c>
      <c r="Q183" s="183">
        <f>+O183+P183</f>
        <v>0</v>
      </c>
      <c r="R183" s="248"/>
      <c r="S183" s="249"/>
      <c r="T183" s="179"/>
      <c r="U183" s="255"/>
      <c r="V183" s="187"/>
      <c r="W183" s="102"/>
    </row>
    <row r="184" spans="1:23" ht="14.25" thickTop="1" thickBot="1" x14ac:dyDescent="0.25">
      <c r="B184" s="212"/>
      <c r="C184" s="123"/>
      <c r="D184" s="123"/>
      <c r="E184" s="123"/>
      <c r="F184" s="123"/>
      <c r="G184" s="123"/>
      <c r="H184" s="123"/>
      <c r="I184" s="124"/>
      <c r="L184" s="209" t="s">
        <v>23</v>
      </c>
      <c r="M184" s="193">
        <f t="shared" ref="M184:Q184" si="191">+M179+M180+M183</f>
        <v>0</v>
      </c>
      <c r="N184" s="193">
        <f t="shared" si="191"/>
        <v>0</v>
      </c>
      <c r="O184" s="197">
        <f t="shared" si="191"/>
        <v>0</v>
      </c>
      <c r="P184" s="197">
        <f t="shared" si="191"/>
        <v>0</v>
      </c>
      <c r="Q184" s="196">
        <f t="shared" si="191"/>
        <v>0</v>
      </c>
      <c r="R184" s="193"/>
      <c r="S184" s="193"/>
      <c r="T184" s="197"/>
      <c r="U184" s="197"/>
      <c r="V184" s="197"/>
      <c r="W184" s="276"/>
    </row>
    <row r="185" spans="1:23" ht="13.5" thickTop="1" x14ac:dyDescent="0.2">
      <c r="A185" s="129"/>
      <c r="B185" s="213"/>
      <c r="C185" s="130"/>
      <c r="D185" s="130"/>
      <c r="E185" s="130"/>
      <c r="F185" s="130"/>
      <c r="G185" s="130"/>
      <c r="H185" s="130"/>
      <c r="I185" s="131"/>
      <c r="J185" s="129"/>
      <c r="K185" s="129"/>
      <c r="L185" s="260" t="s">
        <v>25</v>
      </c>
      <c r="M185" s="261">
        <v>0</v>
      </c>
      <c r="N185" s="262">
        <v>0</v>
      </c>
      <c r="O185" s="180">
        <v>0</v>
      </c>
      <c r="P185" s="263">
        <v>0</v>
      </c>
      <c r="Q185" s="185">
        <f>O185+P185</f>
        <v>0</v>
      </c>
      <c r="R185" s="261"/>
      <c r="S185" s="262"/>
      <c r="T185" s="180"/>
      <c r="U185" s="263"/>
      <c r="V185" s="188"/>
      <c r="W185" s="265"/>
    </row>
    <row r="186" spans="1:23" ht="13.5" customHeight="1" x14ac:dyDescent="0.2">
      <c r="A186" s="129"/>
      <c r="B186" s="214"/>
      <c r="C186" s="132"/>
      <c r="D186" s="132"/>
      <c r="E186" s="132"/>
      <c r="F186" s="132"/>
      <c r="G186" s="132"/>
      <c r="H186" s="132"/>
      <c r="I186" s="133"/>
      <c r="J186" s="129"/>
      <c r="K186" s="129"/>
      <c r="L186" s="260" t="s">
        <v>26</v>
      </c>
      <c r="M186" s="261">
        <v>0</v>
      </c>
      <c r="N186" s="262">
        <v>0</v>
      </c>
      <c r="O186" s="180">
        <v>0</v>
      </c>
      <c r="P186" s="265">
        <v>0</v>
      </c>
      <c r="Q186" s="185">
        <f>O186+P186</f>
        <v>0</v>
      </c>
      <c r="R186" s="261"/>
      <c r="S186" s="262"/>
      <c r="T186" s="180"/>
      <c r="U186" s="265"/>
      <c r="V186" s="180"/>
      <c r="W186" s="265"/>
    </row>
    <row r="187" spans="1:23" ht="13.5" customHeight="1" thickBot="1" x14ac:dyDescent="0.25">
      <c r="A187" s="129"/>
      <c r="B187" s="214"/>
      <c r="C187" s="132"/>
      <c r="D187" s="132"/>
      <c r="E187" s="132"/>
      <c r="F187" s="132"/>
      <c r="G187" s="132"/>
      <c r="H187" s="132"/>
      <c r="I187" s="133"/>
      <c r="J187" s="129"/>
      <c r="K187" s="129"/>
      <c r="L187" s="260" t="s">
        <v>27</v>
      </c>
      <c r="M187" s="261">
        <v>0</v>
      </c>
      <c r="N187" s="262">
        <v>0</v>
      </c>
      <c r="O187" s="180">
        <v>0</v>
      </c>
      <c r="P187" s="266">
        <v>0</v>
      </c>
      <c r="Q187" s="185">
        <f>+O187+P187</f>
        <v>0</v>
      </c>
      <c r="R187" s="261"/>
      <c r="S187" s="262"/>
      <c r="T187" s="180"/>
      <c r="U187" s="266"/>
      <c r="V187" s="188"/>
      <c r="W187" s="265"/>
    </row>
    <row r="188" spans="1:23" ht="14.25" thickTop="1" thickBot="1" x14ac:dyDescent="0.25">
      <c r="B188" s="212"/>
      <c r="C188" s="123"/>
      <c r="D188" s="123"/>
      <c r="E188" s="123"/>
      <c r="F188" s="123"/>
      <c r="G188" s="123"/>
      <c r="H188" s="123"/>
      <c r="I188" s="124"/>
      <c r="L188" s="208" t="s">
        <v>28</v>
      </c>
      <c r="M188" s="189">
        <f t="shared" ref="M188:Q188" si="192">+M185+M186+M187</f>
        <v>0</v>
      </c>
      <c r="N188" s="190">
        <f t="shared" si="192"/>
        <v>0</v>
      </c>
      <c r="O188" s="189">
        <f t="shared" si="192"/>
        <v>0</v>
      </c>
      <c r="P188" s="189">
        <f t="shared" si="192"/>
        <v>0</v>
      </c>
      <c r="Q188" s="195">
        <f t="shared" si="192"/>
        <v>0</v>
      </c>
      <c r="R188" s="189"/>
      <c r="S188" s="190"/>
      <c r="T188" s="189"/>
      <c r="U188" s="189"/>
      <c r="V188" s="195"/>
      <c r="W188" s="275"/>
    </row>
    <row r="189" spans="1:23" ht="14.25" thickTop="1" thickBot="1" x14ac:dyDescent="0.25">
      <c r="B189" s="212"/>
      <c r="C189" s="123"/>
      <c r="D189" s="123"/>
      <c r="E189" s="123"/>
      <c r="F189" s="123"/>
      <c r="G189" s="123"/>
      <c r="H189" s="123"/>
      <c r="I189" s="124"/>
      <c r="L189" s="208" t="s">
        <v>92</v>
      </c>
      <c r="M189" s="189">
        <f t="shared" ref="M189:Q189" si="193">+M174+M178+M184+M188</f>
        <v>0</v>
      </c>
      <c r="N189" s="190">
        <f t="shared" si="193"/>
        <v>0</v>
      </c>
      <c r="O189" s="189">
        <f t="shared" si="193"/>
        <v>0</v>
      </c>
      <c r="P189" s="189">
        <f t="shared" si="193"/>
        <v>0</v>
      </c>
      <c r="Q189" s="189">
        <f t="shared" si="193"/>
        <v>0</v>
      </c>
      <c r="R189" s="189"/>
      <c r="S189" s="190"/>
      <c r="T189" s="189"/>
      <c r="U189" s="189"/>
      <c r="V189" s="191"/>
      <c r="W189" s="275"/>
    </row>
    <row r="190" spans="1:23" ht="14.25" thickTop="1" thickBot="1" x14ac:dyDescent="0.25">
      <c r="B190" s="212"/>
      <c r="C190" s="123"/>
      <c r="D190" s="123"/>
      <c r="E190" s="123"/>
      <c r="F190" s="123"/>
      <c r="G190" s="123"/>
      <c r="H190" s="123"/>
      <c r="I190" s="124"/>
      <c r="L190" s="205" t="s">
        <v>61</v>
      </c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6"/>
    </row>
    <row r="191" spans="1:23" ht="13.5" thickTop="1" x14ac:dyDescent="0.2">
      <c r="B191" s="212"/>
      <c r="C191" s="123"/>
      <c r="D191" s="123"/>
      <c r="E191" s="123"/>
      <c r="F191" s="123"/>
      <c r="G191" s="123"/>
      <c r="H191" s="123"/>
      <c r="I191" s="124"/>
      <c r="L191" s="308" t="s">
        <v>51</v>
      </c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10"/>
    </row>
    <row r="192" spans="1:23" ht="15" customHeight="1" thickBot="1" x14ac:dyDescent="0.25">
      <c r="B192" s="212"/>
      <c r="C192" s="123"/>
      <c r="D192" s="123"/>
      <c r="E192" s="123"/>
      <c r="F192" s="123"/>
      <c r="G192" s="123"/>
      <c r="H192" s="123"/>
      <c r="I192" s="124"/>
      <c r="L192" s="311" t="s">
        <v>52</v>
      </c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3"/>
    </row>
    <row r="193" spans="2:23" ht="14.25" thickTop="1" thickBot="1" x14ac:dyDescent="0.25">
      <c r="B193" s="212"/>
      <c r="C193" s="123"/>
      <c r="D193" s="123"/>
      <c r="E193" s="123"/>
      <c r="F193" s="123"/>
      <c r="G193" s="123"/>
      <c r="H193" s="123"/>
      <c r="I193" s="124"/>
      <c r="L193" s="202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122" t="s">
        <v>41</v>
      </c>
    </row>
    <row r="194" spans="2:23" ht="14.25" thickTop="1" thickBot="1" x14ac:dyDescent="0.25">
      <c r="B194" s="212"/>
      <c r="C194" s="123"/>
      <c r="D194" s="123"/>
      <c r="E194" s="123"/>
      <c r="F194" s="123"/>
      <c r="G194" s="123"/>
      <c r="H194" s="123"/>
      <c r="I194" s="124"/>
      <c r="L194" s="224"/>
      <c r="M194" s="317" t="s">
        <v>91</v>
      </c>
      <c r="N194" s="318"/>
      <c r="O194" s="318"/>
      <c r="P194" s="318"/>
      <c r="Q194" s="319"/>
      <c r="R194" s="317" t="s">
        <v>93</v>
      </c>
      <c r="S194" s="318"/>
      <c r="T194" s="318"/>
      <c r="U194" s="318"/>
      <c r="V194" s="319"/>
      <c r="W194" s="225" t="s">
        <v>4</v>
      </c>
    </row>
    <row r="195" spans="2:23" ht="13.5" thickTop="1" x14ac:dyDescent="0.2">
      <c r="B195" s="212"/>
      <c r="C195" s="123"/>
      <c r="D195" s="123"/>
      <c r="E195" s="123"/>
      <c r="F195" s="123"/>
      <c r="G195" s="123"/>
      <c r="H195" s="123"/>
      <c r="I195" s="124"/>
      <c r="L195" s="226" t="s">
        <v>5</v>
      </c>
      <c r="M195" s="227"/>
      <c r="N195" s="230"/>
      <c r="O195" s="199"/>
      <c r="P195" s="231"/>
      <c r="Q195" s="200"/>
      <c r="R195" s="227"/>
      <c r="S195" s="230"/>
      <c r="T195" s="199"/>
      <c r="U195" s="231"/>
      <c r="V195" s="200"/>
      <c r="W195" s="229" t="s">
        <v>6</v>
      </c>
    </row>
    <row r="196" spans="2:23" ht="13.5" thickBot="1" x14ac:dyDescent="0.25">
      <c r="B196" s="212"/>
      <c r="C196" s="123"/>
      <c r="D196" s="123"/>
      <c r="E196" s="123"/>
      <c r="F196" s="123"/>
      <c r="G196" s="123"/>
      <c r="H196" s="123"/>
      <c r="I196" s="124"/>
      <c r="L196" s="232"/>
      <c r="M196" s="236" t="s">
        <v>42</v>
      </c>
      <c r="N196" s="237" t="s">
        <v>43</v>
      </c>
      <c r="O196" s="201" t="s">
        <v>44</v>
      </c>
      <c r="P196" s="238" t="s">
        <v>13</v>
      </c>
      <c r="Q196" s="221" t="s">
        <v>9</v>
      </c>
      <c r="R196" s="236" t="s">
        <v>42</v>
      </c>
      <c r="S196" s="237" t="s">
        <v>43</v>
      </c>
      <c r="T196" s="201" t="s">
        <v>44</v>
      </c>
      <c r="U196" s="238" t="s">
        <v>13</v>
      </c>
      <c r="V196" s="221" t="s">
        <v>9</v>
      </c>
      <c r="W196" s="235"/>
    </row>
    <row r="197" spans="2:23" ht="4.5" customHeight="1" thickTop="1" x14ac:dyDescent="0.2">
      <c r="B197" s="212"/>
      <c r="C197" s="123"/>
      <c r="D197" s="123"/>
      <c r="E197" s="123"/>
      <c r="F197" s="123"/>
      <c r="G197" s="123"/>
      <c r="H197" s="123"/>
      <c r="I197" s="124"/>
      <c r="L197" s="226"/>
      <c r="M197" s="242"/>
      <c r="N197" s="243"/>
      <c r="O197" s="176"/>
      <c r="P197" s="244"/>
      <c r="Q197" s="182"/>
      <c r="R197" s="242"/>
      <c r="S197" s="243"/>
      <c r="T197" s="176"/>
      <c r="U197" s="244"/>
      <c r="V197" s="186"/>
      <c r="W197" s="245"/>
    </row>
    <row r="198" spans="2:23" x14ac:dyDescent="0.2">
      <c r="B198" s="212"/>
      <c r="C198" s="123"/>
      <c r="D198" s="123"/>
      <c r="E198" s="123"/>
      <c r="F198" s="123"/>
      <c r="G198" s="123"/>
      <c r="H198" s="123"/>
      <c r="I198" s="124"/>
      <c r="L198" s="226" t="s">
        <v>14</v>
      </c>
      <c r="M198" s="248">
        <v>87</v>
      </c>
      <c r="N198" s="249">
        <v>53</v>
      </c>
      <c r="O198" s="177">
        <f>+M198+N198</f>
        <v>140</v>
      </c>
      <c r="P198" s="102">
        <v>0</v>
      </c>
      <c r="Q198" s="183">
        <f>O198+P198</f>
        <v>140</v>
      </c>
      <c r="R198" s="248">
        <v>100</v>
      </c>
      <c r="S198" s="249">
        <v>84</v>
      </c>
      <c r="T198" s="177">
        <f t="shared" ref="T198:T200" si="194">+R198+S198</f>
        <v>184</v>
      </c>
      <c r="U198" s="102">
        <v>0</v>
      </c>
      <c r="V198" s="187">
        <f t="shared" ref="V198:V200" si="195">+T198+U198</f>
        <v>184</v>
      </c>
      <c r="W198" s="222">
        <f t="shared" ref="W198:W204" si="196">IF(Q198=0,0,((V198/Q198)-1)*100)</f>
        <v>31.428571428571427</v>
      </c>
    </row>
    <row r="199" spans="2:23" x14ac:dyDescent="0.2">
      <c r="B199" s="212"/>
      <c r="C199" s="123"/>
      <c r="D199" s="123"/>
      <c r="E199" s="123"/>
      <c r="F199" s="123"/>
      <c r="G199" s="123"/>
      <c r="H199" s="123"/>
      <c r="I199" s="124"/>
      <c r="L199" s="226" t="s">
        <v>15</v>
      </c>
      <c r="M199" s="248">
        <v>105</v>
      </c>
      <c r="N199" s="249">
        <v>70</v>
      </c>
      <c r="O199" s="177">
        <f>+M199+N199</f>
        <v>175</v>
      </c>
      <c r="P199" s="102">
        <v>0</v>
      </c>
      <c r="Q199" s="183">
        <f>O199+P199</f>
        <v>175</v>
      </c>
      <c r="R199" s="248">
        <v>97</v>
      </c>
      <c r="S199" s="249">
        <v>77</v>
      </c>
      <c r="T199" s="177">
        <f t="shared" si="194"/>
        <v>174</v>
      </c>
      <c r="U199" s="102">
        <v>0</v>
      </c>
      <c r="V199" s="187">
        <f t="shared" si="195"/>
        <v>174</v>
      </c>
      <c r="W199" s="222">
        <f t="shared" si="196"/>
        <v>-0.57142857142856718</v>
      </c>
    </row>
    <row r="200" spans="2:23" ht="13.5" thickBot="1" x14ac:dyDescent="0.25">
      <c r="B200" s="212"/>
      <c r="C200" s="123"/>
      <c r="D200" s="123"/>
      <c r="E200" s="123"/>
      <c r="F200" s="123"/>
      <c r="G200" s="123"/>
      <c r="H200" s="123"/>
      <c r="I200" s="124"/>
      <c r="L200" s="232" t="s">
        <v>16</v>
      </c>
      <c r="M200" s="248">
        <v>99</v>
      </c>
      <c r="N200" s="249">
        <v>77</v>
      </c>
      <c r="O200" s="177">
        <f>+M200+N200</f>
        <v>176</v>
      </c>
      <c r="P200" s="102">
        <v>0</v>
      </c>
      <c r="Q200" s="183">
        <f>O200+P200</f>
        <v>176</v>
      </c>
      <c r="R200" s="248">
        <v>89</v>
      </c>
      <c r="S200" s="249">
        <v>72</v>
      </c>
      <c r="T200" s="177">
        <f t="shared" si="194"/>
        <v>161</v>
      </c>
      <c r="U200" s="102">
        <v>0</v>
      </c>
      <c r="V200" s="187">
        <f t="shared" si="195"/>
        <v>161</v>
      </c>
      <c r="W200" s="222">
        <f t="shared" si="196"/>
        <v>-8.5227272727272698</v>
      </c>
    </row>
    <row r="201" spans="2:23" ht="14.25" thickTop="1" thickBot="1" x14ac:dyDescent="0.25">
      <c r="B201" s="212"/>
      <c r="C201" s="123"/>
      <c r="D201" s="123"/>
      <c r="E201" s="123"/>
      <c r="F201" s="123"/>
      <c r="G201" s="123"/>
      <c r="H201" s="123"/>
      <c r="I201" s="124"/>
      <c r="L201" s="208" t="s">
        <v>17</v>
      </c>
      <c r="M201" s="189">
        <f t="shared" ref="M201:N201" si="197">+M198+M199+M200</f>
        <v>291</v>
      </c>
      <c r="N201" s="190">
        <f t="shared" si="197"/>
        <v>200</v>
      </c>
      <c r="O201" s="189">
        <f t="shared" ref="O201:P201" si="198">+O198+O199+O200</f>
        <v>491</v>
      </c>
      <c r="P201" s="189">
        <f t="shared" si="198"/>
        <v>0</v>
      </c>
      <c r="Q201" s="189">
        <f t="shared" ref="Q201:V201" si="199">+Q198+Q199+Q200</f>
        <v>491</v>
      </c>
      <c r="R201" s="189">
        <f t="shared" si="199"/>
        <v>286</v>
      </c>
      <c r="S201" s="190">
        <f t="shared" si="199"/>
        <v>233</v>
      </c>
      <c r="T201" s="189">
        <f>+T198+T199+T200</f>
        <v>519</v>
      </c>
      <c r="U201" s="189">
        <f t="shared" si="199"/>
        <v>0</v>
      </c>
      <c r="V201" s="191">
        <f t="shared" si="199"/>
        <v>519</v>
      </c>
      <c r="W201" s="192">
        <f t="shared" si="196"/>
        <v>5.7026476578411422</v>
      </c>
    </row>
    <row r="202" spans="2:23" ht="13.5" thickTop="1" x14ac:dyDescent="0.2">
      <c r="B202" s="212"/>
      <c r="C202" s="123"/>
      <c r="D202" s="123"/>
      <c r="E202" s="123"/>
      <c r="F202" s="123"/>
      <c r="G202" s="123"/>
      <c r="H202" s="123"/>
      <c r="I202" s="124"/>
      <c r="L202" s="226" t="s">
        <v>18</v>
      </c>
      <c r="M202" s="258">
        <v>109</v>
      </c>
      <c r="N202" s="259">
        <v>81</v>
      </c>
      <c r="O202" s="178">
        <f>+N202+M202</f>
        <v>190</v>
      </c>
      <c r="P202" s="102">
        <v>0</v>
      </c>
      <c r="Q202" s="184">
        <f>O202+P202</f>
        <v>190</v>
      </c>
      <c r="R202" s="258">
        <v>91</v>
      </c>
      <c r="S202" s="259">
        <v>86</v>
      </c>
      <c r="T202" s="178">
        <f t="shared" ref="T202:T204" si="200">+R202+S202</f>
        <v>177</v>
      </c>
      <c r="U202" s="102">
        <v>0</v>
      </c>
      <c r="V202" s="187">
        <f t="shared" ref="V202:V204" si="201">+T202+U202</f>
        <v>177</v>
      </c>
      <c r="W202" s="222">
        <f t="shared" si="196"/>
        <v>-6.8421052631578938</v>
      </c>
    </row>
    <row r="203" spans="2:23" x14ac:dyDescent="0.2">
      <c r="B203" s="212"/>
      <c r="C203" s="123"/>
      <c r="D203" s="123"/>
      <c r="E203" s="123"/>
      <c r="F203" s="123"/>
      <c r="G203" s="123"/>
      <c r="H203" s="123"/>
      <c r="I203" s="124"/>
      <c r="L203" s="226" t="s">
        <v>19</v>
      </c>
      <c r="M203" s="248">
        <v>90</v>
      </c>
      <c r="N203" s="249">
        <v>75</v>
      </c>
      <c r="O203" s="177">
        <f>+M203+N203</f>
        <v>165</v>
      </c>
      <c r="P203" s="102">
        <v>0</v>
      </c>
      <c r="Q203" s="183">
        <f>O203+P203</f>
        <v>165</v>
      </c>
      <c r="R203" s="248">
        <v>84</v>
      </c>
      <c r="S203" s="249">
        <v>84</v>
      </c>
      <c r="T203" s="177">
        <f t="shared" si="200"/>
        <v>168</v>
      </c>
      <c r="U203" s="102">
        <v>0</v>
      </c>
      <c r="V203" s="187">
        <f t="shared" si="201"/>
        <v>168</v>
      </c>
      <c r="W203" s="222">
        <f t="shared" si="196"/>
        <v>1.8181818181818077</v>
      </c>
    </row>
    <row r="204" spans="2:23" ht="13.5" thickBot="1" x14ac:dyDescent="0.25">
      <c r="B204" s="212"/>
      <c r="C204" s="123"/>
      <c r="D204" s="123"/>
      <c r="E204" s="123"/>
      <c r="F204" s="123"/>
      <c r="G204" s="123"/>
      <c r="H204" s="123"/>
      <c r="I204" s="124"/>
      <c r="L204" s="226" t="s">
        <v>20</v>
      </c>
      <c r="M204" s="248">
        <v>94</v>
      </c>
      <c r="N204" s="249">
        <v>78</v>
      </c>
      <c r="O204" s="177">
        <f>+N204+M204</f>
        <v>172</v>
      </c>
      <c r="P204" s="102">
        <v>0</v>
      </c>
      <c r="Q204" s="183">
        <f>O204+P204</f>
        <v>172</v>
      </c>
      <c r="R204" s="248">
        <v>91</v>
      </c>
      <c r="S204" s="249">
        <v>90</v>
      </c>
      <c r="T204" s="177">
        <f t="shared" si="200"/>
        <v>181</v>
      </c>
      <c r="U204" s="102">
        <v>0</v>
      </c>
      <c r="V204" s="187">
        <f t="shared" si="201"/>
        <v>181</v>
      </c>
      <c r="W204" s="222">
        <f t="shared" si="196"/>
        <v>5.232558139534893</v>
      </c>
    </row>
    <row r="205" spans="2:23" ht="14.25" thickTop="1" thickBot="1" x14ac:dyDescent="0.25">
      <c r="B205" s="212"/>
      <c r="C205" s="123"/>
      <c r="D205" s="123"/>
      <c r="E205" s="123"/>
      <c r="F205" s="123"/>
      <c r="G205" s="123"/>
      <c r="H205" s="123"/>
      <c r="I205" s="124"/>
      <c r="L205" s="208" t="s">
        <v>89</v>
      </c>
      <c r="M205" s="189">
        <f t="shared" ref="M205:V205" si="202">+M202+M203+M204</f>
        <v>293</v>
      </c>
      <c r="N205" s="190">
        <f t="shared" si="202"/>
        <v>234</v>
      </c>
      <c r="O205" s="189">
        <f t="shared" si="202"/>
        <v>527</v>
      </c>
      <c r="P205" s="189">
        <f t="shared" si="202"/>
        <v>0</v>
      </c>
      <c r="Q205" s="189">
        <f t="shared" si="202"/>
        <v>527</v>
      </c>
      <c r="R205" s="189">
        <f t="shared" si="202"/>
        <v>266</v>
      </c>
      <c r="S205" s="190">
        <f t="shared" si="202"/>
        <v>260</v>
      </c>
      <c r="T205" s="189">
        <f t="shared" si="202"/>
        <v>526</v>
      </c>
      <c r="U205" s="189">
        <f t="shared" si="202"/>
        <v>0</v>
      </c>
      <c r="V205" s="191">
        <f t="shared" si="202"/>
        <v>526</v>
      </c>
      <c r="W205" s="192">
        <f t="shared" ref="W205" si="203">IF(Q205=0,0,((V205/Q205)-1)*100)</f>
        <v>-0.18975332068311701</v>
      </c>
    </row>
    <row r="206" spans="2:23" ht="13.5" thickTop="1" x14ac:dyDescent="0.2">
      <c r="B206" s="212"/>
      <c r="C206" s="123"/>
      <c r="D206" s="123"/>
      <c r="E206" s="123"/>
      <c r="F206" s="123"/>
      <c r="G206" s="123"/>
      <c r="H206" s="123"/>
      <c r="I206" s="124"/>
      <c r="L206" s="226" t="s">
        <v>21</v>
      </c>
      <c r="M206" s="248">
        <v>76</v>
      </c>
      <c r="N206" s="249">
        <v>59</v>
      </c>
      <c r="O206" s="177">
        <f>+N206+M206</f>
        <v>135</v>
      </c>
      <c r="P206" s="102">
        <v>0</v>
      </c>
      <c r="Q206" s="183">
        <f>O206+P206</f>
        <v>135</v>
      </c>
      <c r="R206" s="248">
        <v>61</v>
      </c>
      <c r="S206" s="249">
        <v>78</v>
      </c>
      <c r="T206" s="177">
        <f t="shared" ref="T206:T207" si="204">+R206+S206</f>
        <v>139</v>
      </c>
      <c r="U206" s="102">
        <v>0</v>
      </c>
      <c r="V206" s="187">
        <f t="shared" ref="V206:V207" si="205">+T206+U206</f>
        <v>139</v>
      </c>
      <c r="W206" s="222">
        <f>IF(Q206=0,0,((V206/Q206)-1)*100)</f>
        <v>2.9629629629629672</v>
      </c>
    </row>
    <row r="207" spans="2:23" ht="13.5" thickBot="1" x14ac:dyDescent="0.25">
      <c r="B207" s="212"/>
      <c r="C207" s="123"/>
      <c r="D207" s="123"/>
      <c r="E207" s="123"/>
      <c r="F207" s="123"/>
      <c r="G207" s="123"/>
      <c r="H207" s="123"/>
      <c r="I207" s="124"/>
      <c r="L207" s="226" t="s">
        <v>90</v>
      </c>
      <c r="M207" s="248">
        <v>92</v>
      </c>
      <c r="N207" s="249">
        <v>70</v>
      </c>
      <c r="O207" s="177">
        <f>+N207+M207</f>
        <v>162</v>
      </c>
      <c r="P207" s="102">
        <v>0</v>
      </c>
      <c r="Q207" s="183">
        <f>O207+P207</f>
        <v>162</v>
      </c>
      <c r="R207" s="248">
        <v>74</v>
      </c>
      <c r="S207" s="249">
        <v>83</v>
      </c>
      <c r="T207" s="177">
        <f t="shared" si="204"/>
        <v>157</v>
      </c>
      <c r="U207" s="102">
        <v>0</v>
      </c>
      <c r="V207" s="187">
        <f t="shared" si="205"/>
        <v>157</v>
      </c>
      <c r="W207" s="222">
        <f>IF(Q207=0,0,((V207/Q207)-1)*100)</f>
        <v>-3.0864197530864224</v>
      </c>
    </row>
    <row r="208" spans="2:23" ht="14.25" thickTop="1" thickBot="1" x14ac:dyDescent="0.25">
      <c r="B208" s="212"/>
      <c r="C208" s="123"/>
      <c r="D208" s="123"/>
      <c r="E208" s="123"/>
      <c r="F208" s="123"/>
      <c r="G208" s="123"/>
      <c r="H208" s="123"/>
      <c r="I208" s="124"/>
      <c r="L208" s="208" t="s">
        <v>94</v>
      </c>
      <c r="M208" s="189">
        <f t="shared" ref="M208" si="206">+M205+M206+M207</f>
        <v>461</v>
      </c>
      <c r="N208" s="190">
        <f t="shared" ref="N208" si="207">+N205+N206+N207</f>
        <v>363</v>
      </c>
      <c r="O208" s="189">
        <f t="shared" ref="O208" si="208">+O205+O206+O207</f>
        <v>824</v>
      </c>
      <c r="P208" s="189">
        <f t="shared" ref="P208" si="209">+P205+P206+P207</f>
        <v>0</v>
      </c>
      <c r="Q208" s="189">
        <f t="shared" ref="Q208" si="210">+Q205+Q206+Q207</f>
        <v>824</v>
      </c>
      <c r="R208" s="189">
        <f t="shared" ref="R208" si="211">+R205+R206+R207</f>
        <v>401</v>
      </c>
      <c r="S208" s="190">
        <f t="shared" ref="S208" si="212">+S205+S206+S207</f>
        <v>421</v>
      </c>
      <c r="T208" s="189">
        <f t="shared" ref="T208" si="213">+T205+T206+T207</f>
        <v>822</v>
      </c>
      <c r="U208" s="189">
        <f t="shared" ref="U208" si="214">+U205+U206+U207</f>
        <v>0</v>
      </c>
      <c r="V208" s="191">
        <f t="shared" ref="V208" si="215">+V205+V206+V207</f>
        <v>822</v>
      </c>
      <c r="W208" s="192">
        <f>IF(Q208=0,0,((V208/Q208)-1)*100)</f>
        <v>-0.24271844660194164</v>
      </c>
    </row>
    <row r="209" spans="1:23" ht="14.25" thickTop="1" thickBot="1" x14ac:dyDescent="0.25">
      <c r="B209" s="212"/>
      <c r="C209" s="123"/>
      <c r="D209" s="123"/>
      <c r="E209" s="123"/>
      <c r="F209" s="123"/>
      <c r="G209" s="123"/>
      <c r="H209" s="123"/>
      <c r="I209" s="124"/>
      <c r="L209" s="208" t="s">
        <v>95</v>
      </c>
      <c r="M209" s="189">
        <f t="shared" ref="M209:V209" si="216">+M201+M205+M206+M207</f>
        <v>752</v>
      </c>
      <c r="N209" s="190">
        <f t="shared" si="216"/>
        <v>563</v>
      </c>
      <c r="O209" s="189">
        <f t="shared" si="216"/>
        <v>1315</v>
      </c>
      <c r="P209" s="189">
        <f t="shared" si="216"/>
        <v>0</v>
      </c>
      <c r="Q209" s="189">
        <f t="shared" si="216"/>
        <v>1315</v>
      </c>
      <c r="R209" s="189">
        <f t="shared" si="216"/>
        <v>687</v>
      </c>
      <c r="S209" s="190">
        <f t="shared" si="216"/>
        <v>654</v>
      </c>
      <c r="T209" s="189">
        <f t="shared" si="216"/>
        <v>1341</v>
      </c>
      <c r="U209" s="189">
        <f t="shared" si="216"/>
        <v>0</v>
      </c>
      <c r="V209" s="191">
        <f t="shared" si="216"/>
        <v>1341</v>
      </c>
      <c r="W209" s="192">
        <f>IF(Q209=0,0,((V209/Q209)-1)*100)</f>
        <v>1.9771863117870714</v>
      </c>
    </row>
    <row r="210" spans="1:23" ht="14.25" thickTop="1" thickBot="1" x14ac:dyDescent="0.25">
      <c r="B210" s="212"/>
      <c r="C210" s="123"/>
      <c r="D210" s="123"/>
      <c r="E210" s="123"/>
      <c r="F210" s="123"/>
      <c r="G210" s="123"/>
      <c r="H210" s="123"/>
      <c r="I210" s="124"/>
      <c r="L210" s="226" t="s">
        <v>22</v>
      </c>
      <c r="M210" s="248">
        <v>100</v>
      </c>
      <c r="N210" s="249">
        <v>71</v>
      </c>
      <c r="O210" s="179">
        <f>+N210+M210</f>
        <v>171</v>
      </c>
      <c r="P210" s="255"/>
      <c r="Q210" s="183">
        <f>O210+P210</f>
        <v>171</v>
      </c>
      <c r="R210" s="248"/>
      <c r="S210" s="249"/>
      <c r="T210" s="179"/>
      <c r="U210" s="255"/>
      <c r="V210" s="187"/>
      <c r="W210" s="222"/>
    </row>
    <row r="211" spans="1:23" ht="14.25" thickTop="1" thickBot="1" x14ac:dyDescent="0.25">
      <c r="B211" s="212"/>
      <c r="C211" s="123"/>
      <c r="D211" s="123"/>
      <c r="E211" s="123"/>
      <c r="F211" s="123"/>
      <c r="G211" s="123"/>
      <c r="H211" s="123"/>
      <c r="I211" s="124"/>
      <c r="L211" s="209" t="s">
        <v>23</v>
      </c>
      <c r="M211" s="193">
        <f t="shared" ref="M211:Q211" si="217">+M206+M207+M210</f>
        <v>268</v>
      </c>
      <c r="N211" s="193">
        <f t="shared" si="217"/>
        <v>200</v>
      </c>
      <c r="O211" s="197">
        <f t="shared" si="217"/>
        <v>468</v>
      </c>
      <c r="P211" s="197">
        <f t="shared" si="217"/>
        <v>0</v>
      </c>
      <c r="Q211" s="196">
        <f t="shared" si="217"/>
        <v>468</v>
      </c>
      <c r="R211" s="193"/>
      <c r="S211" s="193"/>
      <c r="T211" s="197"/>
      <c r="U211" s="197"/>
      <c r="V211" s="197"/>
      <c r="W211" s="198"/>
    </row>
    <row r="212" spans="1:23" ht="13.5" thickTop="1" x14ac:dyDescent="0.2">
      <c r="A212" s="129"/>
      <c r="B212" s="213"/>
      <c r="C212" s="130"/>
      <c r="D212" s="130"/>
      <c r="E212" s="130"/>
      <c r="F212" s="130"/>
      <c r="G212" s="130"/>
      <c r="H212" s="130"/>
      <c r="I212" s="131"/>
      <c r="J212" s="129"/>
      <c r="K212" s="129"/>
      <c r="L212" s="260" t="s">
        <v>24</v>
      </c>
      <c r="M212" s="261">
        <v>101</v>
      </c>
      <c r="N212" s="262">
        <v>97</v>
      </c>
      <c r="O212" s="180">
        <f>+N212+M212</f>
        <v>198</v>
      </c>
      <c r="P212" s="263">
        <v>0</v>
      </c>
      <c r="Q212" s="185">
        <f>O212+P212</f>
        <v>198</v>
      </c>
      <c r="R212" s="261"/>
      <c r="S212" s="262"/>
      <c r="T212" s="180"/>
      <c r="U212" s="263"/>
      <c r="V212" s="188"/>
      <c r="W212" s="264"/>
    </row>
    <row r="213" spans="1:23" ht="15.75" customHeight="1" x14ac:dyDescent="0.2">
      <c r="A213" s="129"/>
      <c r="B213" s="214"/>
      <c r="C213" s="132"/>
      <c r="D213" s="132"/>
      <c r="E213" s="132"/>
      <c r="F213" s="132"/>
      <c r="G213" s="132"/>
      <c r="H213" s="132"/>
      <c r="I213" s="133"/>
      <c r="J213" s="129"/>
      <c r="K213" s="129"/>
      <c r="L213" s="260" t="s">
        <v>26</v>
      </c>
      <c r="M213" s="261">
        <v>94</v>
      </c>
      <c r="N213" s="262">
        <v>108</v>
      </c>
      <c r="O213" s="180">
        <f>+N213+M213</f>
        <v>202</v>
      </c>
      <c r="P213" s="265">
        <v>0</v>
      </c>
      <c r="Q213" s="185">
        <f>O213+P213</f>
        <v>202</v>
      </c>
      <c r="R213" s="261"/>
      <c r="S213" s="262"/>
      <c r="T213" s="180"/>
      <c r="U213" s="265"/>
      <c r="V213" s="180"/>
      <c r="W213" s="264"/>
    </row>
    <row r="214" spans="1:23" ht="15.75" customHeight="1" thickBot="1" x14ac:dyDescent="0.25">
      <c r="A214" s="129"/>
      <c r="B214" s="214"/>
      <c r="C214" s="132"/>
      <c r="D214" s="132"/>
      <c r="E214" s="132"/>
      <c r="F214" s="132"/>
      <c r="G214" s="132"/>
      <c r="H214" s="132"/>
      <c r="I214" s="133"/>
      <c r="J214" s="129"/>
      <c r="K214" s="129"/>
      <c r="L214" s="260" t="s">
        <v>27</v>
      </c>
      <c r="M214" s="261">
        <v>100</v>
      </c>
      <c r="N214" s="262">
        <v>105</v>
      </c>
      <c r="O214" s="180">
        <f>+N214+M214</f>
        <v>205</v>
      </c>
      <c r="P214" s="266">
        <v>0</v>
      </c>
      <c r="Q214" s="185">
        <f>O214+P214</f>
        <v>205</v>
      </c>
      <c r="R214" s="261"/>
      <c r="S214" s="262"/>
      <c r="T214" s="180"/>
      <c r="U214" s="266"/>
      <c r="V214" s="188"/>
      <c r="W214" s="264"/>
    </row>
    <row r="215" spans="1:23" ht="15.75" customHeight="1" thickTop="1" thickBot="1" x14ac:dyDescent="0.25">
      <c r="A215" s="129"/>
      <c r="B215" s="214"/>
      <c r="C215" s="132"/>
      <c r="D215" s="132"/>
      <c r="E215" s="132"/>
      <c r="F215" s="132"/>
      <c r="G215" s="132"/>
      <c r="H215" s="132"/>
      <c r="I215" s="133"/>
      <c r="J215" s="129"/>
      <c r="K215" s="129"/>
      <c r="L215" s="208" t="s">
        <v>28</v>
      </c>
      <c r="M215" s="189">
        <f t="shared" ref="M215:Q215" si="218">+M212+M213+M214</f>
        <v>295</v>
      </c>
      <c r="N215" s="190">
        <f t="shared" si="218"/>
        <v>310</v>
      </c>
      <c r="O215" s="189">
        <f t="shared" si="218"/>
        <v>605</v>
      </c>
      <c r="P215" s="189">
        <f t="shared" si="218"/>
        <v>0</v>
      </c>
      <c r="Q215" s="195">
        <f t="shared" si="218"/>
        <v>605</v>
      </c>
      <c r="R215" s="189"/>
      <c r="S215" s="190"/>
      <c r="T215" s="189"/>
      <c r="U215" s="189"/>
      <c r="V215" s="195"/>
      <c r="W215" s="192"/>
    </row>
    <row r="216" spans="1:23" ht="14.25" thickTop="1" thickBot="1" x14ac:dyDescent="0.25">
      <c r="B216" s="212"/>
      <c r="C216" s="123"/>
      <c r="D216" s="123"/>
      <c r="E216" s="123"/>
      <c r="F216" s="123"/>
      <c r="G216" s="123"/>
      <c r="H216" s="123"/>
      <c r="I216" s="124"/>
      <c r="L216" s="208" t="s">
        <v>92</v>
      </c>
      <c r="M216" s="189">
        <f t="shared" ref="M216:Q216" si="219">+M201+M205+M211+M215</f>
        <v>1147</v>
      </c>
      <c r="N216" s="190">
        <f t="shared" si="219"/>
        <v>944</v>
      </c>
      <c r="O216" s="189">
        <f t="shared" si="219"/>
        <v>2091</v>
      </c>
      <c r="P216" s="189">
        <f t="shared" si="219"/>
        <v>0</v>
      </c>
      <c r="Q216" s="189">
        <f t="shared" si="219"/>
        <v>2091</v>
      </c>
      <c r="R216" s="189"/>
      <c r="S216" s="190"/>
      <c r="T216" s="189"/>
      <c r="U216" s="189"/>
      <c r="V216" s="191"/>
      <c r="W216" s="192"/>
    </row>
    <row r="217" spans="1:23" ht="14.25" thickTop="1" thickBot="1" x14ac:dyDescent="0.25">
      <c r="B217" s="212"/>
      <c r="C217" s="123"/>
      <c r="D217" s="123"/>
      <c r="E217" s="123"/>
      <c r="F217" s="123"/>
      <c r="G217" s="123"/>
      <c r="H217" s="123"/>
      <c r="I217" s="124"/>
      <c r="L217" s="205" t="s">
        <v>61</v>
      </c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6"/>
    </row>
    <row r="218" spans="1:23" ht="12.75" customHeight="1" thickTop="1" x14ac:dyDescent="0.2">
      <c r="B218" s="212"/>
      <c r="C218" s="123"/>
      <c r="D218" s="123"/>
      <c r="E218" s="123"/>
      <c r="F218" s="123"/>
      <c r="G218" s="123"/>
      <c r="H218" s="123"/>
      <c r="I218" s="124"/>
      <c r="L218" s="308" t="s">
        <v>53</v>
      </c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10"/>
    </row>
    <row r="219" spans="1:23" ht="13.5" thickBot="1" x14ac:dyDescent="0.25">
      <c r="B219" s="212"/>
      <c r="C219" s="123"/>
      <c r="D219" s="123"/>
      <c r="E219" s="123"/>
      <c r="F219" s="123"/>
      <c r="G219" s="123"/>
      <c r="H219" s="123"/>
      <c r="I219" s="124"/>
      <c r="L219" s="311" t="s">
        <v>59</v>
      </c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3"/>
    </row>
    <row r="220" spans="1:23" ht="14.25" thickTop="1" thickBot="1" x14ac:dyDescent="0.25">
      <c r="B220" s="212"/>
      <c r="C220" s="123"/>
      <c r="D220" s="123"/>
      <c r="E220" s="123"/>
      <c r="F220" s="123"/>
      <c r="G220" s="123"/>
      <c r="H220" s="123"/>
      <c r="I220" s="124"/>
      <c r="L220" s="202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122" t="s">
        <v>41</v>
      </c>
    </row>
    <row r="221" spans="1:23" ht="14.25" thickTop="1" thickBot="1" x14ac:dyDescent="0.25">
      <c r="B221" s="212"/>
      <c r="C221" s="123"/>
      <c r="D221" s="123"/>
      <c r="E221" s="123"/>
      <c r="F221" s="123"/>
      <c r="G221" s="123"/>
      <c r="H221" s="123"/>
      <c r="I221" s="124"/>
      <c r="L221" s="224"/>
      <c r="M221" s="317" t="s">
        <v>91</v>
      </c>
      <c r="N221" s="318"/>
      <c r="O221" s="318"/>
      <c r="P221" s="318"/>
      <c r="Q221" s="319"/>
      <c r="R221" s="317" t="s">
        <v>93</v>
      </c>
      <c r="S221" s="318"/>
      <c r="T221" s="318"/>
      <c r="U221" s="318"/>
      <c r="V221" s="319"/>
      <c r="W221" s="225" t="s">
        <v>4</v>
      </c>
    </row>
    <row r="222" spans="1:23" ht="13.5" thickTop="1" x14ac:dyDescent="0.2">
      <c r="B222" s="212"/>
      <c r="C222" s="123"/>
      <c r="D222" s="123"/>
      <c r="E222" s="123"/>
      <c r="F222" s="123"/>
      <c r="G222" s="123"/>
      <c r="H222" s="123"/>
      <c r="I222" s="124"/>
      <c r="L222" s="226" t="s">
        <v>5</v>
      </c>
      <c r="M222" s="227"/>
      <c r="N222" s="230"/>
      <c r="O222" s="199"/>
      <c r="P222" s="231"/>
      <c r="Q222" s="200"/>
      <c r="R222" s="227"/>
      <c r="S222" s="230"/>
      <c r="T222" s="199"/>
      <c r="U222" s="231"/>
      <c r="V222" s="200"/>
      <c r="W222" s="229" t="s">
        <v>6</v>
      </c>
    </row>
    <row r="223" spans="1:23" ht="13.5" thickBot="1" x14ac:dyDescent="0.25">
      <c r="B223" s="212"/>
      <c r="C223" s="123"/>
      <c r="D223" s="123"/>
      <c r="E223" s="123"/>
      <c r="F223" s="123"/>
      <c r="G223" s="123"/>
      <c r="H223" s="123"/>
      <c r="I223" s="124"/>
      <c r="L223" s="232"/>
      <c r="M223" s="236" t="s">
        <v>42</v>
      </c>
      <c r="N223" s="237" t="s">
        <v>43</v>
      </c>
      <c r="O223" s="201" t="s">
        <v>55</v>
      </c>
      <c r="P223" s="238" t="s">
        <v>13</v>
      </c>
      <c r="Q223" s="221" t="s">
        <v>9</v>
      </c>
      <c r="R223" s="236" t="s">
        <v>42</v>
      </c>
      <c r="S223" s="237" t="s">
        <v>43</v>
      </c>
      <c r="T223" s="201" t="s">
        <v>55</v>
      </c>
      <c r="U223" s="238" t="s">
        <v>13</v>
      </c>
      <c r="V223" s="221" t="s">
        <v>9</v>
      </c>
      <c r="W223" s="235"/>
    </row>
    <row r="224" spans="1:23" ht="4.5" customHeight="1" thickTop="1" x14ac:dyDescent="0.2">
      <c r="B224" s="212"/>
      <c r="C224" s="123"/>
      <c r="D224" s="123"/>
      <c r="E224" s="123"/>
      <c r="F224" s="123"/>
      <c r="G224" s="123"/>
      <c r="H224" s="123"/>
      <c r="I224" s="124"/>
      <c r="L224" s="226"/>
      <c r="M224" s="242"/>
      <c r="N224" s="243"/>
      <c r="O224" s="176"/>
      <c r="P224" s="244"/>
      <c r="Q224" s="182"/>
      <c r="R224" s="242"/>
      <c r="S224" s="243"/>
      <c r="T224" s="176"/>
      <c r="U224" s="244"/>
      <c r="V224" s="186"/>
      <c r="W224" s="245"/>
    </row>
    <row r="225" spans="1:23" x14ac:dyDescent="0.2">
      <c r="B225" s="212"/>
      <c r="C225" s="123"/>
      <c r="D225" s="123"/>
      <c r="E225" s="123"/>
      <c r="F225" s="123"/>
      <c r="G225" s="123"/>
      <c r="H225" s="123"/>
      <c r="I225" s="124"/>
      <c r="L225" s="226" t="s">
        <v>14</v>
      </c>
      <c r="M225" s="248">
        <f t="shared" ref="M225:N227" si="220">+M171+M198</f>
        <v>87</v>
      </c>
      <c r="N225" s="249">
        <f t="shared" si="220"/>
        <v>53</v>
      </c>
      <c r="O225" s="177">
        <f>+M225+N225</f>
        <v>140</v>
      </c>
      <c r="P225" s="102">
        <f>+P171+P198</f>
        <v>0</v>
      </c>
      <c r="Q225" s="183">
        <f>+O225+P225</f>
        <v>140</v>
      </c>
      <c r="R225" s="248">
        <f t="shared" ref="R225:S227" si="221">+R171+R198</f>
        <v>100</v>
      </c>
      <c r="S225" s="249">
        <f t="shared" si="221"/>
        <v>84</v>
      </c>
      <c r="T225" s="177">
        <f>+R225+S225</f>
        <v>184</v>
      </c>
      <c r="U225" s="102">
        <f>+U171+U198</f>
        <v>0</v>
      </c>
      <c r="V225" s="187">
        <f>+T225+U225</f>
        <v>184</v>
      </c>
      <c r="W225" s="222">
        <f t="shared" ref="W225:W229" si="222">IF(Q225=0,0,((V225/Q225)-1)*100)</f>
        <v>31.428571428571427</v>
      </c>
    </row>
    <row r="226" spans="1:23" x14ac:dyDescent="0.2">
      <c r="B226" s="212"/>
      <c r="C226" s="123"/>
      <c r="D226" s="123"/>
      <c r="E226" s="123"/>
      <c r="F226" s="123"/>
      <c r="G226" s="123"/>
      <c r="H226" s="123"/>
      <c r="I226" s="124"/>
      <c r="L226" s="226" t="s">
        <v>15</v>
      </c>
      <c r="M226" s="248">
        <f t="shared" si="220"/>
        <v>105</v>
      </c>
      <c r="N226" s="249">
        <f t="shared" si="220"/>
        <v>70</v>
      </c>
      <c r="O226" s="177">
        <f t="shared" ref="O226:O227" si="223">+M226+N226</f>
        <v>175</v>
      </c>
      <c r="P226" s="102">
        <f>+P172+P199</f>
        <v>0</v>
      </c>
      <c r="Q226" s="183">
        <f t="shared" ref="Q226:Q227" si="224">+O226+P226</f>
        <v>175</v>
      </c>
      <c r="R226" s="248">
        <f t="shared" si="221"/>
        <v>97</v>
      </c>
      <c r="S226" s="249">
        <f t="shared" si="221"/>
        <v>77</v>
      </c>
      <c r="T226" s="177">
        <f t="shared" ref="T226:T227" si="225">+R226+S226</f>
        <v>174</v>
      </c>
      <c r="U226" s="102">
        <f>+U172+U199</f>
        <v>0</v>
      </c>
      <c r="V226" s="187">
        <f t="shared" ref="V226:V227" si="226">+T226+U226</f>
        <v>174</v>
      </c>
      <c r="W226" s="222">
        <f t="shared" si="222"/>
        <v>-0.57142857142856718</v>
      </c>
    </row>
    <row r="227" spans="1:23" ht="13.5" thickBot="1" x14ac:dyDescent="0.25">
      <c r="B227" s="212"/>
      <c r="C227" s="123"/>
      <c r="D227" s="123"/>
      <c r="E227" s="123"/>
      <c r="F227" s="123"/>
      <c r="G227" s="123"/>
      <c r="H227" s="123"/>
      <c r="I227" s="124"/>
      <c r="L227" s="232" t="s">
        <v>16</v>
      </c>
      <c r="M227" s="248">
        <f t="shared" si="220"/>
        <v>99</v>
      </c>
      <c r="N227" s="249">
        <f t="shared" si="220"/>
        <v>77</v>
      </c>
      <c r="O227" s="177">
        <f t="shared" si="223"/>
        <v>176</v>
      </c>
      <c r="P227" s="102">
        <f>+P173+P200</f>
        <v>0</v>
      </c>
      <c r="Q227" s="183">
        <f t="shared" si="224"/>
        <v>176</v>
      </c>
      <c r="R227" s="248">
        <f t="shared" si="221"/>
        <v>89</v>
      </c>
      <c r="S227" s="249">
        <f t="shared" si="221"/>
        <v>72</v>
      </c>
      <c r="T227" s="177">
        <f t="shared" si="225"/>
        <v>161</v>
      </c>
      <c r="U227" s="102">
        <f>+U173+U200</f>
        <v>0</v>
      </c>
      <c r="V227" s="187">
        <f t="shared" si="226"/>
        <v>161</v>
      </c>
      <c r="W227" s="222">
        <f t="shared" si="222"/>
        <v>-8.5227272727272698</v>
      </c>
    </row>
    <row r="228" spans="1:23" ht="14.25" thickTop="1" thickBot="1" x14ac:dyDescent="0.25">
      <c r="B228" s="212"/>
      <c r="C228" s="123"/>
      <c r="D228" s="123"/>
      <c r="E228" s="123"/>
      <c r="F228" s="123"/>
      <c r="G228" s="123"/>
      <c r="H228" s="123"/>
      <c r="I228" s="124"/>
      <c r="L228" s="208" t="s">
        <v>56</v>
      </c>
      <c r="M228" s="189">
        <f t="shared" ref="M228:V228" si="227">+M225+M226+M227</f>
        <v>291</v>
      </c>
      <c r="N228" s="190">
        <f t="shared" si="227"/>
        <v>200</v>
      </c>
      <c r="O228" s="189">
        <f t="shared" si="227"/>
        <v>491</v>
      </c>
      <c r="P228" s="189">
        <f t="shared" si="227"/>
        <v>0</v>
      </c>
      <c r="Q228" s="189">
        <f t="shared" si="227"/>
        <v>491</v>
      </c>
      <c r="R228" s="189">
        <f t="shared" si="227"/>
        <v>286</v>
      </c>
      <c r="S228" s="190">
        <f t="shared" si="227"/>
        <v>233</v>
      </c>
      <c r="T228" s="189">
        <f t="shared" si="227"/>
        <v>519</v>
      </c>
      <c r="U228" s="189">
        <f t="shared" si="227"/>
        <v>0</v>
      </c>
      <c r="V228" s="191">
        <f t="shared" si="227"/>
        <v>519</v>
      </c>
      <c r="W228" s="192">
        <f t="shared" si="222"/>
        <v>5.7026476578411422</v>
      </c>
    </row>
    <row r="229" spans="1:23" ht="13.5" thickTop="1" x14ac:dyDescent="0.2">
      <c r="B229" s="212"/>
      <c r="C229" s="123"/>
      <c r="D229" s="123"/>
      <c r="E229" s="123"/>
      <c r="F229" s="123"/>
      <c r="G229" s="123"/>
      <c r="H229" s="123"/>
      <c r="I229" s="124"/>
      <c r="L229" s="226" t="s">
        <v>18</v>
      </c>
      <c r="M229" s="258">
        <f t="shared" ref="M229:N231" si="228">+M175+M202</f>
        <v>109</v>
      </c>
      <c r="N229" s="259">
        <f t="shared" si="228"/>
        <v>81</v>
      </c>
      <c r="O229" s="178">
        <f t="shared" ref="O229:O230" si="229">+M229+N229</f>
        <v>190</v>
      </c>
      <c r="P229" s="102">
        <f>+P175+P202</f>
        <v>0</v>
      </c>
      <c r="Q229" s="184">
        <f t="shared" ref="Q229:Q230" si="230">+O229+P229</f>
        <v>190</v>
      </c>
      <c r="R229" s="258">
        <f>+R175+R202</f>
        <v>91</v>
      </c>
      <c r="S229" s="259">
        <f>+S175+S202</f>
        <v>86</v>
      </c>
      <c r="T229" s="178">
        <f t="shared" ref="T229:T230" si="231">+R229+S229</f>
        <v>177</v>
      </c>
      <c r="U229" s="102">
        <f>+U175+U202</f>
        <v>0</v>
      </c>
      <c r="V229" s="187">
        <f t="shared" ref="V229:V230" si="232">+T229+U229</f>
        <v>177</v>
      </c>
      <c r="W229" s="222">
        <f t="shared" si="222"/>
        <v>-6.8421052631578938</v>
      </c>
    </row>
    <row r="230" spans="1:23" x14ac:dyDescent="0.2">
      <c r="B230" s="212"/>
      <c r="C230" s="123"/>
      <c r="D230" s="123"/>
      <c r="E230" s="123"/>
      <c r="F230" s="123"/>
      <c r="G230" s="123"/>
      <c r="H230" s="123"/>
      <c r="I230" s="124"/>
      <c r="L230" s="226" t="s">
        <v>19</v>
      </c>
      <c r="M230" s="248">
        <f t="shared" si="228"/>
        <v>90</v>
      </c>
      <c r="N230" s="249">
        <f t="shared" si="228"/>
        <v>75</v>
      </c>
      <c r="O230" s="177">
        <f t="shared" si="229"/>
        <v>165</v>
      </c>
      <c r="P230" s="102">
        <f>+P176+P203</f>
        <v>0</v>
      </c>
      <c r="Q230" s="183">
        <f t="shared" si="230"/>
        <v>165</v>
      </c>
      <c r="R230" s="248">
        <f>+R203+R176</f>
        <v>84</v>
      </c>
      <c r="S230" s="249">
        <f>+S203+S176</f>
        <v>84</v>
      </c>
      <c r="T230" s="177">
        <f t="shared" si="231"/>
        <v>168</v>
      </c>
      <c r="U230" s="102">
        <f>+U176+U203</f>
        <v>0</v>
      </c>
      <c r="V230" s="187">
        <f t="shared" si="232"/>
        <v>168</v>
      </c>
      <c r="W230" s="222">
        <f>IF(Q230=0,0,((V230/Q230)-1)*100)</f>
        <v>1.8181818181818077</v>
      </c>
    </row>
    <row r="231" spans="1:23" ht="13.5" thickBot="1" x14ac:dyDescent="0.25">
      <c r="B231" s="212"/>
      <c r="C231" s="123"/>
      <c r="D231" s="123"/>
      <c r="E231" s="123"/>
      <c r="F231" s="123"/>
      <c r="G231" s="123"/>
      <c r="H231" s="123"/>
      <c r="I231" s="124"/>
      <c r="L231" s="226" t="s">
        <v>20</v>
      </c>
      <c r="M231" s="248">
        <f t="shared" si="228"/>
        <v>94</v>
      </c>
      <c r="N231" s="249">
        <f t="shared" si="228"/>
        <v>78</v>
      </c>
      <c r="O231" s="177">
        <f>+M231+N231</f>
        <v>172</v>
      </c>
      <c r="P231" s="102">
        <f>+P177+P204</f>
        <v>0</v>
      </c>
      <c r="Q231" s="183">
        <f>+O231+P231</f>
        <v>172</v>
      </c>
      <c r="R231" s="248">
        <f>+R177+R204</f>
        <v>91</v>
      </c>
      <c r="S231" s="249">
        <f>+S177+S204</f>
        <v>90</v>
      </c>
      <c r="T231" s="177">
        <f>+R231+S231</f>
        <v>181</v>
      </c>
      <c r="U231" s="102">
        <f>+U177+U204</f>
        <v>0</v>
      </c>
      <c r="V231" s="187">
        <f>+T231+U231</f>
        <v>181</v>
      </c>
      <c r="W231" s="222">
        <f>IF(Q231=0,0,((V231/Q231)-1)*100)</f>
        <v>5.232558139534893</v>
      </c>
    </row>
    <row r="232" spans="1:23" ht="14.25" thickTop="1" thickBot="1" x14ac:dyDescent="0.25">
      <c r="B232" s="212"/>
      <c r="C232" s="123"/>
      <c r="D232" s="123"/>
      <c r="E232" s="123"/>
      <c r="F232" s="123"/>
      <c r="G232" s="123"/>
      <c r="H232" s="123"/>
      <c r="I232" s="124"/>
      <c r="L232" s="208" t="s">
        <v>89</v>
      </c>
      <c r="M232" s="189">
        <f t="shared" ref="M232:V232" si="233">+M229+M230+M231</f>
        <v>293</v>
      </c>
      <c r="N232" s="190">
        <f t="shared" si="233"/>
        <v>234</v>
      </c>
      <c r="O232" s="189">
        <f t="shared" si="233"/>
        <v>527</v>
      </c>
      <c r="P232" s="189">
        <f t="shared" si="233"/>
        <v>0</v>
      </c>
      <c r="Q232" s="189">
        <f t="shared" si="233"/>
        <v>527</v>
      </c>
      <c r="R232" s="189">
        <f t="shared" si="233"/>
        <v>266</v>
      </c>
      <c r="S232" s="190">
        <f t="shared" si="233"/>
        <v>260</v>
      </c>
      <c r="T232" s="189">
        <f t="shared" si="233"/>
        <v>526</v>
      </c>
      <c r="U232" s="189">
        <f t="shared" si="233"/>
        <v>0</v>
      </c>
      <c r="V232" s="191">
        <f t="shared" si="233"/>
        <v>526</v>
      </c>
      <c r="W232" s="192">
        <f t="shared" ref="W232" si="234">IF(Q232=0,0,((V232/Q232)-1)*100)</f>
        <v>-0.18975332068311701</v>
      </c>
    </row>
    <row r="233" spans="1:23" ht="13.5" thickTop="1" x14ac:dyDescent="0.2">
      <c r="B233" s="212"/>
      <c r="C233" s="123"/>
      <c r="D233" s="123"/>
      <c r="E233" s="123"/>
      <c r="F233" s="123"/>
      <c r="G233" s="123"/>
      <c r="H233" s="123"/>
      <c r="I233" s="124"/>
      <c r="L233" s="226" t="s">
        <v>21</v>
      </c>
      <c r="M233" s="248">
        <f>+M179+M206</f>
        <v>76</v>
      </c>
      <c r="N233" s="249">
        <f>+N179+N206</f>
        <v>59</v>
      </c>
      <c r="O233" s="177">
        <f t="shared" ref="O233:O237" si="235">+M233+N233</f>
        <v>135</v>
      </c>
      <c r="P233" s="102">
        <f>+P179+P206</f>
        <v>0</v>
      </c>
      <c r="Q233" s="183">
        <f t="shared" ref="Q233:Q237" si="236">+O233+P233</f>
        <v>135</v>
      </c>
      <c r="R233" s="248">
        <f>+R179+R206</f>
        <v>61</v>
      </c>
      <c r="S233" s="249">
        <f>+S179+S206</f>
        <v>78</v>
      </c>
      <c r="T233" s="177">
        <f t="shared" ref="T233" si="237">+R233+S233</f>
        <v>139</v>
      </c>
      <c r="U233" s="102">
        <f>+U179+U206</f>
        <v>0</v>
      </c>
      <c r="V233" s="187">
        <f t="shared" ref="V233" si="238">+T233+U233</f>
        <v>139</v>
      </c>
      <c r="W233" s="222">
        <f t="shared" ref="W233" si="239">IF(Q233=0,0,((V233/Q233)-1)*100)</f>
        <v>2.9629629629629672</v>
      </c>
    </row>
    <row r="234" spans="1:23" ht="13.5" thickBot="1" x14ac:dyDescent="0.25">
      <c r="B234" s="212"/>
      <c r="C234" s="123"/>
      <c r="D234" s="123"/>
      <c r="E234" s="123"/>
      <c r="F234" s="123"/>
      <c r="G234" s="123"/>
      <c r="H234" s="123"/>
      <c r="I234" s="124"/>
      <c r="L234" s="226" t="s">
        <v>90</v>
      </c>
      <c r="M234" s="248">
        <f>+M180+M207</f>
        <v>92</v>
      </c>
      <c r="N234" s="249">
        <f>+N180+N207</f>
        <v>70</v>
      </c>
      <c r="O234" s="177">
        <f>+M234+N234</f>
        <v>162</v>
      </c>
      <c r="P234" s="102">
        <f>+P180+P207</f>
        <v>0</v>
      </c>
      <c r="Q234" s="183">
        <f>+O234+P234</f>
        <v>162</v>
      </c>
      <c r="R234" s="248">
        <f>+R207+R180</f>
        <v>74</v>
      </c>
      <c r="S234" s="249">
        <f>+S207+S180</f>
        <v>83</v>
      </c>
      <c r="T234" s="177">
        <f>+R234+S234</f>
        <v>157</v>
      </c>
      <c r="U234" s="102">
        <f>+U207+U180</f>
        <v>0</v>
      </c>
      <c r="V234" s="187">
        <f>+T234+U234</f>
        <v>157</v>
      </c>
      <c r="W234" s="222">
        <f>IF(Q234=0,0,((V234/Q234)-1)*100)</f>
        <v>-3.0864197530864224</v>
      </c>
    </row>
    <row r="235" spans="1:23" ht="14.25" thickTop="1" thickBot="1" x14ac:dyDescent="0.25">
      <c r="B235" s="212"/>
      <c r="C235" s="123"/>
      <c r="D235" s="123"/>
      <c r="E235" s="123"/>
      <c r="F235" s="123"/>
      <c r="G235" s="123"/>
      <c r="H235" s="123"/>
      <c r="I235" s="124"/>
      <c r="L235" s="208" t="s">
        <v>94</v>
      </c>
      <c r="M235" s="189">
        <f t="shared" ref="M235" si="240">+M232+M233+M234</f>
        <v>461</v>
      </c>
      <c r="N235" s="190">
        <f t="shared" ref="N235" si="241">+N232+N233+N234</f>
        <v>363</v>
      </c>
      <c r="O235" s="189">
        <f t="shared" ref="O235" si="242">+O232+O233+O234</f>
        <v>824</v>
      </c>
      <c r="P235" s="189">
        <f t="shared" ref="P235" si="243">+P232+P233+P234</f>
        <v>0</v>
      </c>
      <c r="Q235" s="189">
        <f t="shared" ref="Q235" si="244">+Q232+Q233+Q234</f>
        <v>824</v>
      </c>
      <c r="R235" s="189">
        <f t="shared" ref="R235" si="245">+R232+R233+R234</f>
        <v>401</v>
      </c>
      <c r="S235" s="190">
        <f t="shared" ref="S235" si="246">+S232+S233+S234</f>
        <v>421</v>
      </c>
      <c r="T235" s="189">
        <f t="shared" ref="T235" si="247">+T232+T233+T234</f>
        <v>822</v>
      </c>
      <c r="U235" s="189">
        <f t="shared" ref="U235" si="248">+U232+U233+U234</f>
        <v>0</v>
      </c>
      <c r="V235" s="191">
        <f t="shared" ref="V235" si="249">+V232+V233+V234</f>
        <v>822</v>
      </c>
      <c r="W235" s="192">
        <f t="shared" ref="W235:W236" si="250">IF(Q235=0,0,((V235/Q235)-1)*100)</f>
        <v>-0.24271844660194164</v>
      </c>
    </row>
    <row r="236" spans="1:23" ht="14.25" thickTop="1" thickBot="1" x14ac:dyDescent="0.25">
      <c r="B236" s="212"/>
      <c r="C236" s="123"/>
      <c r="D236" s="123"/>
      <c r="E236" s="123"/>
      <c r="F236" s="123"/>
      <c r="G236" s="123"/>
      <c r="H236" s="123"/>
      <c r="I236" s="124"/>
      <c r="L236" s="208" t="s">
        <v>95</v>
      </c>
      <c r="M236" s="189">
        <f t="shared" ref="M236:V236" si="251">+M228+M232+M233+M234</f>
        <v>752</v>
      </c>
      <c r="N236" s="190">
        <f t="shared" si="251"/>
        <v>563</v>
      </c>
      <c r="O236" s="189">
        <f t="shared" si="251"/>
        <v>1315</v>
      </c>
      <c r="P236" s="189">
        <f t="shared" si="251"/>
        <v>0</v>
      </c>
      <c r="Q236" s="189">
        <f t="shared" si="251"/>
        <v>1315</v>
      </c>
      <c r="R236" s="189">
        <f t="shared" si="251"/>
        <v>687</v>
      </c>
      <c r="S236" s="190">
        <f t="shared" si="251"/>
        <v>654</v>
      </c>
      <c r="T236" s="189">
        <f t="shared" si="251"/>
        <v>1341</v>
      </c>
      <c r="U236" s="189">
        <f t="shared" si="251"/>
        <v>0</v>
      </c>
      <c r="V236" s="191">
        <f t="shared" si="251"/>
        <v>1341</v>
      </c>
      <c r="W236" s="192">
        <f t="shared" si="250"/>
        <v>1.9771863117870714</v>
      </c>
    </row>
    <row r="237" spans="1:23" ht="14.25" thickTop="1" thickBot="1" x14ac:dyDescent="0.25">
      <c r="B237" s="212"/>
      <c r="C237" s="123"/>
      <c r="D237" s="123"/>
      <c r="E237" s="123"/>
      <c r="F237" s="123"/>
      <c r="G237" s="123"/>
      <c r="H237" s="123"/>
      <c r="I237" s="124"/>
      <c r="L237" s="226" t="s">
        <v>22</v>
      </c>
      <c r="M237" s="248">
        <f>+M183+M210</f>
        <v>100</v>
      </c>
      <c r="N237" s="249">
        <f>+N183+N210</f>
        <v>71</v>
      </c>
      <c r="O237" s="179">
        <f t="shared" si="235"/>
        <v>171</v>
      </c>
      <c r="P237" s="255">
        <f>+P183+P210</f>
        <v>0</v>
      </c>
      <c r="Q237" s="183">
        <f t="shared" si="236"/>
        <v>171</v>
      </c>
      <c r="R237" s="248"/>
      <c r="S237" s="249"/>
      <c r="T237" s="179"/>
      <c r="U237" s="255"/>
      <c r="V237" s="187"/>
      <c r="W237" s="222"/>
    </row>
    <row r="238" spans="1:23" ht="14.25" thickTop="1" thickBot="1" x14ac:dyDescent="0.25">
      <c r="A238" s="125"/>
      <c r="B238" s="126"/>
      <c r="C238" s="127"/>
      <c r="D238" s="127"/>
      <c r="E238" s="127"/>
      <c r="F238" s="127"/>
      <c r="G238" s="127"/>
      <c r="H238" s="127"/>
      <c r="I238" s="128"/>
      <c r="J238" s="125"/>
      <c r="L238" s="209" t="s">
        <v>23</v>
      </c>
      <c r="M238" s="193">
        <f t="shared" ref="M238:Q238" si="252">+M233+M234+M237</f>
        <v>268</v>
      </c>
      <c r="N238" s="193">
        <f t="shared" si="252"/>
        <v>200</v>
      </c>
      <c r="O238" s="194">
        <f t="shared" si="252"/>
        <v>468</v>
      </c>
      <c r="P238" s="195">
        <f t="shared" si="252"/>
        <v>0</v>
      </c>
      <c r="Q238" s="196">
        <f t="shared" si="252"/>
        <v>468</v>
      </c>
      <c r="R238" s="193"/>
      <c r="S238" s="193"/>
      <c r="T238" s="197"/>
      <c r="U238" s="197"/>
      <c r="V238" s="197"/>
      <c r="W238" s="198"/>
    </row>
    <row r="239" spans="1:23" ht="13.5" thickTop="1" x14ac:dyDescent="0.2">
      <c r="A239" s="129"/>
      <c r="B239" s="213"/>
      <c r="C239" s="130"/>
      <c r="D239" s="130"/>
      <c r="E239" s="130"/>
      <c r="F239" s="130"/>
      <c r="G239" s="130"/>
      <c r="H239" s="130"/>
      <c r="I239" s="131"/>
      <c r="J239" s="129"/>
      <c r="K239" s="129"/>
      <c r="L239" s="260" t="s">
        <v>24</v>
      </c>
      <c r="M239" s="261">
        <f t="shared" ref="M239:N241" si="253">+M185+M212</f>
        <v>101</v>
      </c>
      <c r="N239" s="262">
        <f t="shared" si="253"/>
        <v>97</v>
      </c>
      <c r="O239" s="180">
        <f t="shared" ref="O239:O241" si="254">+M239+N239</f>
        <v>198</v>
      </c>
      <c r="P239" s="263">
        <f>+P185+P212</f>
        <v>0</v>
      </c>
      <c r="Q239" s="185">
        <f t="shared" ref="Q239:Q241" si="255">+O239+P239</f>
        <v>198</v>
      </c>
      <c r="R239" s="261"/>
      <c r="S239" s="262"/>
      <c r="T239" s="180"/>
      <c r="U239" s="263"/>
      <c r="V239" s="188"/>
      <c r="W239" s="264"/>
    </row>
    <row r="240" spans="1:23" ht="12.75" customHeight="1" x14ac:dyDescent="0.2">
      <c r="A240" s="129"/>
      <c r="B240" s="214"/>
      <c r="C240" s="132"/>
      <c r="D240" s="132"/>
      <c r="E240" s="132"/>
      <c r="F240" s="132"/>
      <c r="G240" s="132"/>
      <c r="H240" s="132"/>
      <c r="I240" s="133"/>
      <c r="J240" s="129"/>
      <c r="K240" s="129"/>
      <c r="L240" s="260" t="s">
        <v>26</v>
      </c>
      <c r="M240" s="261">
        <f t="shared" si="253"/>
        <v>94</v>
      </c>
      <c r="N240" s="262">
        <f t="shared" si="253"/>
        <v>108</v>
      </c>
      <c r="O240" s="180">
        <f>+M240+N240</f>
        <v>202</v>
      </c>
      <c r="P240" s="265">
        <f>+P186+P213</f>
        <v>0</v>
      </c>
      <c r="Q240" s="185">
        <f>+O240+P240</f>
        <v>202</v>
      </c>
      <c r="R240" s="261"/>
      <c r="S240" s="262"/>
      <c r="T240" s="180"/>
      <c r="U240" s="265"/>
      <c r="V240" s="180"/>
      <c r="W240" s="264"/>
    </row>
    <row r="241" spans="1:23" ht="12.75" customHeight="1" thickBot="1" x14ac:dyDescent="0.25">
      <c r="A241" s="129"/>
      <c r="B241" s="214"/>
      <c r="C241" s="132"/>
      <c r="D241" s="132"/>
      <c r="E241" s="132"/>
      <c r="F241" s="132"/>
      <c r="G241" s="132"/>
      <c r="H241" s="132"/>
      <c r="I241" s="133"/>
      <c r="J241" s="129"/>
      <c r="K241" s="129"/>
      <c r="L241" s="260" t="s">
        <v>27</v>
      </c>
      <c r="M241" s="261">
        <f t="shared" si="253"/>
        <v>100</v>
      </c>
      <c r="N241" s="262">
        <f t="shared" si="253"/>
        <v>105</v>
      </c>
      <c r="O241" s="181">
        <f t="shared" si="254"/>
        <v>205</v>
      </c>
      <c r="P241" s="266">
        <f>+P187+P214</f>
        <v>0</v>
      </c>
      <c r="Q241" s="185">
        <f t="shared" si="255"/>
        <v>205</v>
      </c>
      <c r="R241" s="261"/>
      <c r="S241" s="262"/>
      <c r="T241" s="180"/>
      <c r="U241" s="266"/>
      <c r="V241" s="188"/>
      <c r="W241" s="264"/>
    </row>
    <row r="242" spans="1:23" ht="14.25" thickTop="1" thickBot="1" x14ac:dyDescent="0.25">
      <c r="B242" s="212"/>
      <c r="C242" s="123"/>
      <c r="D242" s="123"/>
      <c r="E242" s="123"/>
      <c r="F242" s="123"/>
      <c r="G242" s="123"/>
      <c r="H242" s="123"/>
      <c r="I242" s="124"/>
      <c r="L242" s="208" t="s">
        <v>28</v>
      </c>
      <c r="M242" s="189">
        <f t="shared" ref="M242:Q242" si="256">+M239+M240+M241</f>
        <v>295</v>
      </c>
      <c r="N242" s="190">
        <f t="shared" si="256"/>
        <v>310</v>
      </c>
      <c r="O242" s="189">
        <f t="shared" si="256"/>
        <v>605</v>
      </c>
      <c r="P242" s="189">
        <f t="shared" si="256"/>
        <v>0</v>
      </c>
      <c r="Q242" s="195">
        <f t="shared" si="256"/>
        <v>605</v>
      </c>
      <c r="R242" s="189"/>
      <c r="S242" s="190"/>
      <c r="T242" s="189"/>
      <c r="U242" s="189"/>
      <c r="V242" s="195"/>
      <c r="W242" s="192"/>
    </row>
    <row r="243" spans="1:23" ht="14.25" thickTop="1" thickBot="1" x14ac:dyDescent="0.25">
      <c r="B243" s="212"/>
      <c r="C243" s="123"/>
      <c r="D243" s="123"/>
      <c r="E243" s="123"/>
      <c r="F243" s="123"/>
      <c r="G243" s="123"/>
      <c r="H243" s="123"/>
      <c r="I243" s="124"/>
      <c r="L243" s="208" t="s">
        <v>92</v>
      </c>
      <c r="M243" s="189">
        <f t="shared" ref="M243:Q243" si="257">+M228+M232+M238+M242</f>
        <v>1147</v>
      </c>
      <c r="N243" s="190">
        <f t="shared" si="257"/>
        <v>944</v>
      </c>
      <c r="O243" s="189">
        <f t="shared" si="257"/>
        <v>2091</v>
      </c>
      <c r="P243" s="189">
        <f t="shared" si="257"/>
        <v>0</v>
      </c>
      <c r="Q243" s="189">
        <f t="shared" si="257"/>
        <v>2091</v>
      </c>
      <c r="R243" s="189"/>
      <c r="S243" s="190"/>
      <c r="T243" s="189"/>
      <c r="U243" s="189"/>
      <c r="V243" s="191"/>
      <c r="W243" s="192"/>
    </row>
    <row r="244" spans="1:23" ht="13.5" thickTop="1" x14ac:dyDescent="0.2">
      <c r="B244" s="202"/>
      <c r="C244" s="95"/>
      <c r="D244" s="95"/>
      <c r="E244" s="95"/>
      <c r="F244" s="95"/>
      <c r="G244" s="95"/>
      <c r="H244" s="95"/>
      <c r="I244" s="96"/>
      <c r="L244" s="205" t="s">
        <v>61</v>
      </c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6"/>
    </row>
  </sheetData>
  <sheetProtection password="CF53" sheet="1" objects="1" scenarios="1"/>
  <customSheetViews>
    <customSheetView guid="{ED529B84-E379-4C9B-A677-BE1D384436B0}" fitToPage="1" topLeftCell="J82">
      <selection activeCell="X126" sqref="X126"/>
      <pageMargins left="0.6692913385826772" right="0.43307086614173229" top="1.1811023622047245" bottom="0.98425196850393704" header="0.86614173228346458" footer="0.43307086614173229"/>
      <printOptions horizontalCentered="1"/>
      <pageSetup paperSize="9" scale="65" orientation="portrait" horizontalDpi="300" verticalDpi="300" r:id="rId1"/>
      <headerFooter alignWithMargins="0">
        <oddHeader xml:space="preserve">&amp;LMonthly Air Transport Statistics : Hat Yai International Airport
</oddHeader>
        <oddFooter>&amp;LAir Transport Information Division, Corporate Strategy Department&amp;C&amp;D&amp;R&amp;T</oddFooter>
      </headerFooter>
    </customSheetView>
  </customSheetViews>
  <mergeCells count="48"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M86:Q86"/>
    <mergeCell ref="R86:V86"/>
    <mergeCell ref="M140:Q140"/>
    <mergeCell ref="R140:V140"/>
    <mergeCell ref="L110:W110"/>
    <mergeCell ref="L111:W111"/>
    <mergeCell ref="L164:W164"/>
    <mergeCell ref="L165:W165"/>
    <mergeCell ref="M167:Q167"/>
    <mergeCell ref="R167:V167"/>
    <mergeCell ref="M113:Q113"/>
    <mergeCell ref="R113:V113"/>
    <mergeCell ref="L137:W137"/>
    <mergeCell ref="L138:W138"/>
    <mergeCell ref="C32:E32"/>
    <mergeCell ref="F32:H32"/>
    <mergeCell ref="L83:W83"/>
    <mergeCell ref="L84:W84"/>
    <mergeCell ref="B57:I57"/>
    <mergeCell ref="L57:W57"/>
    <mergeCell ref="M59:Q59"/>
    <mergeCell ref="R59:V59"/>
    <mergeCell ref="C59:E59"/>
    <mergeCell ref="F59:H59"/>
    <mergeCell ref="B2:I2"/>
    <mergeCell ref="L2:W2"/>
    <mergeCell ref="B3:I3"/>
    <mergeCell ref="L3:W3"/>
    <mergeCell ref="B56:I56"/>
    <mergeCell ref="L56:W56"/>
    <mergeCell ref="M5:Q5"/>
    <mergeCell ref="R5:V5"/>
    <mergeCell ref="L29:W29"/>
    <mergeCell ref="M32:Q32"/>
    <mergeCell ref="C5:E5"/>
    <mergeCell ref="F5:H5"/>
    <mergeCell ref="B30:I30"/>
    <mergeCell ref="B29:I29"/>
    <mergeCell ref="R32:V32"/>
    <mergeCell ref="L30:W30"/>
  </mergeCells>
  <phoneticPr fontId="26" type="noConversion"/>
  <conditionalFormatting sqref="J1:K1048576 A1:A1048576">
    <cfRule type="containsText" dxfId="13" priority="2" operator="containsText" text="NOT OK">
      <formula>NOT(ISERROR(SEARCH("NOT OK",A1)))</formula>
    </cfRule>
  </conditionalFormatting>
  <printOptions horizontalCentered="1"/>
  <pageMargins left="0.6692913385826772" right="0.43307086614173229" top="1.1811023622047245" bottom="0.98425196850393704" header="0.86614173228346458" footer="0.43307086614173229"/>
  <pageSetup paperSize="9" scale="65" orientation="portrait" horizontalDpi="300" verticalDpi="300" r:id="rId2"/>
  <headerFooter alignWithMargins="0">
    <oddHeader xml:space="preserve">&amp;LMonthly Air Transport Statistics : Hat Yai International Airport
</oddHeader>
    <oddFooter>&amp;LAir Transport Information Division, Corporate Strategy Department&amp;C&amp;D&amp;R&amp;T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244"/>
  <sheetViews>
    <sheetView topLeftCell="L190" workbookViewId="0">
      <selection activeCell="AC200" sqref="AC200"/>
    </sheetView>
  </sheetViews>
  <sheetFormatPr defaultColWidth="7" defaultRowHeight="12.75" x14ac:dyDescent="0.2"/>
  <cols>
    <col min="1" max="1" width="7" style="95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8.7109375" style="8" customWidth="1"/>
    <col min="10" max="11" width="9.140625" style="95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6" width="10" style="1" customWidth="1"/>
    <col min="17" max="17" width="12.7109375" style="1" customWidth="1"/>
    <col min="18" max="19" width="11" style="1" customWidth="1"/>
    <col min="20" max="20" width="14.140625" style="1" bestFit="1" customWidth="1"/>
    <col min="21" max="21" width="9.28515625" style="1" customWidth="1"/>
    <col min="22" max="22" width="11" style="1" customWidth="1"/>
    <col min="23" max="23" width="12.140625" style="8" bestFit="1" customWidth="1"/>
    <col min="24" max="24" width="7" style="6" bestFit="1" customWidth="1"/>
    <col min="25" max="25" width="6.85546875" style="1" bestFit="1" customWidth="1"/>
    <col min="26" max="26" width="7" style="1"/>
    <col min="27" max="27" width="7" style="10"/>
    <col min="28" max="16384" width="7" style="1"/>
  </cols>
  <sheetData>
    <row r="1" spans="1:23" ht="13.5" thickBot="1" x14ac:dyDescent="0.25"/>
    <row r="2" spans="1:23" ht="13.5" thickTop="1" x14ac:dyDescent="0.2">
      <c r="B2" s="281" t="s">
        <v>0</v>
      </c>
      <c r="C2" s="282"/>
      <c r="D2" s="282"/>
      <c r="E2" s="282"/>
      <c r="F2" s="282"/>
      <c r="G2" s="282"/>
      <c r="H2" s="282"/>
      <c r="I2" s="283"/>
      <c r="L2" s="284" t="s">
        <v>1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ht="13.5" thickBot="1" x14ac:dyDescent="0.25">
      <c r="B3" s="287" t="s">
        <v>2</v>
      </c>
      <c r="C3" s="288"/>
      <c r="D3" s="288"/>
      <c r="E3" s="288"/>
      <c r="F3" s="288"/>
      <c r="G3" s="288"/>
      <c r="H3" s="288"/>
      <c r="I3" s="289"/>
      <c r="L3" s="290" t="s">
        <v>3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3" ht="14.25" thickTop="1" thickBot="1" x14ac:dyDescent="0.25">
      <c r="B4" s="202"/>
      <c r="C4" s="95"/>
      <c r="D4" s="95"/>
      <c r="E4" s="95"/>
      <c r="F4" s="95"/>
      <c r="G4" s="95"/>
      <c r="H4" s="95"/>
      <c r="I4" s="96"/>
      <c r="L4" s="202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ht="14.25" thickTop="1" thickBot="1" x14ac:dyDescent="0.25">
      <c r="B5" s="224"/>
      <c r="C5" s="296" t="s">
        <v>91</v>
      </c>
      <c r="D5" s="297"/>
      <c r="E5" s="298"/>
      <c r="F5" s="299" t="s">
        <v>93</v>
      </c>
      <c r="G5" s="300"/>
      <c r="H5" s="301"/>
      <c r="I5" s="225" t="s">
        <v>4</v>
      </c>
      <c r="L5" s="224"/>
      <c r="M5" s="293" t="s">
        <v>91</v>
      </c>
      <c r="N5" s="294"/>
      <c r="O5" s="294"/>
      <c r="P5" s="294"/>
      <c r="Q5" s="295"/>
      <c r="R5" s="293" t="s">
        <v>93</v>
      </c>
      <c r="S5" s="294"/>
      <c r="T5" s="294"/>
      <c r="U5" s="294"/>
      <c r="V5" s="295"/>
      <c r="W5" s="225" t="s">
        <v>4</v>
      </c>
    </row>
    <row r="6" spans="1:23" ht="13.5" thickTop="1" x14ac:dyDescent="0.2">
      <c r="B6" s="226" t="s">
        <v>5</v>
      </c>
      <c r="C6" s="227"/>
      <c r="D6" s="228"/>
      <c r="E6" s="158"/>
      <c r="F6" s="227"/>
      <c r="G6" s="228"/>
      <c r="H6" s="158"/>
      <c r="I6" s="229" t="s">
        <v>6</v>
      </c>
      <c r="L6" s="226" t="s">
        <v>5</v>
      </c>
      <c r="M6" s="227"/>
      <c r="N6" s="230"/>
      <c r="O6" s="155"/>
      <c r="P6" s="231"/>
      <c r="Q6" s="156"/>
      <c r="R6" s="227"/>
      <c r="S6" s="230"/>
      <c r="T6" s="155"/>
      <c r="U6" s="231"/>
      <c r="V6" s="155"/>
      <c r="W6" s="229" t="s">
        <v>6</v>
      </c>
    </row>
    <row r="7" spans="1:23" ht="13.5" thickBot="1" x14ac:dyDescent="0.25">
      <c r="B7" s="232"/>
      <c r="C7" s="233" t="s">
        <v>7</v>
      </c>
      <c r="D7" s="234" t="s">
        <v>8</v>
      </c>
      <c r="E7" s="218" t="s">
        <v>9</v>
      </c>
      <c r="F7" s="233" t="s">
        <v>7</v>
      </c>
      <c r="G7" s="234" t="s">
        <v>8</v>
      </c>
      <c r="H7" s="218" t="s">
        <v>9</v>
      </c>
      <c r="I7" s="235"/>
      <c r="L7" s="232"/>
      <c r="M7" s="236" t="s">
        <v>10</v>
      </c>
      <c r="N7" s="237" t="s">
        <v>11</v>
      </c>
      <c r="O7" s="157" t="s">
        <v>12</v>
      </c>
      <c r="P7" s="238" t="s">
        <v>13</v>
      </c>
      <c r="Q7" s="219" t="s">
        <v>9</v>
      </c>
      <c r="R7" s="236" t="s">
        <v>10</v>
      </c>
      <c r="S7" s="237" t="s">
        <v>11</v>
      </c>
      <c r="T7" s="157" t="s">
        <v>12</v>
      </c>
      <c r="U7" s="238" t="s">
        <v>13</v>
      </c>
      <c r="V7" s="157" t="s">
        <v>9</v>
      </c>
      <c r="W7" s="235"/>
    </row>
    <row r="8" spans="1:23" ht="6" customHeight="1" thickTop="1" x14ac:dyDescent="0.2">
      <c r="B8" s="226"/>
      <c r="C8" s="239"/>
      <c r="D8" s="240"/>
      <c r="E8" s="99"/>
      <c r="F8" s="239"/>
      <c r="G8" s="240"/>
      <c r="H8" s="99"/>
      <c r="I8" s="241"/>
      <c r="L8" s="226"/>
      <c r="M8" s="242"/>
      <c r="N8" s="243"/>
      <c r="O8" s="141"/>
      <c r="P8" s="244"/>
      <c r="Q8" s="144"/>
      <c r="R8" s="242"/>
      <c r="S8" s="243"/>
      <c r="T8" s="141"/>
      <c r="U8" s="244"/>
      <c r="V8" s="146"/>
      <c r="W8" s="245"/>
    </row>
    <row r="9" spans="1:23" x14ac:dyDescent="0.2">
      <c r="A9" s="270" t="str">
        <f>IF(ISERROR(F9/G9)," ",IF(F9/G9&gt;0.5,IF(F9/G9&lt;1.5," ","NOT OK"),"NOT OK"))</f>
        <v xml:space="preserve"> </v>
      </c>
      <c r="B9" s="226" t="s">
        <v>14</v>
      </c>
      <c r="C9" s="246">
        <v>1692</v>
      </c>
      <c r="D9" s="247">
        <v>1698</v>
      </c>
      <c r="E9" s="100">
        <f>C9+D9</f>
        <v>3390</v>
      </c>
      <c r="F9" s="246">
        <v>1674</v>
      </c>
      <c r="G9" s="247">
        <v>1677</v>
      </c>
      <c r="H9" s="100">
        <f>F9+G9</f>
        <v>3351</v>
      </c>
      <c r="I9" s="222">
        <f t="shared" ref="I9:I17" si="0">IF(E9=0,0,((H9/E9)-1)*100)</f>
        <v>-1.1504424778761013</v>
      </c>
      <c r="L9" s="226" t="s">
        <v>14</v>
      </c>
      <c r="M9" s="248">
        <v>256598</v>
      </c>
      <c r="N9" s="249">
        <v>244688</v>
      </c>
      <c r="O9" s="142">
        <f>SUM(M9:N9)</f>
        <v>501286</v>
      </c>
      <c r="P9" s="102">
        <v>2286</v>
      </c>
      <c r="Q9" s="145">
        <f>O9+P9</f>
        <v>503572</v>
      </c>
      <c r="R9" s="248">
        <v>260499</v>
      </c>
      <c r="S9" s="249">
        <v>242562</v>
      </c>
      <c r="T9" s="142">
        <f>SUM(R9:S9)</f>
        <v>503061</v>
      </c>
      <c r="U9" s="102">
        <v>482</v>
      </c>
      <c r="V9" s="147">
        <f>T9+U9</f>
        <v>503543</v>
      </c>
      <c r="W9" s="222">
        <f t="shared" ref="W9:W17" si="1">IF(Q9=0,0,((V9/Q9)-1)*100)</f>
        <v>-5.7588587133561298E-3</v>
      </c>
    </row>
    <row r="10" spans="1:23" x14ac:dyDescent="0.2">
      <c r="A10" s="270" t="str">
        <f t="shared" ref="A10:A71" si="2">IF(ISERROR(F10/G10)," ",IF(F10/G10&gt;0.5,IF(F10/G10&lt;1.5," ","NOT OK"),"NOT OK"))</f>
        <v xml:space="preserve"> </v>
      </c>
      <c r="B10" s="226" t="s">
        <v>15</v>
      </c>
      <c r="C10" s="246">
        <v>1737</v>
      </c>
      <c r="D10" s="247">
        <v>1715</v>
      </c>
      <c r="E10" s="100">
        <f>C10+D10</f>
        <v>3452</v>
      </c>
      <c r="F10" s="246">
        <v>1813</v>
      </c>
      <c r="G10" s="247">
        <v>1813</v>
      </c>
      <c r="H10" s="100">
        <f>F10+G10</f>
        <v>3626</v>
      </c>
      <c r="I10" s="222">
        <f t="shared" si="0"/>
        <v>5.0405561993047465</v>
      </c>
      <c r="K10" s="101"/>
      <c r="L10" s="226" t="s">
        <v>15</v>
      </c>
      <c r="M10" s="248">
        <v>285885</v>
      </c>
      <c r="N10" s="249">
        <v>266494</v>
      </c>
      <c r="O10" s="142">
        <f>SUM(M10:N10)</f>
        <v>552379</v>
      </c>
      <c r="P10" s="102">
        <v>431</v>
      </c>
      <c r="Q10" s="145">
        <f>O10+P10</f>
        <v>552810</v>
      </c>
      <c r="R10" s="248">
        <v>285696</v>
      </c>
      <c r="S10" s="249">
        <v>279239</v>
      </c>
      <c r="T10" s="142">
        <f>SUM(R10:S10)</f>
        <v>564935</v>
      </c>
      <c r="U10" s="102">
        <v>265</v>
      </c>
      <c r="V10" s="147">
        <f>T10+U10</f>
        <v>565200</v>
      </c>
      <c r="W10" s="222">
        <f t="shared" si="1"/>
        <v>2.2412763879090525</v>
      </c>
    </row>
    <row r="11" spans="1:23" ht="13.5" thickBot="1" x14ac:dyDescent="0.25">
      <c r="A11" s="270" t="str">
        <f t="shared" si="2"/>
        <v xml:space="preserve"> </v>
      </c>
      <c r="B11" s="232" t="s">
        <v>16</v>
      </c>
      <c r="C11" s="250">
        <v>1825</v>
      </c>
      <c r="D11" s="251">
        <v>1803</v>
      </c>
      <c r="E11" s="100">
        <f>C11+D11</f>
        <v>3628</v>
      </c>
      <c r="F11" s="250">
        <v>2000</v>
      </c>
      <c r="G11" s="251">
        <v>1984</v>
      </c>
      <c r="H11" s="100">
        <f>F11+G11</f>
        <v>3984</v>
      </c>
      <c r="I11" s="222">
        <f t="shared" si="0"/>
        <v>9.8125689084895171</v>
      </c>
      <c r="K11" s="101"/>
      <c r="L11" s="232" t="s">
        <v>16</v>
      </c>
      <c r="M11" s="248">
        <v>328462</v>
      </c>
      <c r="N11" s="249">
        <v>285689</v>
      </c>
      <c r="O11" s="142">
        <f>SUM(M11:N11)</f>
        <v>614151</v>
      </c>
      <c r="P11" s="102">
        <v>206</v>
      </c>
      <c r="Q11" s="145">
        <f>O11+P11</f>
        <v>614357</v>
      </c>
      <c r="R11" s="248">
        <v>343245</v>
      </c>
      <c r="S11" s="249">
        <v>299382</v>
      </c>
      <c r="T11" s="142">
        <f>SUM(R11:S11)</f>
        <v>642627</v>
      </c>
      <c r="U11" s="102">
        <v>777</v>
      </c>
      <c r="V11" s="147">
        <f>T11+U11</f>
        <v>643404</v>
      </c>
      <c r="W11" s="222">
        <f t="shared" si="1"/>
        <v>4.7280327236443931</v>
      </c>
    </row>
    <row r="12" spans="1:23" ht="14.25" thickTop="1" thickBot="1" x14ac:dyDescent="0.25">
      <c r="A12" s="270" t="str">
        <f>IF(ISERROR(F12/G12)," ",IF(F12/G12&gt;0.5,IF(F12/G12&lt;1.5," ","NOT OK"),"NOT OK"))</f>
        <v xml:space="preserve"> </v>
      </c>
      <c r="B12" s="210" t="s">
        <v>56</v>
      </c>
      <c r="C12" s="103">
        <f t="shared" ref="C12:H12" si="3">+C9+C10+C11</f>
        <v>5254</v>
      </c>
      <c r="D12" s="104">
        <f t="shared" si="3"/>
        <v>5216</v>
      </c>
      <c r="E12" s="105">
        <f t="shared" si="3"/>
        <v>10470</v>
      </c>
      <c r="F12" s="103">
        <f t="shared" si="3"/>
        <v>5487</v>
      </c>
      <c r="G12" s="104">
        <f t="shared" si="3"/>
        <v>5474</v>
      </c>
      <c r="H12" s="105">
        <f t="shared" si="3"/>
        <v>10961</v>
      </c>
      <c r="I12" s="106">
        <f>IF(E12=0,0,((H12/E12)-1)*100)</f>
        <v>4.6895893027698143</v>
      </c>
      <c r="L12" s="203" t="s">
        <v>56</v>
      </c>
      <c r="M12" s="148">
        <f t="shared" ref="M12:V12" si="4">+M9+M10+M11</f>
        <v>870945</v>
      </c>
      <c r="N12" s="149">
        <f t="shared" si="4"/>
        <v>796871</v>
      </c>
      <c r="O12" s="148">
        <f t="shared" si="4"/>
        <v>1667816</v>
      </c>
      <c r="P12" s="148">
        <f t="shared" si="4"/>
        <v>2923</v>
      </c>
      <c r="Q12" s="148">
        <f t="shared" si="4"/>
        <v>1670739</v>
      </c>
      <c r="R12" s="148">
        <f t="shared" si="4"/>
        <v>889440</v>
      </c>
      <c r="S12" s="149">
        <f t="shared" si="4"/>
        <v>821183</v>
      </c>
      <c r="T12" s="148">
        <f t="shared" si="4"/>
        <v>1710623</v>
      </c>
      <c r="U12" s="148">
        <f t="shared" si="4"/>
        <v>1524</v>
      </c>
      <c r="V12" s="150">
        <f t="shared" si="4"/>
        <v>1712147</v>
      </c>
      <c r="W12" s="151">
        <f>IF(Q12=0,0,((V12/Q12)-1)*100)</f>
        <v>2.4784242182650962</v>
      </c>
    </row>
    <row r="13" spans="1:23" ht="13.5" thickTop="1" x14ac:dyDescent="0.2">
      <c r="A13" s="270" t="str">
        <f t="shared" si="2"/>
        <v xml:space="preserve"> </v>
      </c>
      <c r="B13" s="226" t="s">
        <v>18</v>
      </c>
      <c r="C13" s="246">
        <v>1984</v>
      </c>
      <c r="D13" s="247">
        <v>1970</v>
      </c>
      <c r="E13" s="100">
        <f>C13+D13</f>
        <v>3954</v>
      </c>
      <c r="F13" s="246">
        <v>2095</v>
      </c>
      <c r="G13" s="247">
        <v>2081</v>
      </c>
      <c r="H13" s="100">
        <f>F13+G13</f>
        <v>4176</v>
      </c>
      <c r="I13" s="222">
        <f t="shared" si="0"/>
        <v>5.6145675265553807</v>
      </c>
      <c r="L13" s="226" t="s">
        <v>18</v>
      </c>
      <c r="M13" s="248">
        <v>349453</v>
      </c>
      <c r="N13" s="249">
        <v>349520</v>
      </c>
      <c r="O13" s="142">
        <f>M13+N13</f>
        <v>698973</v>
      </c>
      <c r="P13" s="102">
        <v>294</v>
      </c>
      <c r="Q13" s="145">
        <f>O13+P13</f>
        <v>699267</v>
      </c>
      <c r="R13" s="248">
        <v>336102</v>
      </c>
      <c r="S13" s="249">
        <v>352081</v>
      </c>
      <c r="T13" s="142">
        <f>R13+S13</f>
        <v>688183</v>
      </c>
      <c r="U13" s="102">
        <v>785</v>
      </c>
      <c r="V13" s="147">
        <f>T13+U13</f>
        <v>688968</v>
      </c>
      <c r="W13" s="222">
        <f t="shared" si="1"/>
        <v>-1.4728279755801377</v>
      </c>
    </row>
    <row r="14" spans="1:23" x14ac:dyDescent="0.2">
      <c r="A14" s="270" t="str">
        <f t="shared" si="2"/>
        <v xml:space="preserve"> </v>
      </c>
      <c r="B14" s="226" t="s">
        <v>19</v>
      </c>
      <c r="C14" s="248">
        <v>1805</v>
      </c>
      <c r="D14" s="252">
        <v>1802</v>
      </c>
      <c r="E14" s="100">
        <f>C14+D14</f>
        <v>3607</v>
      </c>
      <c r="F14" s="248">
        <v>1995</v>
      </c>
      <c r="G14" s="252">
        <v>1978</v>
      </c>
      <c r="H14" s="107">
        <f>F14+G14</f>
        <v>3973</v>
      </c>
      <c r="I14" s="222">
        <f t="shared" si="0"/>
        <v>10.146936512337113</v>
      </c>
      <c r="L14" s="226" t="s">
        <v>19</v>
      </c>
      <c r="M14" s="248">
        <v>322496</v>
      </c>
      <c r="N14" s="249">
        <v>345345</v>
      </c>
      <c r="O14" s="142">
        <f>M14+N14</f>
        <v>667841</v>
      </c>
      <c r="P14" s="102">
        <v>339</v>
      </c>
      <c r="Q14" s="145">
        <f>O14+P14</f>
        <v>668180</v>
      </c>
      <c r="R14" s="248">
        <v>342167</v>
      </c>
      <c r="S14" s="249">
        <v>350766</v>
      </c>
      <c r="T14" s="142">
        <f>R14+S14</f>
        <v>692933</v>
      </c>
      <c r="U14" s="102">
        <v>2016</v>
      </c>
      <c r="V14" s="147">
        <f>T14+U14</f>
        <v>694949</v>
      </c>
      <c r="W14" s="222">
        <f t="shared" si="1"/>
        <v>4.0062557993355119</v>
      </c>
    </row>
    <row r="15" spans="1:23" ht="13.5" thickBot="1" x14ac:dyDescent="0.25">
      <c r="A15" s="272" t="str">
        <f>IF(ISERROR(F15/G15)," ",IF(F15/G15&gt;0.5,IF(F15/G15&lt;1.5," ","NOT OK"),"NOT OK"))</f>
        <v xml:space="preserve"> </v>
      </c>
      <c r="B15" s="226" t="s">
        <v>20</v>
      </c>
      <c r="C15" s="248">
        <v>1803</v>
      </c>
      <c r="D15" s="252">
        <v>1819</v>
      </c>
      <c r="E15" s="100">
        <f>+D15+C15</f>
        <v>3622</v>
      </c>
      <c r="F15" s="248">
        <v>1966</v>
      </c>
      <c r="G15" s="252">
        <v>1947</v>
      </c>
      <c r="H15" s="107">
        <f>F15+G15</f>
        <v>3913</v>
      </c>
      <c r="I15" s="222">
        <f>IF(E15=0,0,((H15/E15)-1)*100)</f>
        <v>8.0342352291551613</v>
      </c>
      <c r="J15" s="108"/>
      <c r="L15" s="226" t="s">
        <v>20</v>
      </c>
      <c r="M15" s="248">
        <v>291004</v>
      </c>
      <c r="N15" s="249">
        <v>326273</v>
      </c>
      <c r="O15" s="142">
        <f>M15+N15</f>
        <v>617277</v>
      </c>
      <c r="P15" s="102">
        <v>9</v>
      </c>
      <c r="Q15" s="145">
        <f>O15+P15</f>
        <v>617286</v>
      </c>
      <c r="R15" s="248">
        <v>313326</v>
      </c>
      <c r="S15" s="249">
        <v>341401</v>
      </c>
      <c r="T15" s="142">
        <f>R15+S15</f>
        <v>654727</v>
      </c>
      <c r="U15" s="102">
        <v>1995</v>
      </c>
      <c r="V15" s="147">
        <f>T15+U15</f>
        <v>656722</v>
      </c>
      <c r="W15" s="222">
        <f>IF(Q15=0,0,((V15/Q15)-1)*100)</f>
        <v>6.388610789812188</v>
      </c>
    </row>
    <row r="16" spans="1:23" ht="14.25" thickTop="1" thickBot="1" x14ac:dyDescent="0.25">
      <c r="A16" s="270" t="str">
        <f>IF(ISERROR(F16/G16)," ",IF(F16/G16&gt;0.5,IF(F16/G16&lt;1.5," ","NOT OK"),"NOT OK"))</f>
        <v xml:space="preserve"> </v>
      </c>
      <c r="B16" s="210" t="s">
        <v>89</v>
      </c>
      <c r="C16" s="103">
        <f>+C13+C14+C15</f>
        <v>5592</v>
      </c>
      <c r="D16" s="104">
        <f t="shared" ref="D16:H16" si="5">+D13+D14+D15</f>
        <v>5591</v>
      </c>
      <c r="E16" s="105">
        <f t="shared" si="5"/>
        <v>11183</v>
      </c>
      <c r="F16" s="103">
        <f t="shared" si="5"/>
        <v>6056</v>
      </c>
      <c r="G16" s="104">
        <f t="shared" si="5"/>
        <v>6006</v>
      </c>
      <c r="H16" s="105">
        <f t="shared" si="5"/>
        <v>12062</v>
      </c>
      <c r="I16" s="106">
        <f>IF(E16=0,0,((H16/E16)-1)*100)</f>
        <v>7.8601448627380943</v>
      </c>
      <c r="L16" s="203" t="s">
        <v>89</v>
      </c>
      <c r="M16" s="148">
        <f t="shared" ref="M16:V16" si="6">+M13+M14+M15</f>
        <v>962953</v>
      </c>
      <c r="N16" s="149">
        <f t="shared" si="6"/>
        <v>1021138</v>
      </c>
      <c r="O16" s="148">
        <f t="shared" si="6"/>
        <v>1984091</v>
      </c>
      <c r="P16" s="148">
        <f t="shared" si="6"/>
        <v>642</v>
      </c>
      <c r="Q16" s="148">
        <f t="shared" si="6"/>
        <v>1984733</v>
      </c>
      <c r="R16" s="148">
        <f t="shared" si="6"/>
        <v>991595</v>
      </c>
      <c r="S16" s="149">
        <f t="shared" si="6"/>
        <v>1044248</v>
      </c>
      <c r="T16" s="148">
        <f t="shared" si="6"/>
        <v>2035843</v>
      </c>
      <c r="U16" s="148">
        <f t="shared" si="6"/>
        <v>4796</v>
      </c>
      <c r="V16" s="150">
        <f t="shared" si="6"/>
        <v>2040639</v>
      </c>
      <c r="W16" s="151">
        <f>IF(Q16=0,0,((V16/Q16)-1)*100)</f>
        <v>2.8168020585136677</v>
      </c>
    </row>
    <row r="17" spans="1:23" ht="13.5" thickTop="1" x14ac:dyDescent="0.2">
      <c r="A17" s="270" t="str">
        <f t="shared" si="2"/>
        <v xml:space="preserve"> </v>
      </c>
      <c r="B17" s="226" t="s">
        <v>21</v>
      </c>
      <c r="C17" s="253">
        <v>1769</v>
      </c>
      <c r="D17" s="254">
        <v>1772</v>
      </c>
      <c r="E17" s="100">
        <f>C17+D17</f>
        <v>3541</v>
      </c>
      <c r="F17" s="253">
        <v>1709</v>
      </c>
      <c r="G17" s="254">
        <v>1710</v>
      </c>
      <c r="H17" s="107">
        <f>F17+G17</f>
        <v>3419</v>
      </c>
      <c r="I17" s="222">
        <f t="shared" si="0"/>
        <v>-3.4453544196554664</v>
      </c>
      <c r="L17" s="226" t="s">
        <v>21</v>
      </c>
      <c r="M17" s="248">
        <v>268015</v>
      </c>
      <c r="N17" s="249">
        <v>284813</v>
      </c>
      <c r="O17" s="142">
        <f>M17+N17</f>
        <v>552828</v>
      </c>
      <c r="P17" s="102">
        <v>161</v>
      </c>
      <c r="Q17" s="145">
        <f>+O17+P17</f>
        <v>552989</v>
      </c>
      <c r="R17" s="248">
        <v>265739</v>
      </c>
      <c r="S17" s="249">
        <v>280712</v>
      </c>
      <c r="T17" s="142">
        <f>R17+S17</f>
        <v>546451</v>
      </c>
      <c r="U17" s="102">
        <v>1455</v>
      </c>
      <c r="V17" s="147">
        <f>T17+U17</f>
        <v>547906</v>
      </c>
      <c r="W17" s="222">
        <f t="shared" si="1"/>
        <v>-0.91918645759681006</v>
      </c>
    </row>
    <row r="18" spans="1:23" ht="13.5" thickBot="1" x14ac:dyDescent="0.25">
      <c r="A18" s="270" t="str">
        <f>IF(ISERROR(F18/G18)," ",IF(F18/G18&gt;0.5,IF(F18/G18&lt;1.5," ","NOT OK"),"NOT OK"))</f>
        <v xml:space="preserve"> </v>
      </c>
      <c r="B18" s="226" t="s">
        <v>90</v>
      </c>
      <c r="C18" s="253">
        <v>1607</v>
      </c>
      <c r="D18" s="254">
        <v>1611</v>
      </c>
      <c r="E18" s="100">
        <f>C18+D18</f>
        <v>3218</v>
      </c>
      <c r="F18" s="253">
        <v>1650</v>
      </c>
      <c r="G18" s="254">
        <v>1650</v>
      </c>
      <c r="H18" s="107">
        <f>F18+G18</f>
        <v>3300</v>
      </c>
      <c r="I18" s="222">
        <f>IF(E18=0,0,((H18/E18)-1)*100)</f>
        <v>2.5481665630826544</v>
      </c>
      <c r="L18" s="226" t="s">
        <v>90</v>
      </c>
      <c r="M18" s="248">
        <v>212183</v>
      </c>
      <c r="N18" s="249">
        <v>230525</v>
      </c>
      <c r="O18" s="142">
        <f>M18+N18</f>
        <v>442708</v>
      </c>
      <c r="P18" s="102">
        <v>4</v>
      </c>
      <c r="Q18" s="145">
        <f>O18+P18</f>
        <v>442712</v>
      </c>
      <c r="R18" s="248">
        <v>237348</v>
      </c>
      <c r="S18" s="249">
        <v>252225</v>
      </c>
      <c r="T18" s="142">
        <f>R18+S18</f>
        <v>489573</v>
      </c>
      <c r="U18" s="102">
        <v>569</v>
      </c>
      <c r="V18" s="147">
        <f>T18+U18</f>
        <v>490142</v>
      </c>
      <c r="W18" s="222">
        <f>IF(Q18=0,0,((V18/Q18)-1)*100)</f>
        <v>10.713511266918442</v>
      </c>
    </row>
    <row r="19" spans="1:23" ht="14.25" thickTop="1" thickBot="1" x14ac:dyDescent="0.25">
      <c r="A19" s="270" t="str">
        <f>IF(ISERROR(F19/G19)," ",IF(F19/G19&gt;0.5,IF(F19/G19&lt;1.5," ","NOT OK"),"NOT OK"))</f>
        <v xml:space="preserve"> </v>
      </c>
      <c r="B19" s="210" t="s">
        <v>94</v>
      </c>
      <c r="C19" s="103">
        <f>+C16+C17+C18</f>
        <v>8968</v>
      </c>
      <c r="D19" s="104">
        <f t="shared" ref="D19:H19" si="7">+D16+D17+D18</f>
        <v>8974</v>
      </c>
      <c r="E19" s="105">
        <f t="shared" si="7"/>
        <v>17942</v>
      </c>
      <c r="F19" s="103">
        <f t="shared" si="7"/>
        <v>9415</v>
      </c>
      <c r="G19" s="104">
        <f t="shared" si="7"/>
        <v>9366</v>
      </c>
      <c r="H19" s="105">
        <f t="shared" si="7"/>
        <v>18781</v>
      </c>
      <c r="I19" s="106">
        <f>IF(E19=0,0,((H19/E19)-1)*100)</f>
        <v>4.6761787983502501</v>
      </c>
      <c r="L19" s="203" t="s">
        <v>94</v>
      </c>
      <c r="M19" s="148">
        <f t="shared" ref="M19:V19" si="8">+M16+M17+M18</f>
        <v>1443151</v>
      </c>
      <c r="N19" s="149">
        <f t="shared" si="8"/>
        <v>1536476</v>
      </c>
      <c r="O19" s="148">
        <f t="shared" si="8"/>
        <v>2979627</v>
      </c>
      <c r="P19" s="148">
        <f t="shared" si="8"/>
        <v>807</v>
      </c>
      <c r="Q19" s="148">
        <f t="shared" si="8"/>
        <v>2980434</v>
      </c>
      <c r="R19" s="148">
        <f t="shared" si="8"/>
        <v>1494682</v>
      </c>
      <c r="S19" s="149">
        <f t="shared" si="8"/>
        <v>1577185</v>
      </c>
      <c r="T19" s="148">
        <f t="shared" si="8"/>
        <v>3071867</v>
      </c>
      <c r="U19" s="148">
        <f t="shared" si="8"/>
        <v>6820</v>
      </c>
      <c r="V19" s="150">
        <f t="shared" si="8"/>
        <v>3078687</v>
      </c>
      <c r="W19" s="151">
        <f>IF(Q19=0,0,((V19/Q19)-1)*100)</f>
        <v>3.2966004279913586</v>
      </c>
    </row>
    <row r="20" spans="1:23" ht="14.25" thickTop="1" thickBot="1" x14ac:dyDescent="0.25">
      <c r="A20" s="271" t="str">
        <f>IF(ISERROR(F20/G20)," ",IF(F20/G20&gt;0.5,IF(F20/G20&lt;1.5," ","NOT OK"),"NOT OK"))</f>
        <v xml:space="preserve"> </v>
      </c>
      <c r="B20" s="210" t="s">
        <v>95</v>
      </c>
      <c r="C20" s="103">
        <f>+C12+C16+C17+C18</f>
        <v>14222</v>
      </c>
      <c r="D20" s="104">
        <f t="shared" ref="D20:H20" si="9">+D12+D16+D17+D18</f>
        <v>14190</v>
      </c>
      <c r="E20" s="105">
        <f t="shared" si="9"/>
        <v>28412</v>
      </c>
      <c r="F20" s="103">
        <f t="shared" si="9"/>
        <v>14902</v>
      </c>
      <c r="G20" s="104">
        <f t="shared" si="9"/>
        <v>14840</v>
      </c>
      <c r="H20" s="105">
        <f t="shared" si="9"/>
        <v>29742</v>
      </c>
      <c r="I20" s="106">
        <f t="shared" ref="I20" si="10">IF(E20=0,0,((H20/E20)-1)*100)</f>
        <v>4.6811206532451077</v>
      </c>
      <c r="J20" s="101"/>
      <c r="L20" s="203" t="s">
        <v>95</v>
      </c>
      <c r="M20" s="148">
        <f t="shared" ref="M20:V20" si="11">+M12+M16+M17+M18</f>
        <v>2314096</v>
      </c>
      <c r="N20" s="149">
        <f t="shared" si="11"/>
        <v>2333347</v>
      </c>
      <c r="O20" s="148">
        <f t="shared" si="11"/>
        <v>4647443</v>
      </c>
      <c r="P20" s="148">
        <f t="shared" si="11"/>
        <v>3730</v>
      </c>
      <c r="Q20" s="148">
        <f t="shared" si="11"/>
        <v>4651173</v>
      </c>
      <c r="R20" s="148">
        <f t="shared" si="11"/>
        <v>2384122</v>
      </c>
      <c r="S20" s="149">
        <f t="shared" si="11"/>
        <v>2398368</v>
      </c>
      <c r="T20" s="148">
        <f t="shared" si="11"/>
        <v>4782490</v>
      </c>
      <c r="U20" s="148">
        <f t="shared" si="11"/>
        <v>8344</v>
      </c>
      <c r="V20" s="150">
        <f t="shared" si="11"/>
        <v>4790834</v>
      </c>
      <c r="W20" s="151">
        <f t="shared" ref="W20" si="12">IF(Q20=0,0,((V20/Q20)-1)*100)</f>
        <v>3.0027049090627145</v>
      </c>
    </row>
    <row r="21" spans="1:23" ht="14.25" thickTop="1" thickBot="1" x14ac:dyDescent="0.25">
      <c r="A21" s="273" t="str">
        <f t="shared" si="2"/>
        <v xml:space="preserve"> </v>
      </c>
      <c r="B21" s="226" t="s">
        <v>22</v>
      </c>
      <c r="C21" s="253">
        <v>1431</v>
      </c>
      <c r="D21" s="254">
        <v>1455</v>
      </c>
      <c r="E21" s="100">
        <f>C21+D21</f>
        <v>2886</v>
      </c>
      <c r="F21" s="253"/>
      <c r="G21" s="254"/>
      <c r="H21" s="107"/>
      <c r="I21" s="222"/>
      <c r="J21" s="109"/>
      <c r="L21" s="226" t="s">
        <v>22</v>
      </c>
      <c r="M21" s="248">
        <v>192151</v>
      </c>
      <c r="N21" s="249">
        <v>194854</v>
      </c>
      <c r="O21" s="143">
        <f>M21+N21</f>
        <v>387005</v>
      </c>
      <c r="P21" s="255">
        <v>135</v>
      </c>
      <c r="Q21" s="145">
        <f>O21+P21</f>
        <v>387140</v>
      </c>
      <c r="R21" s="248"/>
      <c r="S21" s="249"/>
      <c r="T21" s="143"/>
      <c r="U21" s="255"/>
      <c r="V21" s="147"/>
      <c r="W21" s="222"/>
    </row>
    <row r="22" spans="1:23" ht="16.5" thickTop="1" thickBot="1" x14ac:dyDescent="0.25">
      <c r="A22" s="115" t="str">
        <f t="shared" si="2"/>
        <v xml:space="preserve"> </v>
      </c>
      <c r="B22" s="211" t="s">
        <v>62</v>
      </c>
      <c r="C22" s="113">
        <f t="shared" ref="C22:E22" si="13">C21+C17+C18</f>
        <v>4807</v>
      </c>
      <c r="D22" s="114">
        <f t="shared" si="13"/>
        <v>4838</v>
      </c>
      <c r="E22" s="112">
        <f t="shared" si="13"/>
        <v>9645</v>
      </c>
      <c r="F22" s="113"/>
      <c r="G22" s="114"/>
      <c r="H22" s="114"/>
      <c r="I22" s="106"/>
      <c r="J22" s="115"/>
      <c r="K22" s="116"/>
      <c r="L22" s="204" t="s">
        <v>62</v>
      </c>
      <c r="M22" s="152">
        <f t="shared" ref="M22:Q22" si="14">M21+M17+M18</f>
        <v>672349</v>
      </c>
      <c r="N22" s="152">
        <f t="shared" si="14"/>
        <v>710192</v>
      </c>
      <c r="O22" s="153">
        <f t="shared" si="14"/>
        <v>1382541</v>
      </c>
      <c r="P22" s="153">
        <f t="shared" si="14"/>
        <v>300</v>
      </c>
      <c r="Q22" s="153">
        <f t="shared" si="14"/>
        <v>1382841</v>
      </c>
      <c r="R22" s="152"/>
      <c r="S22" s="152"/>
      <c r="T22" s="153"/>
      <c r="U22" s="153"/>
      <c r="V22" s="153"/>
      <c r="W22" s="154"/>
    </row>
    <row r="23" spans="1:23" ht="13.5" thickTop="1" x14ac:dyDescent="0.2">
      <c r="A23" s="270" t="str">
        <f t="shared" si="2"/>
        <v xml:space="preserve"> </v>
      </c>
      <c r="B23" s="226" t="s">
        <v>24</v>
      </c>
      <c r="C23" s="248">
        <v>1498</v>
      </c>
      <c r="D23" s="252">
        <v>1526</v>
      </c>
      <c r="E23" s="117">
        <f>C23+D23</f>
        <v>3024</v>
      </c>
      <c r="F23" s="248"/>
      <c r="G23" s="252"/>
      <c r="H23" s="118"/>
      <c r="I23" s="222"/>
      <c r="L23" s="226" t="s">
        <v>25</v>
      </c>
      <c r="M23" s="248">
        <v>223302</v>
      </c>
      <c r="N23" s="249">
        <v>218905</v>
      </c>
      <c r="O23" s="143">
        <f>SUM(M23:N23)</f>
        <v>442207</v>
      </c>
      <c r="P23" s="256">
        <v>146</v>
      </c>
      <c r="Q23" s="145">
        <f>O23+P23</f>
        <v>442353</v>
      </c>
      <c r="R23" s="248"/>
      <c r="S23" s="249"/>
      <c r="T23" s="143"/>
      <c r="U23" s="256"/>
      <c r="V23" s="147"/>
      <c r="W23" s="222"/>
    </row>
    <row r="24" spans="1:23" x14ac:dyDescent="0.2">
      <c r="A24" s="270" t="str">
        <f t="shared" si="2"/>
        <v xml:space="preserve"> </v>
      </c>
      <c r="B24" s="226" t="s">
        <v>26</v>
      </c>
      <c r="C24" s="248">
        <v>1550</v>
      </c>
      <c r="D24" s="252">
        <v>1576</v>
      </c>
      <c r="E24" s="119">
        <f>C24+D24</f>
        <v>3126</v>
      </c>
      <c r="F24" s="248"/>
      <c r="G24" s="252"/>
      <c r="H24" s="119"/>
      <c r="I24" s="222"/>
      <c r="L24" s="226" t="s">
        <v>26</v>
      </c>
      <c r="M24" s="248">
        <v>235789</v>
      </c>
      <c r="N24" s="249">
        <v>250314</v>
      </c>
      <c r="O24" s="143">
        <f>SUM(M24:N24)</f>
        <v>486103</v>
      </c>
      <c r="P24" s="102">
        <v>368</v>
      </c>
      <c r="Q24" s="145">
        <f>O24+P24</f>
        <v>486471</v>
      </c>
      <c r="R24" s="248"/>
      <c r="S24" s="249"/>
      <c r="T24" s="143"/>
      <c r="U24" s="102"/>
      <c r="V24" s="147"/>
      <c r="W24" s="222"/>
    </row>
    <row r="25" spans="1:23" ht="13.5" thickBot="1" x14ac:dyDescent="0.25">
      <c r="A25" s="270" t="str">
        <f t="shared" si="2"/>
        <v xml:space="preserve"> </v>
      </c>
      <c r="B25" s="226" t="s">
        <v>27</v>
      </c>
      <c r="C25" s="248">
        <v>1474</v>
      </c>
      <c r="D25" s="257">
        <v>1465</v>
      </c>
      <c r="E25" s="120">
        <f>C25+D25</f>
        <v>2939</v>
      </c>
      <c r="F25" s="248"/>
      <c r="G25" s="257"/>
      <c r="H25" s="120"/>
      <c r="I25" s="223"/>
      <c r="L25" s="226" t="s">
        <v>27</v>
      </c>
      <c r="M25" s="248">
        <v>214207</v>
      </c>
      <c r="N25" s="249">
        <v>202283</v>
      </c>
      <c r="O25" s="143">
        <f>SUM(M25:N25)</f>
        <v>416490</v>
      </c>
      <c r="P25" s="255">
        <v>12</v>
      </c>
      <c r="Q25" s="145">
        <f>O25+P25</f>
        <v>416502</v>
      </c>
      <c r="R25" s="248"/>
      <c r="S25" s="249"/>
      <c r="T25" s="143"/>
      <c r="U25" s="255"/>
      <c r="V25" s="147"/>
      <c r="W25" s="222"/>
    </row>
    <row r="26" spans="1:23" ht="14.25" thickTop="1" thickBot="1" x14ac:dyDescent="0.25">
      <c r="A26" s="270" t="str">
        <f t="shared" si="2"/>
        <v xml:space="preserve"> </v>
      </c>
      <c r="B26" s="210" t="s">
        <v>60</v>
      </c>
      <c r="C26" s="113">
        <f>+C23+C24+C25</f>
        <v>4522</v>
      </c>
      <c r="D26" s="121">
        <f t="shared" ref="D26:E26" si="15">+D23+D24+D25</f>
        <v>4567</v>
      </c>
      <c r="E26" s="113">
        <f t="shared" si="15"/>
        <v>9089</v>
      </c>
      <c r="F26" s="113"/>
      <c r="G26" s="121"/>
      <c r="H26" s="113"/>
      <c r="I26" s="106"/>
      <c r="L26" s="203" t="s">
        <v>60</v>
      </c>
      <c r="M26" s="148">
        <f t="shared" ref="M26:Q26" si="16">+M23+M24+M25</f>
        <v>673298</v>
      </c>
      <c r="N26" s="149">
        <f t="shared" si="16"/>
        <v>671502</v>
      </c>
      <c r="O26" s="148">
        <f t="shared" si="16"/>
        <v>1344800</v>
      </c>
      <c r="P26" s="148">
        <f t="shared" si="16"/>
        <v>526</v>
      </c>
      <c r="Q26" s="148">
        <f t="shared" si="16"/>
        <v>1345326</v>
      </c>
      <c r="R26" s="148"/>
      <c r="S26" s="149"/>
      <c r="T26" s="148"/>
      <c r="U26" s="148"/>
      <c r="V26" s="148"/>
      <c r="W26" s="151"/>
    </row>
    <row r="27" spans="1:23" ht="14.25" thickTop="1" thickBot="1" x14ac:dyDescent="0.25">
      <c r="A27" s="270" t="str">
        <f t="shared" si="2"/>
        <v xml:space="preserve"> </v>
      </c>
      <c r="B27" s="210" t="s">
        <v>92</v>
      </c>
      <c r="C27" s="103">
        <f t="shared" ref="C27:E27" si="17">+C12+C16+C22+C26</f>
        <v>20175</v>
      </c>
      <c r="D27" s="104">
        <f t="shared" si="17"/>
        <v>20212</v>
      </c>
      <c r="E27" s="105">
        <f t="shared" si="17"/>
        <v>40387</v>
      </c>
      <c r="F27" s="103"/>
      <c r="G27" s="104"/>
      <c r="H27" s="105"/>
      <c r="I27" s="106"/>
      <c r="L27" s="203" t="s">
        <v>92</v>
      </c>
      <c r="M27" s="148">
        <f t="shared" ref="M27:Q27" si="18">+M12+M16+M22+M26</f>
        <v>3179545</v>
      </c>
      <c r="N27" s="149">
        <f t="shared" si="18"/>
        <v>3199703</v>
      </c>
      <c r="O27" s="148">
        <f t="shared" si="18"/>
        <v>6379248</v>
      </c>
      <c r="P27" s="148">
        <f t="shared" si="18"/>
        <v>4391</v>
      </c>
      <c r="Q27" s="148">
        <f t="shared" si="18"/>
        <v>6383639</v>
      </c>
      <c r="R27" s="148"/>
      <c r="S27" s="149"/>
      <c r="T27" s="148"/>
      <c r="U27" s="148"/>
      <c r="V27" s="150"/>
      <c r="W27" s="151"/>
    </row>
    <row r="28" spans="1:23" ht="14.25" thickTop="1" thickBot="1" x14ac:dyDescent="0.25">
      <c r="B28" s="205" t="s">
        <v>61</v>
      </c>
      <c r="C28" s="95"/>
      <c r="D28" s="95"/>
      <c r="E28" s="95"/>
      <c r="F28" s="95"/>
      <c r="G28" s="95"/>
      <c r="H28" s="95"/>
      <c r="I28" s="96"/>
      <c r="L28" s="205" t="s">
        <v>61</v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</row>
    <row r="29" spans="1:23" ht="13.5" thickTop="1" x14ac:dyDescent="0.2">
      <c r="B29" s="281" t="s">
        <v>29</v>
      </c>
      <c r="C29" s="282"/>
      <c r="D29" s="282"/>
      <c r="E29" s="282"/>
      <c r="F29" s="282"/>
      <c r="G29" s="282"/>
      <c r="H29" s="282"/>
      <c r="I29" s="283"/>
      <c r="L29" s="284" t="s">
        <v>30</v>
      </c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6"/>
    </row>
    <row r="30" spans="1:23" ht="13.5" thickBot="1" x14ac:dyDescent="0.25">
      <c r="B30" s="287" t="s">
        <v>31</v>
      </c>
      <c r="C30" s="288"/>
      <c r="D30" s="288"/>
      <c r="E30" s="288"/>
      <c r="F30" s="288"/>
      <c r="G30" s="288"/>
      <c r="H30" s="288"/>
      <c r="I30" s="289"/>
      <c r="L30" s="290" t="s">
        <v>32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</row>
    <row r="31" spans="1:23" ht="14.25" thickTop="1" thickBot="1" x14ac:dyDescent="0.25">
      <c r="B31" s="202"/>
      <c r="C31" s="95"/>
      <c r="D31" s="95"/>
      <c r="E31" s="95"/>
      <c r="F31" s="95"/>
      <c r="G31" s="95"/>
      <c r="H31" s="95"/>
      <c r="I31" s="96"/>
      <c r="L31" s="202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</row>
    <row r="32" spans="1:23" ht="14.25" thickTop="1" thickBot="1" x14ac:dyDescent="0.25">
      <c r="B32" s="224"/>
      <c r="C32" s="296" t="s">
        <v>91</v>
      </c>
      <c r="D32" s="297"/>
      <c r="E32" s="298"/>
      <c r="F32" s="299" t="s">
        <v>93</v>
      </c>
      <c r="G32" s="300"/>
      <c r="H32" s="301"/>
      <c r="I32" s="225" t="s">
        <v>4</v>
      </c>
      <c r="L32" s="224"/>
      <c r="M32" s="293" t="s">
        <v>91</v>
      </c>
      <c r="N32" s="294"/>
      <c r="O32" s="294"/>
      <c r="P32" s="294"/>
      <c r="Q32" s="295"/>
      <c r="R32" s="293" t="s">
        <v>93</v>
      </c>
      <c r="S32" s="294"/>
      <c r="T32" s="294"/>
      <c r="U32" s="294"/>
      <c r="V32" s="295"/>
      <c r="W32" s="225" t="s">
        <v>4</v>
      </c>
    </row>
    <row r="33" spans="1:23" ht="13.5" thickTop="1" x14ac:dyDescent="0.2">
      <c r="B33" s="226" t="s">
        <v>5</v>
      </c>
      <c r="C33" s="227"/>
      <c r="D33" s="228"/>
      <c r="E33" s="158"/>
      <c r="F33" s="227"/>
      <c r="G33" s="228"/>
      <c r="H33" s="158"/>
      <c r="I33" s="229" t="s">
        <v>6</v>
      </c>
      <c r="L33" s="226" t="s">
        <v>5</v>
      </c>
      <c r="M33" s="227"/>
      <c r="N33" s="230"/>
      <c r="O33" s="155"/>
      <c r="P33" s="231"/>
      <c r="Q33" s="156"/>
      <c r="R33" s="227"/>
      <c r="S33" s="230"/>
      <c r="T33" s="155"/>
      <c r="U33" s="231"/>
      <c r="V33" s="155"/>
      <c r="W33" s="229" t="s">
        <v>6</v>
      </c>
    </row>
    <row r="34" spans="1:23" ht="13.5" thickBot="1" x14ac:dyDescent="0.25">
      <c r="B34" s="232"/>
      <c r="C34" s="233" t="s">
        <v>7</v>
      </c>
      <c r="D34" s="234" t="s">
        <v>8</v>
      </c>
      <c r="E34" s="218" t="s">
        <v>9</v>
      </c>
      <c r="F34" s="233" t="s">
        <v>7</v>
      </c>
      <c r="G34" s="234" t="s">
        <v>8</v>
      </c>
      <c r="H34" s="218" t="s">
        <v>9</v>
      </c>
      <c r="I34" s="235"/>
      <c r="L34" s="232"/>
      <c r="M34" s="236" t="s">
        <v>10</v>
      </c>
      <c r="N34" s="237" t="s">
        <v>11</v>
      </c>
      <c r="O34" s="157" t="s">
        <v>12</v>
      </c>
      <c r="P34" s="238" t="s">
        <v>13</v>
      </c>
      <c r="Q34" s="219" t="s">
        <v>9</v>
      </c>
      <c r="R34" s="236" t="s">
        <v>10</v>
      </c>
      <c r="S34" s="237" t="s">
        <v>11</v>
      </c>
      <c r="T34" s="157" t="s">
        <v>12</v>
      </c>
      <c r="U34" s="238" t="s">
        <v>13</v>
      </c>
      <c r="V34" s="157" t="s">
        <v>9</v>
      </c>
      <c r="W34" s="235"/>
    </row>
    <row r="35" spans="1:23" ht="5.25" customHeight="1" thickTop="1" x14ac:dyDescent="0.2">
      <c r="B35" s="226"/>
      <c r="C35" s="239"/>
      <c r="D35" s="240"/>
      <c r="E35" s="99"/>
      <c r="F35" s="239"/>
      <c r="G35" s="240"/>
      <c r="H35" s="99"/>
      <c r="I35" s="241"/>
      <c r="L35" s="226"/>
      <c r="M35" s="242"/>
      <c r="N35" s="243"/>
      <c r="O35" s="141"/>
      <c r="P35" s="244"/>
      <c r="Q35" s="144"/>
      <c r="R35" s="242"/>
      <c r="S35" s="243"/>
      <c r="T35" s="141"/>
      <c r="U35" s="244"/>
      <c r="V35" s="146"/>
      <c r="W35" s="245"/>
    </row>
    <row r="36" spans="1:23" x14ac:dyDescent="0.2">
      <c r="A36" s="95" t="str">
        <f t="shared" si="2"/>
        <v xml:space="preserve"> </v>
      </c>
      <c r="B36" s="226" t="s">
        <v>14</v>
      </c>
      <c r="C36" s="246">
        <v>1358</v>
      </c>
      <c r="D36" s="247">
        <v>1354</v>
      </c>
      <c r="E36" s="100">
        <f>C36+D36</f>
        <v>2712</v>
      </c>
      <c r="F36" s="246">
        <v>1538</v>
      </c>
      <c r="G36" s="247">
        <v>1543</v>
      </c>
      <c r="H36" s="100">
        <f>F36+G36</f>
        <v>3081</v>
      </c>
      <c r="I36" s="222">
        <f t="shared" ref="I36:I44" si="19">IF(E36=0,0,((H36/E36)-1)*100)</f>
        <v>13.606194690265493</v>
      </c>
      <c r="K36" s="101"/>
      <c r="L36" s="226" t="s">
        <v>14</v>
      </c>
      <c r="M36" s="248">
        <v>217913</v>
      </c>
      <c r="N36" s="249">
        <v>212737</v>
      </c>
      <c r="O36" s="142">
        <f>SUM(M36:N36)</f>
        <v>430650</v>
      </c>
      <c r="P36" s="102">
        <v>156</v>
      </c>
      <c r="Q36" s="145">
        <f>O36+P36</f>
        <v>430806</v>
      </c>
      <c r="R36" s="248">
        <v>223778</v>
      </c>
      <c r="S36" s="249">
        <v>224239</v>
      </c>
      <c r="T36" s="142">
        <f>SUM(R36:S36)</f>
        <v>448017</v>
      </c>
      <c r="U36" s="102">
        <v>506</v>
      </c>
      <c r="V36" s="147">
        <f>T36+U36</f>
        <v>448523</v>
      </c>
      <c r="W36" s="222">
        <f t="shared" ref="W36:W44" si="20">IF(Q36=0,0,((V36/Q36)-1)*100)</f>
        <v>4.1125239667042734</v>
      </c>
    </row>
    <row r="37" spans="1:23" x14ac:dyDescent="0.2">
      <c r="A37" s="95" t="str">
        <f t="shared" si="2"/>
        <v xml:space="preserve"> </v>
      </c>
      <c r="B37" s="226" t="s">
        <v>15</v>
      </c>
      <c r="C37" s="246">
        <v>1325</v>
      </c>
      <c r="D37" s="247">
        <v>1344</v>
      </c>
      <c r="E37" s="100">
        <f>C37+D37</f>
        <v>2669</v>
      </c>
      <c r="F37" s="246">
        <v>1520</v>
      </c>
      <c r="G37" s="247">
        <v>1519</v>
      </c>
      <c r="H37" s="100">
        <f>F37+G37</f>
        <v>3039</v>
      </c>
      <c r="I37" s="222">
        <f t="shared" si="19"/>
        <v>13.862869988759829</v>
      </c>
      <c r="K37" s="101"/>
      <c r="L37" s="226" t="s">
        <v>15</v>
      </c>
      <c r="M37" s="248">
        <v>209902</v>
      </c>
      <c r="N37" s="249">
        <v>204968</v>
      </c>
      <c r="O37" s="142">
        <f>SUM(M37:N37)</f>
        <v>414870</v>
      </c>
      <c r="P37" s="102">
        <v>132</v>
      </c>
      <c r="Q37" s="145">
        <f>O37+P37</f>
        <v>415002</v>
      </c>
      <c r="R37" s="248">
        <v>219355</v>
      </c>
      <c r="S37" s="249">
        <v>213643</v>
      </c>
      <c r="T37" s="142">
        <f>SUM(R37:S37)</f>
        <v>432998</v>
      </c>
      <c r="U37" s="102">
        <v>87</v>
      </c>
      <c r="V37" s="147">
        <f>T37+U37</f>
        <v>433085</v>
      </c>
      <c r="W37" s="222">
        <f t="shared" si="20"/>
        <v>4.3573283984173594</v>
      </c>
    </row>
    <row r="38" spans="1:23" ht="13.5" thickBot="1" x14ac:dyDescent="0.25">
      <c r="A38" s="95" t="str">
        <f t="shared" si="2"/>
        <v xml:space="preserve"> </v>
      </c>
      <c r="B38" s="232" t="s">
        <v>16</v>
      </c>
      <c r="C38" s="250">
        <v>1480</v>
      </c>
      <c r="D38" s="251">
        <v>1493</v>
      </c>
      <c r="E38" s="100">
        <f>C38+D38</f>
        <v>2973</v>
      </c>
      <c r="F38" s="250">
        <v>1602</v>
      </c>
      <c r="G38" s="251">
        <v>1614</v>
      </c>
      <c r="H38" s="100">
        <f>F38+G38</f>
        <v>3216</v>
      </c>
      <c r="I38" s="222">
        <f t="shared" si="19"/>
        <v>8.1735620585267519</v>
      </c>
      <c r="K38" s="101"/>
      <c r="L38" s="232" t="s">
        <v>16</v>
      </c>
      <c r="M38" s="248">
        <v>223728</v>
      </c>
      <c r="N38" s="249">
        <v>198387</v>
      </c>
      <c r="O38" s="142">
        <f>SUM(M38:N38)</f>
        <v>422115</v>
      </c>
      <c r="P38" s="102">
        <v>166</v>
      </c>
      <c r="Q38" s="145">
        <f>O38+P38</f>
        <v>422281</v>
      </c>
      <c r="R38" s="248">
        <v>251403</v>
      </c>
      <c r="S38" s="249">
        <v>219251</v>
      </c>
      <c r="T38" s="142">
        <f>SUM(R38:S38)</f>
        <v>470654</v>
      </c>
      <c r="U38" s="102">
        <v>112</v>
      </c>
      <c r="V38" s="147">
        <f>T38+U38</f>
        <v>470766</v>
      </c>
      <c r="W38" s="222">
        <f t="shared" si="20"/>
        <v>11.481691101422985</v>
      </c>
    </row>
    <row r="39" spans="1:23" ht="14.25" thickTop="1" thickBot="1" x14ac:dyDescent="0.25">
      <c r="A39" s="95" t="str">
        <f>IF(ISERROR(F39/G39)," ",IF(F39/G39&gt;0.5,IF(F39/G39&lt;1.5," ","NOT OK"),"NOT OK"))</f>
        <v xml:space="preserve"> </v>
      </c>
      <c r="B39" s="210" t="s">
        <v>56</v>
      </c>
      <c r="C39" s="103">
        <f t="shared" ref="C39:H39" si="21">+C36+C37+C38</f>
        <v>4163</v>
      </c>
      <c r="D39" s="104">
        <f t="shared" si="21"/>
        <v>4191</v>
      </c>
      <c r="E39" s="105">
        <f t="shared" si="21"/>
        <v>8354</v>
      </c>
      <c r="F39" s="103">
        <f t="shared" si="21"/>
        <v>4660</v>
      </c>
      <c r="G39" s="104">
        <f t="shared" si="21"/>
        <v>4676</v>
      </c>
      <c r="H39" s="105">
        <f t="shared" si="21"/>
        <v>9336</v>
      </c>
      <c r="I39" s="106">
        <f>IF(E39=0,0,((H39/E39)-1)*100)</f>
        <v>11.754847977017002</v>
      </c>
      <c r="L39" s="203" t="s">
        <v>56</v>
      </c>
      <c r="M39" s="148">
        <f t="shared" ref="M39:V39" si="22">+M36+M37+M38</f>
        <v>651543</v>
      </c>
      <c r="N39" s="149">
        <f t="shared" si="22"/>
        <v>616092</v>
      </c>
      <c r="O39" s="148">
        <f t="shared" si="22"/>
        <v>1267635</v>
      </c>
      <c r="P39" s="148">
        <f t="shared" si="22"/>
        <v>454</v>
      </c>
      <c r="Q39" s="148">
        <f t="shared" si="22"/>
        <v>1268089</v>
      </c>
      <c r="R39" s="148">
        <f t="shared" si="22"/>
        <v>694536</v>
      </c>
      <c r="S39" s="149">
        <f t="shared" si="22"/>
        <v>657133</v>
      </c>
      <c r="T39" s="148">
        <f t="shared" si="22"/>
        <v>1351669</v>
      </c>
      <c r="U39" s="148">
        <f t="shared" si="22"/>
        <v>705</v>
      </c>
      <c r="V39" s="150">
        <f t="shared" si="22"/>
        <v>1352374</v>
      </c>
      <c r="W39" s="151">
        <f>IF(Q39=0,0,((V39/Q39)-1)*100)</f>
        <v>6.6466154978081171</v>
      </c>
    </row>
    <row r="40" spans="1:23" ht="13.5" thickTop="1" x14ac:dyDescent="0.2">
      <c r="A40" s="95" t="str">
        <f t="shared" si="2"/>
        <v xml:space="preserve"> </v>
      </c>
      <c r="B40" s="226" t="s">
        <v>18</v>
      </c>
      <c r="C40" s="246">
        <v>1504</v>
      </c>
      <c r="D40" s="247">
        <v>1521</v>
      </c>
      <c r="E40" s="100">
        <f>C40+D40</f>
        <v>3025</v>
      </c>
      <c r="F40" s="246">
        <v>1624</v>
      </c>
      <c r="G40" s="247">
        <v>1636</v>
      </c>
      <c r="H40" s="100">
        <f>F40+G40</f>
        <v>3260</v>
      </c>
      <c r="I40" s="222">
        <f t="shared" si="19"/>
        <v>7.7685950413223237</v>
      </c>
      <c r="L40" s="226" t="s">
        <v>18</v>
      </c>
      <c r="M40" s="248">
        <v>232485</v>
      </c>
      <c r="N40" s="249">
        <v>239179</v>
      </c>
      <c r="O40" s="142">
        <f>M40+N40</f>
        <v>471664</v>
      </c>
      <c r="P40" s="102">
        <v>61</v>
      </c>
      <c r="Q40" s="145">
        <f>O40+P40</f>
        <v>471725</v>
      </c>
      <c r="R40" s="248">
        <v>250315</v>
      </c>
      <c r="S40" s="249">
        <v>270121</v>
      </c>
      <c r="T40" s="142">
        <f>R40+S40</f>
        <v>520436</v>
      </c>
      <c r="U40" s="102">
        <v>161</v>
      </c>
      <c r="V40" s="147">
        <f>T40+U40</f>
        <v>520597</v>
      </c>
      <c r="W40" s="222">
        <f t="shared" si="20"/>
        <v>10.360273464412529</v>
      </c>
    </row>
    <row r="41" spans="1:23" x14ac:dyDescent="0.2">
      <c r="A41" s="95" t="str">
        <f t="shared" si="2"/>
        <v xml:space="preserve"> </v>
      </c>
      <c r="B41" s="226" t="s">
        <v>19</v>
      </c>
      <c r="C41" s="248">
        <v>1366</v>
      </c>
      <c r="D41" s="252">
        <v>1375</v>
      </c>
      <c r="E41" s="100">
        <f>C41+D41</f>
        <v>2741</v>
      </c>
      <c r="F41" s="248">
        <v>1427</v>
      </c>
      <c r="G41" s="252">
        <v>1443</v>
      </c>
      <c r="H41" s="107">
        <f>F41+G41</f>
        <v>2870</v>
      </c>
      <c r="I41" s="222">
        <f>IF(E41=0,0,((H41/E41)-1)*100)</f>
        <v>4.7063115651222232</v>
      </c>
      <c r="L41" s="226" t="s">
        <v>19</v>
      </c>
      <c r="M41" s="248">
        <v>212731</v>
      </c>
      <c r="N41" s="249">
        <v>230114</v>
      </c>
      <c r="O41" s="142">
        <f>M41+N41</f>
        <v>442845</v>
      </c>
      <c r="P41" s="102">
        <v>0</v>
      </c>
      <c r="Q41" s="145">
        <f>O41+P41</f>
        <v>442845</v>
      </c>
      <c r="R41" s="248">
        <v>254215</v>
      </c>
      <c r="S41" s="249">
        <v>253784</v>
      </c>
      <c r="T41" s="142">
        <f>R41+S41</f>
        <v>507999</v>
      </c>
      <c r="U41" s="102">
        <v>0</v>
      </c>
      <c r="V41" s="147">
        <f>T41+U41</f>
        <v>507999</v>
      </c>
      <c r="W41" s="222">
        <f>IF(Q41=0,0,((V41/Q41)-1)*100)</f>
        <v>14.712596958303692</v>
      </c>
    </row>
    <row r="42" spans="1:23" ht="13.5" thickBot="1" x14ac:dyDescent="0.25">
      <c r="A42" s="95" t="str">
        <f>IF(ISERROR(F42/G42)," ",IF(F42/G42&gt;0.5,IF(F42/G42&lt;1.5," ","NOT OK"),"NOT OK"))</f>
        <v xml:space="preserve"> </v>
      </c>
      <c r="B42" s="226" t="s">
        <v>20</v>
      </c>
      <c r="C42" s="248">
        <v>1446</v>
      </c>
      <c r="D42" s="252">
        <v>1433</v>
      </c>
      <c r="E42" s="100">
        <f>C42+D42</f>
        <v>2879</v>
      </c>
      <c r="F42" s="248">
        <v>1611</v>
      </c>
      <c r="G42" s="252">
        <v>1633</v>
      </c>
      <c r="H42" s="107">
        <f>F42+G42</f>
        <v>3244</v>
      </c>
      <c r="I42" s="222">
        <f>IF(E42=0,0,((H42/E42)-1)*100)</f>
        <v>12.678013199027438</v>
      </c>
      <c r="L42" s="226" t="s">
        <v>20</v>
      </c>
      <c r="M42" s="248">
        <v>209350</v>
      </c>
      <c r="N42" s="249">
        <v>224790</v>
      </c>
      <c r="O42" s="142">
        <f>M42+N42</f>
        <v>434140</v>
      </c>
      <c r="P42" s="102">
        <v>260</v>
      </c>
      <c r="Q42" s="145">
        <f>O42+P42</f>
        <v>434400</v>
      </c>
      <c r="R42" s="248">
        <v>255741</v>
      </c>
      <c r="S42" s="249">
        <v>270299</v>
      </c>
      <c r="T42" s="142">
        <f>R42+S42</f>
        <v>526040</v>
      </c>
      <c r="U42" s="102">
        <v>0</v>
      </c>
      <c r="V42" s="147">
        <f>T42+U42</f>
        <v>526040</v>
      </c>
      <c r="W42" s="222">
        <f>IF(Q42=0,0,((V42/Q42)-1)*100)</f>
        <v>21.095764272559858</v>
      </c>
    </row>
    <row r="43" spans="1:23" ht="14.25" thickTop="1" thickBot="1" x14ac:dyDescent="0.25">
      <c r="A43" s="95" t="str">
        <f>IF(ISERROR(F43/G43)," ",IF(F43/G43&gt;0.5,IF(F43/G43&lt;1.5," ","NOT OK"),"NOT OK"))</f>
        <v xml:space="preserve"> </v>
      </c>
      <c r="B43" s="210" t="s">
        <v>89</v>
      </c>
      <c r="C43" s="103">
        <f t="shared" ref="C43:H43" si="23">+C40+C41+C42</f>
        <v>4316</v>
      </c>
      <c r="D43" s="104">
        <f t="shared" si="23"/>
        <v>4329</v>
      </c>
      <c r="E43" s="105">
        <f t="shared" si="23"/>
        <v>8645</v>
      </c>
      <c r="F43" s="103">
        <f t="shared" si="23"/>
        <v>4662</v>
      </c>
      <c r="G43" s="104">
        <f t="shared" si="23"/>
        <v>4712</v>
      </c>
      <c r="H43" s="105">
        <f t="shared" si="23"/>
        <v>9374</v>
      </c>
      <c r="I43" s="106">
        <f>IF(E43=0,0,((H43/E43)-1)*100)</f>
        <v>8.4326200115673711</v>
      </c>
      <c r="L43" s="203" t="s">
        <v>89</v>
      </c>
      <c r="M43" s="148">
        <f t="shared" ref="M43:V43" si="24">+M40+M41+M42</f>
        <v>654566</v>
      </c>
      <c r="N43" s="149">
        <f t="shared" si="24"/>
        <v>694083</v>
      </c>
      <c r="O43" s="148">
        <f t="shared" si="24"/>
        <v>1348649</v>
      </c>
      <c r="P43" s="148">
        <f t="shared" si="24"/>
        <v>321</v>
      </c>
      <c r="Q43" s="148">
        <f t="shared" si="24"/>
        <v>1348970</v>
      </c>
      <c r="R43" s="148">
        <f t="shared" si="24"/>
        <v>760271</v>
      </c>
      <c r="S43" s="149">
        <f t="shared" si="24"/>
        <v>794204</v>
      </c>
      <c r="T43" s="148">
        <f t="shared" si="24"/>
        <v>1554475</v>
      </c>
      <c r="U43" s="148">
        <f t="shared" si="24"/>
        <v>161</v>
      </c>
      <c r="V43" s="150">
        <f t="shared" si="24"/>
        <v>1554636</v>
      </c>
      <c r="W43" s="151">
        <f>IF(Q43=0,0,((V43/Q43)-1)*100)</f>
        <v>15.246150766881406</v>
      </c>
    </row>
    <row r="44" spans="1:23" ht="13.5" thickTop="1" x14ac:dyDescent="0.2">
      <c r="A44" s="95" t="str">
        <f t="shared" si="2"/>
        <v xml:space="preserve"> </v>
      </c>
      <c r="B44" s="226" t="s">
        <v>33</v>
      </c>
      <c r="C44" s="253">
        <v>1463</v>
      </c>
      <c r="D44" s="254">
        <v>1459</v>
      </c>
      <c r="E44" s="100">
        <f>C44+D44</f>
        <v>2922</v>
      </c>
      <c r="F44" s="253">
        <v>1629</v>
      </c>
      <c r="G44" s="254">
        <v>1626</v>
      </c>
      <c r="H44" s="107">
        <f>SUM(F44:G44)</f>
        <v>3255</v>
      </c>
      <c r="I44" s="222">
        <f t="shared" si="19"/>
        <v>11.396303901437378</v>
      </c>
      <c r="L44" s="226" t="s">
        <v>21</v>
      </c>
      <c r="M44" s="248">
        <v>221113</v>
      </c>
      <c r="N44" s="249">
        <v>220577</v>
      </c>
      <c r="O44" s="142">
        <f>M44+N44</f>
        <v>441690</v>
      </c>
      <c r="P44" s="102">
        <v>287</v>
      </c>
      <c r="Q44" s="145">
        <f>O44+P44</f>
        <v>441977</v>
      </c>
      <c r="R44" s="248">
        <v>241455</v>
      </c>
      <c r="S44" s="249">
        <v>252842</v>
      </c>
      <c r="T44" s="142">
        <f>R44+S44</f>
        <v>494297</v>
      </c>
      <c r="U44" s="102">
        <v>0</v>
      </c>
      <c r="V44" s="147">
        <f>T44+U44</f>
        <v>494297</v>
      </c>
      <c r="W44" s="222">
        <f t="shared" si="20"/>
        <v>11.837720062356194</v>
      </c>
    </row>
    <row r="45" spans="1:23" ht="13.5" thickBot="1" x14ac:dyDescent="0.25">
      <c r="A45" s="95" t="str">
        <f>IF(ISERROR(F45/G45)," ",IF(F45/G45&gt;0.5,IF(F45/G45&lt;1.5," ","NOT OK"),"NOT OK"))</f>
        <v xml:space="preserve"> </v>
      </c>
      <c r="B45" s="226" t="s">
        <v>90</v>
      </c>
      <c r="C45" s="253">
        <v>1461</v>
      </c>
      <c r="D45" s="254">
        <v>1450</v>
      </c>
      <c r="E45" s="100">
        <f>C45+D45</f>
        <v>2911</v>
      </c>
      <c r="F45" s="253">
        <v>1666</v>
      </c>
      <c r="G45" s="254">
        <v>1665</v>
      </c>
      <c r="H45" s="107">
        <f>SUM(F45:G45)</f>
        <v>3331</v>
      </c>
      <c r="I45" s="222">
        <f>IF(E45=0,0,((H45/E45)-1)*100)</f>
        <v>14.428031604259694</v>
      </c>
      <c r="L45" s="226" t="s">
        <v>90</v>
      </c>
      <c r="M45" s="248">
        <v>175589</v>
      </c>
      <c r="N45" s="249">
        <v>191116</v>
      </c>
      <c r="O45" s="142">
        <f>M45+N45</f>
        <v>366705</v>
      </c>
      <c r="P45" s="102">
        <v>166</v>
      </c>
      <c r="Q45" s="145">
        <f>O45+P45</f>
        <v>366871</v>
      </c>
      <c r="R45" s="248">
        <v>213174</v>
      </c>
      <c r="S45" s="249">
        <v>226602</v>
      </c>
      <c r="T45" s="142">
        <f>R45+S45</f>
        <v>439776</v>
      </c>
      <c r="U45" s="102">
        <v>313</v>
      </c>
      <c r="V45" s="147">
        <f>T45+U45</f>
        <v>440089</v>
      </c>
      <c r="W45" s="222">
        <f>IF(Q45=0,0,((V45/Q45)-1)*100)</f>
        <v>19.957423726595991</v>
      </c>
    </row>
    <row r="46" spans="1:23" ht="14.25" thickTop="1" thickBot="1" x14ac:dyDescent="0.25">
      <c r="A46" s="95" t="str">
        <f>IF(ISERROR(F46/G46)," ",IF(F46/G46&gt;0.5,IF(F46/G46&lt;1.5," ","NOT OK"),"NOT OK"))</f>
        <v xml:space="preserve"> </v>
      </c>
      <c r="B46" s="210" t="s">
        <v>94</v>
      </c>
      <c r="C46" s="103">
        <f t="shared" ref="C46:H46" si="25">+C43+C44+C45</f>
        <v>7240</v>
      </c>
      <c r="D46" s="104">
        <f t="shared" si="25"/>
        <v>7238</v>
      </c>
      <c r="E46" s="105">
        <f t="shared" si="25"/>
        <v>14478</v>
      </c>
      <c r="F46" s="103">
        <f t="shared" si="25"/>
        <v>7957</v>
      </c>
      <c r="G46" s="104">
        <f t="shared" si="25"/>
        <v>8003</v>
      </c>
      <c r="H46" s="105">
        <f t="shared" si="25"/>
        <v>15960</v>
      </c>
      <c r="I46" s="106">
        <f t="shared" ref="I46" si="26">IF(E46=0,0,((H46/E46)-1)*100)</f>
        <v>10.236220472440948</v>
      </c>
      <c r="L46" s="203" t="s">
        <v>94</v>
      </c>
      <c r="M46" s="148">
        <f t="shared" ref="M46" si="27">+M43+M44+M45</f>
        <v>1051268</v>
      </c>
      <c r="N46" s="149">
        <f t="shared" ref="N46" si="28">+N43+N44+N45</f>
        <v>1105776</v>
      </c>
      <c r="O46" s="148">
        <f t="shared" ref="O46" si="29">+O43+O44+O45</f>
        <v>2157044</v>
      </c>
      <c r="P46" s="148">
        <f t="shared" ref="P46" si="30">+P43+P44+P45</f>
        <v>774</v>
      </c>
      <c r="Q46" s="148">
        <f t="shared" ref="Q46" si="31">+Q43+Q44+Q45</f>
        <v>2157818</v>
      </c>
      <c r="R46" s="148">
        <f t="shared" ref="R46" si="32">+R43+R44+R45</f>
        <v>1214900</v>
      </c>
      <c r="S46" s="149">
        <f t="shared" ref="S46" si="33">+S43+S44+S45</f>
        <v>1273648</v>
      </c>
      <c r="T46" s="148">
        <f t="shared" ref="T46" si="34">+T43+T44+T45</f>
        <v>2488548</v>
      </c>
      <c r="U46" s="148">
        <f t="shared" ref="U46" si="35">+U43+U44+U45</f>
        <v>474</v>
      </c>
      <c r="V46" s="150">
        <f t="shared" ref="V46" si="36">+V43+V44+V45</f>
        <v>2489022</v>
      </c>
      <c r="W46" s="151">
        <f t="shared" ref="W46" si="37">IF(Q46=0,0,((V46/Q46)-1)*100)</f>
        <v>15.349023875044132</v>
      </c>
    </row>
    <row r="47" spans="1:23" ht="14.25" thickTop="1" thickBot="1" x14ac:dyDescent="0.25">
      <c r="A47" s="95" t="str">
        <f>IF(ISERROR(F47/G47)," ",IF(F47/G47&gt;0.5,IF(F47/G47&lt;1.5," ","NOT OK"),"NOT OK"))</f>
        <v xml:space="preserve"> </v>
      </c>
      <c r="B47" s="210" t="s">
        <v>95</v>
      </c>
      <c r="C47" s="103">
        <f t="shared" ref="C47:H47" si="38">+C39+C43+C44+C45</f>
        <v>11403</v>
      </c>
      <c r="D47" s="104">
        <f t="shared" si="38"/>
        <v>11429</v>
      </c>
      <c r="E47" s="105">
        <f t="shared" si="38"/>
        <v>22832</v>
      </c>
      <c r="F47" s="103">
        <f t="shared" si="38"/>
        <v>12617</v>
      </c>
      <c r="G47" s="104">
        <f t="shared" si="38"/>
        <v>12679</v>
      </c>
      <c r="H47" s="105">
        <f t="shared" si="38"/>
        <v>25296</v>
      </c>
      <c r="I47" s="106">
        <f>IF(E47=0,0,((H47/E47)-1)*100)</f>
        <v>10.79187105816397</v>
      </c>
      <c r="L47" s="203" t="s">
        <v>95</v>
      </c>
      <c r="M47" s="148">
        <f t="shared" ref="M47:V47" si="39">+M39+M43+M44+M45</f>
        <v>1702811</v>
      </c>
      <c r="N47" s="149">
        <f t="shared" si="39"/>
        <v>1721868</v>
      </c>
      <c r="O47" s="148">
        <f t="shared" si="39"/>
        <v>3424679</v>
      </c>
      <c r="P47" s="148">
        <f t="shared" si="39"/>
        <v>1228</v>
      </c>
      <c r="Q47" s="148">
        <f t="shared" si="39"/>
        <v>3425907</v>
      </c>
      <c r="R47" s="148">
        <f t="shared" si="39"/>
        <v>1909436</v>
      </c>
      <c r="S47" s="149">
        <f t="shared" si="39"/>
        <v>1930781</v>
      </c>
      <c r="T47" s="148">
        <f t="shared" si="39"/>
        <v>3840217</v>
      </c>
      <c r="U47" s="148">
        <f t="shared" si="39"/>
        <v>1179</v>
      </c>
      <c r="V47" s="150">
        <f t="shared" si="39"/>
        <v>3841396</v>
      </c>
      <c r="W47" s="151">
        <f>IF(Q47=0,0,((V47/Q47)-1)*100)</f>
        <v>12.127854025226025</v>
      </c>
    </row>
    <row r="48" spans="1:23" ht="14.25" thickTop="1" thickBot="1" x14ac:dyDescent="0.25">
      <c r="A48" s="95" t="str">
        <f t="shared" si="2"/>
        <v xml:space="preserve"> </v>
      </c>
      <c r="B48" s="226" t="s">
        <v>22</v>
      </c>
      <c r="C48" s="253">
        <v>1347</v>
      </c>
      <c r="D48" s="254">
        <v>1327</v>
      </c>
      <c r="E48" s="100">
        <f>C48+D48</f>
        <v>2674</v>
      </c>
      <c r="F48" s="253"/>
      <c r="G48" s="254"/>
      <c r="H48" s="107"/>
      <c r="I48" s="222"/>
      <c r="L48" s="226" t="s">
        <v>22</v>
      </c>
      <c r="M48" s="248">
        <v>152151</v>
      </c>
      <c r="N48" s="249">
        <v>151021</v>
      </c>
      <c r="O48" s="143">
        <f>M48+N48</f>
        <v>303172</v>
      </c>
      <c r="P48" s="255">
        <v>0</v>
      </c>
      <c r="Q48" s="145">
        <f>O48+P48</f>
        <v>303172</v>
      </c>
      <c r="R48" s="248"/>
      <c r="S48" s="249"/>
      <c r="T48" s="143"/>
      <c r="U48" s="255"/>
      <c r="V48" s="147"/>
      <c r="W48" s="222"/>
    </row>
    <row r="49" spans="1:23" ht="16.5" thickTop="1" thickBot="1" x14ac:dyDescent="0.25">
      <c r="A49" s="115" t="str">
        <f t="shared" si="2"/>
        <v xml:space="preserve"> </v>
      </c>
      <c r="B49" s="211" t="s">
        <v>62</v>
      </c>
      <c r="C49" s="113">
        <f t="shared" ref="C49:E49" si="40">C48+C44+C45</f>
        <v>4271</v>
      </c>
      <c r="D49" s="114">
        <f t="shared" si="40"/>
        <v>4236</v>
      </c>
      <c r="E49" s="112">
        <f t="shared" si="40"/>
        <v>8507</v>
      </c>
      <c r="F49" s="113"/>
      <c r="G49" s="114"/>
      <c r="H49" s="114"/>
      <c r="I49" s="106"/>
      <c r="J49" s="115"/>
      <c r="K49" s="116"/>
      <c r="L49" s="204" t="s">
        <v>62</v>
      </c>
      <c r="M49" s="152">
        <f t="shared" ref="M49:Q49" si="41">M48+M44+M45</f>
        <v>548853</v>
      </c>
      <c r="N49" s="152">
        <f t="shared" si="41"/>
        <v>562714</v>
      </c>
      <c r="O49" s="153">
        <f t="shared" si="41"/>
        <v>1111567</v>
      </c>
      <c r="P49" s="153">
        <f t="shared" si="41"/>
        <v>453</v>
      </c>
      <c r="Q49" s="153">
        <f t="shared" si="41"/>
        <v>1112020</v>
      </c>
      <c r="R49" s="152"/>
      <c r="S49" s="152"/>
      <c r="T49" s="153"/>
      <c r="U49" s="153"/>
      <c r="V49" s="153"/>
      <c r="W49" s="154"/>
    </row>
    <row r="50" spans="1:23" ht="13.5" thickTop="1" x14ac:dyDescent="0.2">
      <c r="A50" s="95" t="str">
        <f t="shared" si="2"/>
        <v xml:space="preserve"> </v>
      </c>
      <c r="B50" s="226" t="s">
        <v>24</v>
      </c>
      <c r="C50" s="248">
        <v>1419</v>
      </c>
      <c r="D50" s="252">
        <v>1388</v>
      </c>
      <c r="E50" s="117">
        <f>C50+D50</f>
        <v>2807</v>
      </c>
      <c r="F50" s="248"/>
      <c r="G50" s="252"/>
      <c r="H50" s="118"/>
      <c r="I50" s="222"/>
      <c r="L50" s="226" t="s">
        <v>25</v>
      </c>
      <c r="M50" s="248">
        <v>190985</v>
      </c>
      <c r="N50" s="249">
        <v>177790</v>
      </c>
      <c r="O50" s="143">
        <f>SUM(M50:N50)</f>
        <v>368775</v>
      </c>
      <c r="P50" s="256">
        <v>117</v>
      </c>
      <c r="Q50" s="145">
        <f>O50+P50</f>
        <v>368892</v>
      </c>
      <c r="R50" s="248"/>
      <c r="S50" s="249"/>
      <c r="T50" s="143"/>
      <c r="U50" s="256"/>
      <c r="V50" s="147"/>
      <c r="W50" s="222"/>
    </row>
    <row r="51" spans="1:23" x14ac:dyDescent="0.2">
      <c r="A51" s="95" t="str">
        <f t="shared" si="2"/>
        <v xml:space="preserve"> </v>
      </c>
      <c r="B51" s="226" t="s">
        <v>26</v>
      </c>
      <c r="C51" s="248">
        <v>1479</v>
      </c>
      <c r="D51" s="252">
        <v>1456</v>
      </c>
      <c r="E51" s="119">
        <f>C51+D51</f>
        <v>2935</v>
      </c>
      <c r="F51" s="248"/>
      <c r="G51" s="252"/>
      <c r="H51" s="119"/>
      <c r="I51" s="222"/>
      <c r="L51" s="226" t="s">
        <v>26</v>
      </c>
      <c r="M51" s="248">
        <v>219299</v>
      </c>
      <c r="N51" s="249">
        <v>232182</v>
      </c>
      <c r="O51" s="143">
        <f>SUM(M51:N51)</f>
        <v>451481</v>
      </c>
      <c r="P51" s="102">
        <v>87</v>
      </c>
      <c r="Q51" s="145">
        <f>O51+P51</f>
        <v>451568</v>
      </c>
      <c r="R51" s="248"/>
      <c r="S51" s="249"/>
      <c r="T51" s="143"/>
      <c r="U51" s="102"/>
      <c r="V51" s="147"/>
      <c r="W51" s="222"/>
    </row>
    <row r="52" spans="1:23" ht="13.5" thickBot="1" x14ac:dyDescent="0.25">
      <c r="A52" s="95" t="str">
        <f t="shared" si="2"/>
        <v xml:space="preserve"> </v>
      </c>
      <c r="B52" s="226" t="s">
        <v>27</v>
      </c>
      <c r="C52" s="248">
        <v>1430</v>
      </c>
      <c r="D52" s="257">
        <v>1436</v>
      </c>
      <c r="E52" s="120">
        <f>C52+D52</f>
        <v>2866</v>
      </c>
      <c r="F52" s="248"/>
      <c r="G52" s="257"/>
      <c r="H52" s="120"/>
      <c r="I52" s="223"/>
      <c r="L52" s="226" t="s">
        <v>27</v>
      </c>
      <c r="M52" s="248">
        <v>174060</v>
      </c>
      <c r="N52" s="249">
        <v>168567</v>
      </c>
      <c r="O52" s="143">
        <f>SUM(M52:N52)</f>
        <v>342627</v>
      </c>
      <c r="P52" s="255">
        <v>0</v>
      </c>
      <c r="Q52" s="145">
        <f>O52+P52</f>
        <v>342627</v>
      </c>
      <c r="R52" s="248"/>
      <c r="S52" s="249"/>
      <c r="T52" s="143"/>
      <c r="U52" s="255"/>
      <c r="V52" s="147"/>
      <c r="W52" s="222"/>
    </row>
    <row r="53" spans="1:23" ht="14.25" thickTop="1" thickBot="1" x14ac:dyDescent="0.25">
      <c r="A53" s="95" t="str">
        <f t="shared" si="2"/>
        <v xml:space="preserve"> </v>
      </c>
      <c r="B53" s="210" t="s">
        <v>60</v>
      </c>
      <c r="C53" s="113">
        <f t="shared" ref="C53:E53" si="42">+C50+C51+C52</f>
        <v>4328</v>
      </c>
      <c r="D53" s="121">
        <f t="shared" si="42"/>
        <v>4280</v>
      </c>
      <c r="E53" s="113">
        <f t="shared" si="42"/>
        <v>8608</v>
      </c>
      <c r="F53" s="113"/>
      <c r="G53" s="121"/>
      <c r="H53" s="113"/>
      <c r="I53" s="106"/>
      <c r="L53" s="203" t="s">
        <v>60</v>
      </c>
      <c r="M53" s="148">
        <f t="shared" ref="M53:Q53" si="43">+M50+M51+M52</f>
        <v>584344</v>
      </c>
      <c r="N53" s="149">
        <f t="shared" si="43"/>
        <v>578539</v>
      </c>
      <c r="O53" s="148">
        <f t="shared" si="43"/>
        <v>1162883</v>
      </c>
      <c r="P53" s="148">
        <f t="shared" si="43"/>
        <v>204</v>
      </c>
      <c r="Q53" s="148">
        <f t="shared" si="43"/>
        <v>1163087</v>
      </c>
      <c r="R53" s="148"/>
      <c r="S53" s="149"/>
      <c r="T53" s="148"/>
      <c r="U53" s="148"/>
      <c r="V53" s="148"/>
      <c r="W53" s="151"/>
    </row>
    <row r="54" spans="1:23" ht="14.25" thickTop="1" thickBot="1" x14ac:dyDescent="0.25">
      <c r="A54" s="95" t="str">
        <f t="shared" si="2"/>
        <v xml:space="preserve"> </v>
      </c>
      <c r="B54" s="210" t="s">
        <v>92</v>
      </c>
      <c r="C54" s="103">
        <f t="shared" ref="C54:E54" si="44">+C39+C43+C49+C53</f>
        <v>17078</v>
      </c>
      <c r="D54" s="104">
        <f t="shared" si="44"/>
        <v>17036</v>
      </c>
      <c r="E54" s="105">
        <f t="shared" si="44"/>
        <v>34114</v>
      </c>
      <c r="F54" s="103"/>
      <c r="G54" s="104"/>
      <c r="H54" s="105"/>
      <c r="I54" s="106"/>
      <c r="L54" s="203" t="s">
        <v>92</v>
      </c>
      <c r="M54" s="148">
        <f t="shared" ref="M54:Q54" si="45">+M39+M43+M49+M53</f>
        <v>2439306</v>
      </c>
      <c r="N54" s="149">
        <f t="shared" si="45"/>
        <v>2451428</v>
      </c>
      <c r="O54" s="148">
        <f t="shared" si="45"/>
        <v>4890734</v>
      </c>
      <c r="P54" s="148">
        <f t="shared" si="45"/>
        <v>1432</v>
      </c>
      <c r="Q54" s="148">
        <f t="shared" si="45"/>
        <v>4892166</v>
      </c>
      <c r="R54" s="148"/>
      <c r="S54" s="149"/>
      <c r="T54" s="148"/>
      <c r="U54" s="148"/>
      <c r="V54" s="150"/>
      <c r="W54" s="151"/>
    </row>
    <row r="55" spans="1:23" ht="14.25" thickTop="1" thickBot="1" x14ac:dyDescent="0.25">
      <c r="B55" s="205" t="s">
        <v>61</v>
      </c>
      <c r="C55" s="95"/>
      <c r="D55" s="95"/>
      <c r="E55" s="95"/>
      <c r="F55" s="95"/>
      <c r="G55" s="95"/>
      <c r="H55" s="95"/>
      <c r="I55" s="96"/>
      <c r="L55" s="205" t="s">
        <v>61</v>
      </c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</row>
    <row r="56" spans="1:23" ht="13.5" thickTop="1" x14ac:dyDescent="0.2">
      <c r="B56" s="281" t="s">
        <v>34</v>
      </c>
      <c r="C56" s="282"/>
      <c r="D56" s="282"/>
      <c r="E56" s="282"/>
      <c r="F56" s="282"/>
      <c r="G56" s="282"/>
      <c r="H56" s="282"/>
      <c r="I56" s="283"/>
      <c r="L56" s="284" t="s">
        <v>35</v>
      </c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6"/>
    </row>
    <row r="57" spans="1:23" ht="13.5" thickBot="1" x14ac:dyDescent="0.25">
      <c r="B57" s="287" t="s">
        <v>36</v>
      </c>
      <c r="C57" s="288"/>
      <c r="D57" s="288"/>
      <c r="E57" s="288"/>
      <c r="F57" s="288"/>
      <c r="G57" s="288"/>
      <c r="H57" s="288"/>
      <c r="I57" s="289"/>
      <c r="L57" s="290" t="s">
        <v>37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2"/>
    </row>
    <row r="58" spans="1:23" ht="14.25" thickTop="1" thickBot="1" x14ac:dyDescent="0.25">
      <c r="B58" s="202"/>
      <c r="C58" s="95"/>
      <c r="D58" s="95"/>
      <c r="E58" s="95"/>
      <c r="F58" s="95"/>
      <c r="G58" s="95"/>
      <c r="H58" s="95"/>
      <c r="I58" s="96"/>
      <c r="L58" s="202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</row>
    <row r="59" spans="1:23" ht="14.25" thickTop="1" thickBot="1" x14ac:dyDescent="0.25">
      <c r="B59" s="224"/>
      <c r="C59" s="296" t="s">
        <v>91</v>
      </c>
      <c r="D59" s="297"/>
      <c r="E59" s="298"/>
      <c r="F59" s="299" t="s">
        <v>93</v>
      </c>
      <c r="G59" s="300"/>
      <c r="H59" s="301"/>
      <c r="I59" s="225" t="s">
        <v>4</v>
      </c>
      <c r="L59" s="224"/>
      <c r="M59" s="293" t="s">
        <v>91</v>
      </c>
      <c r="N59" s="294"/>
      <c r="O59" s="294"/>
      <c r="P59" s="294"/>
      <c r="Q59" s="295"/>
      <c r="R59" s="293" t="s">
        <v>93</v>
      </c>
      <c r="S59" s="294"/>
      <c r="T59" s="294"/>
      <c r="U59" s="294"/>
      <c r="V59" s="295"/>
      <c r="W59" s="225" t="s">
        <v>4</v>
      </c>
    </row>
    <row r="60" spans="1:23" ht="13.5" thickTop="1" x14ac:dyDescent="0.2">
      <c r="B60" s="226" t="s">
        <v>5</v>
      </c>
      <c r="C60" s="227"/>
      <c r="D60" s="228"/>
      <c r="E60" s="158"/>
      <c r="F60" s="227"/>
      <c r="G60" s="228"/>
      <c r="H60" s="158"/>
      <c r="I60" s="229" t="s">
        <v>6</v>
      </c>
      <c r="L60" s="226" t="s">
        <v>5</v>
      </c>
      <c r="M60" s="227"/>
      <c r="N60" s="230"/>
      <c r="O60" s="155"/>
      <c r="P60" s="231"/>
      <c r="Q60" s="156"/>
      <c r="R60" s="227"/>
      <c r="S60" s="230"/>
      <c r="T60" s="155"/>
      <c r="U60" s="231"/>
      <c r="V60" s="155"/>
      <c r="W60" s="229" t="s">
        <v>6</v>
      </c>
    </row>
    <row r="61" spans="1:23" ht="13.5" thickBot="1" x14ac:dyDescent="0.25">
      <c r="B61" s="232" t="s">
        <v>38</v>
      </c>
      <c r="C61" s="233" t="s">
        <v>7</v>
      </c>
      <c r="D61" s="234" t="s">
        <v>8</v>
      </c>
      <c r="E61" s="218" t="s">
        <v>9</v>
      </c>
      <c r="F61" s="233" t="s">
        <v>7</v>
      </c>
      <c r="G61" s="234" t="s">
        <v>8</v>
      </c>
      <c r="H61" s="218" t="s">
        <v>9</v>
      </c>
      <c r="I61" s="235"/>
      <c r="L61" s="232"/>
      <c r="M61" s="236" t="s">
        <v>10</v>
      </c>
      <c r="N61" s="237" t="s">
        <v>11</v>
      </c>
      <c r="O61" s="157" t="s">
        <v>12</v>
      </c>
      <c r="P61" s="238" t="s">
        <v>13</v>
      </c>
      <c r="Q61" s="219" t="s">
        <v>9</v>
      </c>
      <c r="R61" s="236" t="s">
        <v>10</v>
      </c>
      <c r="S61" s="237" t="s">
        <v>11</v>
      </c>
      <c r="T61" s="157" t="s">
        <v>12</v>
      </c>
      <c r="U61" s="238" t="s">
        <v>13</v>
      </c>
      <c r="V61" s="157" t="s">
        <v>9</v>
      </c>
      <c r="W61" s="235"/>
    </row>
    <row r="62" spans="1:23" ht="5.25" customHeight="1" thickTop="1" x14ac:dyDescent="0.2">
      <c r="B62" s="226"/>
      <c r="C62" s="239"/>
      <c r="D62" s="240"/>
      <c r="E62" s="99"/>
      <c r="F62" s="239"/>
      <c r="G62" s="240"/>
      <c r="H62" s="99"/>
      <c r="I62" s="241"/>
      <c r="L62" s="226"/>
      <c r="M62" s="242"/>
      <c r="N62" s="243"/>
      <c r="O62" s="141"/>
      <c r="P62" s="244"/>
      <c r="Q62" s="144"/>
      <c r="R62" s="242"/>
      <c r="S62" s="243"/>
      <c r="T62" s="141"/>
      <c r="U62" s="244"/>
      <c r="V62" s="146"/>
      <c r="W62" s="245"/>
    </row>
    <row r="63" spans="1:23" x14ac:dyDescent="0.2">
      <c r="A63" s="95" t="str">
        <f t="shared" si="2"/>
        <v xml:space="preserve"> </v>
      </c>
      <c r="B63" s="226" t="s">
        <v>14</v>
      </c>
      <c r="C63" s="246">
        <f t="shared" ref="C63:D65" si="46">+C9+C36</f>
        <v>3050</v>
      </c>
      <c r="D63" s="247">
        <f t="shared" si="46"/>
        <v>3052</v>
      </c>
      <c r="E63" s="100">
        <f>+C63+D63</f>
        <v>6102</v>
      </c>
      <c r="F63" s="246">
        <f t="shared" ref="F63:G65" si="47">+F9+F36</f>
        <v>3212</v>
      </c>
      <c r="G63" s="247">
        <f t="shared" si="47"/>
        <v>3220</v>
      </c>
      <c r="H63" s="100">
        <f>+F63+G63</f>
        <v>6432</v>
      </c>
      <c r="I63" s="222">
        <f t="shared" ref="I63:I71" si="48">IF(E63=0,0,((H63/E63)-1)*100)</f>
        <v>5.4080629301868299</v>
      </c>
      <c r="K63" s="101"/>
      <c r="L63" s="226" t="s">
        <v>14</v>
      </c>
      <c r="M63" s="248">
        <f t="shared" ref="M63:N65" si="49">+M9+M36</f>
        <v>474511</v>
      </c>
      <c r="N63" s="249">
        <f t="shared" si="49"/>
        <v>457425</v>
      </c>
      <c r="O63" s="142">
        <f>+M63+N63</f>
        <v>931936</v>
      </c>
      <c r="P63" s="102">
        <f>+P9+P36</f>
        <v>2442</v>
      </c>
      <c r="Q63" s="145">
        <f>+O63+P63</f>
        <v>934378</v>
      </c>
      <c r="R63" s="248">
        <f t="shared" ref="R63:S65" si="50">+R9+R36</f>
        <v>484277</v>
      </c>
      <c r="S63" s="249">
        <f t="shared" si="50"/>
        <v>466801</v>
      </c>
      <c r="T63" s="142">
        <f>+R63+S63</f>
        <v>951078</v>
      </c>
      <c r="U63" s="102">
        <f>+U9+U36</f>
        <v>988</v>
      </c>
      <c r="V63" s="147">
        <f>+T63+U63</f>
        <v>952066</v>
      </c>
      <c r="W63" s="222">
        <f t="shared" ref="W63:W71" si="51">IF(Q63=0,0,((V63/Q63)-1)*100)</f>
        <v>1.8930240223977934</v>
      </c>
    </row>
    <row r="64" spans="1:23" x14ac:dyDescent="0.2">
      <c r="A64" s="95" t="str">
        <f t="shared" si="2"/>
        <v xml:space="preserve"> </v>
      </c>
      <c r="B64" s="226" t="s">
        <v>15</v>
      </c>
      <c r="C64" s="246">
        <f t="shared" si="46"/>
        <v>3062</v>
      </c>
      <c r="D64" s="247">
        <f t="shared" si="46"/>
        <v>3059</v>
      </c>
      <c r="E64" s="100">
        <f>+C64+D64</f>
        <v>6121</v>
      </c>
      <c r="F64" s="246">
        <f t="shared" si="47"/>
        <v>3333</v>
      </c>
      <c r="G64" s="247">
        <f t="shared" si="47"/>
        <v>3332</v>
      </c>
      <c r="H64" s="100">
        <f>+F64+G64</f>
        <v>6665</v>
      </c>
      <c r="I64" s="222">
        <f t="shared" si="48"/>
        <v>8.8874366933507698</v>
      </c>
      <c r="K64" s="101"/>
      <c r="L64" s="226" t="s">
        <v>15</v>
      </c>
      <c r="M64" s="248">
        <f t="shared" si="49"/>
        <v>495787</v>
      </c>
      <c r="N64" s="249">
        <f t="shared" si="49"/>
        <v>471462</v>
      </c>
      <c r="O64" s="142">
        <f t="shared" ref="O64:O65" si="52">+M64+N64</f>
        <v>967249</v>
      </c>
      <c r="P64" s="102">
        <f>+P10+P37</f>
        <v>563</v>
      </c>
      <c r="Q64" s="145">
        <f t="shared" ref="Q64:Q65" si="53">+O64+P64</f>
        <v>967812</v>
      </c>
      <c r="R64" s="248">
        <f t="shared" si="50"/>
        <v>505051</v>
      </c>
      <c r="S64" s="249">
        <f t="shared" si="50"/>
        <v>492882</v>
      </c>
      <c r="T64" s="142">
        <f t="shared" ref="T64:T65" si="54">+R64+S64</f>
        <v>997933</v>
      </c>
      <c r="U64" s="102">
        <f>+U10+U37</f>
        <v>352</v>
      </c>
      <c r="V64" s="147">
        <f t="shared" ref="V64:V65" si="55">+T64+U64</f>
        <v>998285</v>
      </c>
      <c r="W64" s="222">
        <f t="shared" si="51"/>
        <v>3.1486487045004674</v>
      </c>
    </row>
    <row r="65" spans="1:23" ht="13.5" thickBot="1" x14ac:dyDescent="0.25">
      <c r="A65" s="95" t="str">
        <f t="shared" si="2"/>
        <v xml:space="preserve"> </v>
      </c>
      <c r="B65" s="232" t="s">
        <v>16</v>
      </c>
      <c r="C65" s="250">
        <f t="shared" si="46"/>
        <v>3305</v>
      </c>
      <c r="D65" s="251">
        <f t="shared" si="46"/>
        <v>3296</v>
      </c>
      <c r="E65" s="100">
        <f>+C65+D65</f>
        <v>6601</v>
      </c>
      <c r="F65" s="250">
        <f t="shared" si="47"/>
        <v>3602</v>
      </c>
      <c r="G65" s="251">
        <f t="shared" si="47"/>
        <v>3598</v>
      </c>
      <c r="H65" s="100">
        <f>+F65+G65</f>
        <v>7200</v>
      </c>
      <c r="I65" s="222">
        <f t="shared" si="48"/>
        <v>9.0743826692925253</v>
      </c>
      <c r="K65" s="101"/>
      <c r="L65" s="232" t="s">
        <v>16</v>
      </c>
      <c r="M65" s="248">
        <f t="shared" si="49"/>
        <v>552190</v>
      </c>
      <c r="N65" s="249">
        <f t="shared" si="49"/>
        <v>484076</v>
      </c>
      <c r="O65" s="142">
        <f t="shared" si="52"/>
        <v>1036266</v>
      </c>
      <c r="P65" s="102">
        <f>+P11+P38</f>
        <v>372</v>
      </c>
      <c r="Q65" s="145">
        <f t="shared" si="53"/>
        <v>1036638</v>
      </c>
      <c r="R65" s="248">
        <f t="shared" si="50"/>
        <v>594648</v>
      </c>
      <c r="S65" s="249">
        <f t="shared" si="50"/>
        <v>518633</v>
      </c>
      <c r="T65" s="142">
        <f t="shared" si="54"/>
        <v>1113281</v>
      </c>
      <c r="U65" s="102">
        <f>+U11+U38</f>
        <v>889</v>
      </c>
      <c r="V65" s="147">
        <f t="shared" si="55"/>
        <v>1114170</v>
      </c>
      <c r="W65" s="222">
        <f t="shared" si="51"/>
        <v>7.4791778808031451</v>
      </c>
    </row>
    <row r="66" spans="1:23" ht="14.25" thickTop="1" thickBot="1" x14ac:dyDescent="0.25">
      <c r="A66" s="95" t="str">
        <f t="shared" si="2"/>
        <v xml:space="preserve"> </v>
      </c>
      <c r="B66" s="210" t="s">
        <v>56</v>
      </c>
      <c r="C66" s="103">
        <f t="shared" ref="C66:G66" si="56">+C63+C64+C65</f>
        <v>9417</v>
      </c>
      <c r="D66" s="104">
        <f t="shared" si="56"/>
        <v>9407</v>
      </c>
      <c r="E66" s="105">
        <f t="shared" si="56"/>
        <v>18824</v>
      </c>
      <c r="F66" s="103">
        <f t="shared" si="56"/>
        <v>10147</v>
      </c>
      <c r="G66" s="104">
        <f t="shared" si="56"/>
        <v>10150</v>
      </c>
      <c r="H66" s="105">
        <f t="shared" ref="H66" si="57">+H63+H64+H65</f>
        <v>20297</v>
      </c>
      <c r="I66" s="106">
        <f>IF(E66=0,0,((H66/E66)-1)*100)</f>
        <v>7.8251168720782083</v>
      </c>
      <c r="L66" s="203" t="s">
        <v>56</v>
      </c>
      <c r="M66" s="148">
        <f t="shared" ref="M66:U66" si="58">+M63+M64+M65</f>
        <v>1522488</v>
      </c>
      <c r="N66" s="149">
        <f t="shared" si="58"/>
        <v>1412963</v>
      </c>
      <c r="O66" s="148">
        <f t="shared" si="58"/>
        <v>2935451</v>
      </c>
      <c r="P66" s="148">
        <f t="shared" si="58"/>
        <v>3377</v>
      </c>
      <c r="Q66" s="148">
        <f t="shared" si="58"/>
        <v>2938828</v>
      </c>
      <c r="R66" s="148">
        <f t="shared" si="58"/>
        <v>1583976</v>
      </c>
      <c r="S66" s="149">
        <f t="shared" si="58"/>
        <v>1478316</v>
      </c>
      <c r="T66" s="148">
        <f t="shared" ref="T66" si="59">+T63+T64+T65</f>
        <v>3062292</v>
      </c>
      <c r="U66" s="148">
        <f t="shared" si="58"/>
        <v>2229</v>
      </c>
      <c r="V66" s="150">
        <f t="shared" ref="V66" si="60">+V63+V64+V65</f>
        <v>3064521</v>
      </c>
      <c r="W66" s="151">
        <f>IF(Q66=0,0,((V66/Q66)-1)*100)</f>
        <v>4.2769770806593721</v>
      </c>
    </row>
    <row r="67" spans="1:23" ht="13.5" thickTop="1" x14ac:dyDescent="0.2">
      <c r="A67" s="95" t="str">
        <f t="shared" si="2"/>
        <v xml:space="preserve"> </v>
      </c>
      <c r="B67" s="226" t="s">
        <v>18</v>
      </c>
      <c r="C67" s="246">
        <f t="shared" ref="C67:D69" si="61">+C13+C40</f>
        <v>3488</v>
      </c>
      <c r="D67" s="247">
        <f t="shared" si="61"/>
        <v>3491</v>
      </c>
      <c r="E67" s="100">
        <f>+C67+D67</f>
        <v>6979</v>
      </c>
      <c r="F67" s="246">
        <f t="shared" ref="F67:G69" si="62">+F13+F40</f>
        <v>3719</v>
      </c>
      <c r="G67" s="247">
        <f t="shared" si="62"/>
        <v>3717</v>
      </c>
      <c r="H67" s="100">
        <f>+F67+G67</f>
        <v>7436</v>
      </c>
      <c r="I67" s="222">
        <f t="shared" si="48"/>
        <v>6.5482160768018272</v>
      </c>
      <c r="L67" s="226" t="s">
        <v>18</v>
      </c>
      <c r="M67" s="248">
        <f t="shared" ref="M67:N69" si="63">+M13+M40</f>
        <v>581938</v>
      </c>
      <c r="N67" s="249">
        <f t="shared" si="63"/>
        <v>588699</v>
      </c>
      <c r="O67" s="142">
        <f t="shared" ref="O67:O68" si="64">+M67+N67</f>
        <v>1170637</v>
      </c>
      <c r="P67" s="102">
        <f>+P13+P40</f>
        <v>355</v>
      </c>
      <c r="Q67" s="145">
        <f t="shared" ref="Q67:Q68" si="65">+O67+P67</f>
        <v>1170992</v>
      </c>
      <c r="R67" s="248">
        <f t="shared" ref="R67:S69" si="66">+R13+R40</f>
        <v>586417</v>
      </c>
      <c r="S67" s="249">
        <f t="shared" si="66"/>
        <v>622202</v>
      </c>
      <c r="T67" s="142">
        <f t="shared" ref="T67:T68" si="67">+R67+S67</f>
        <v>1208619</v>
      </c>
      <c r="U67" s="102">
        <f>+U13+U40</f>
        <v>946</v>
      </c>
      <c r="V67" s="147">
        <f t="shared" ref="V67:V68" si="68">+T67+U67</f>
        <v>1209565</v>
      </c>
      <c r="W67" s="222">
        <f t="shared" si="51"/>
        <v>3.2940447073933843</v>
      </c>
    </row>
    <row r="68" spans="1:23" x14ac:dyDescent="0.2">
      <c r="A68" s="95" t="str">
        <f t="shared" si="2"/>
        <v xml:space="preserve"> </v>
      </c>
      <c r="B68" s="226" t="s">
        <v>19</v>
      </c>
      <c r="C68" s="248">
        <f t="shared" si="61"/>
        <v>3171</v>
      </c>
      <c r="D68" s="252">
        <f t="shared" si="61"/>
        <v>3177</v>
      </c>
      <c r="E68" s="100">
        <f>+C68+D68</f>
        <v>6348</v>
      </c>
      <c r="F68" s="248">
        <f t="shared" si="62"/>
        <v>3422</v>
      </c>
      <c r="G68" s="252">
        <f t="shared" si="62"/>
        <v>3421</v>
      </c>
      <c r="H68" s="107">
        <f>+F68+G68</f>
        <v>6843</v>
      </c>
      <c r="I68" s="222">
        <f t="shared" si="48"/>
        <v>7.7977315689981008</v>
      </c>
      <c r="L68" s="226" t="s">
        <v>19</v>
      </c>
      <c r="M68" s="248">
        <f t="shared" si="63"/>
        <v>535227</v>
      </c>
      <c r="N68" s="249">
        <f t="shared" si="63"/>
        <v>575459</v>
      </c>
      <c r="O68" s="142">
        <f t="shared" si="64"/>
        <v>1110686</v>
      </c>
      <c r="P68" s="102">
        <f>+P14+P41</f>
        <v>339</v>
      </c>
      <c r="Q68" s="145">
        <f t="shared" si="65"/>
        <v>1111025</v>
      </c>
      <c r="R68" s="248">
        <f t="shared" si="66"/>
        <v>596382</v>
      </c>
      <c r="S68" s="249">
        <f t="shared" si="66"/>
        <v>604550</v>
      </c>
      <c r="T68" s="142">
        <f t="shared" si="67"/>
        <v>1200932</v>
      </c>
      <c r="U68" s="102">
        <f>+U14+U41</f>
        <v>2016</v>
      </c>
      <c r="V68" s="147">
        <f t="shared" si="68"/>
        <v>1202948</v>
      </c>
      <c r="W68" s="222">
        <f t="shared" si="51"/>
        <v>8.2737112126189736</v>
      </c>
    </row>
    <row r="69" spans="1:23" ht="13.5" thickBot="1" x14ac:dyDescent="0.25">
      <c r="A69" s="95" t="str">
        <f>IF(ISERROR(F69/G69)," ",IF(F69/G69&gt;0.5,IF(F69/G69&lt;1.5," ","NOT OK"),"NOT OK"))</f>
        <v xml:space="preserve"> </v>
      </c>
      <c r="B69" s="226" t="s">
        <v>20</v>
      </c>
      <c r="C69" s="248">
        <f t="shared" si="61"/>
        <v>3249</v>
      </c>
      <c r="D69" s="252">
        <f t="shared" si="61"/>
        <v>3252</v>
      </c>
      <c r="E69" s="100">
        <f>+C69+D69</f>
        <v>6501</v>
      </c>
      <c r="F69" s="248">
        <f t="shared" si="62"/>
        <v>3577</v>
      </c>
      <c r="G69" s="252">
        <f t="shared" si="62"/>
        <v>3580</v>
      </c>
      <c r="H69" s="107">
        <f>+F69+G69</f>
        <v>7157</v>
      </c>
      <c r="I69" s="222">
        <f>IF(E69=0,0,((H69/E69)-1)*100)</f>
        <v>10.090755268420249</v>
      </c>
      <c r="L69" s="226" t="s">
        <v>20</v>
      </c>
      <c r="M69" s="248">
        <f t="shared" si="63"/>
        <v>500354</v>
      </c>
      <c r="N69" s="249">
        <f t="shared" si="63"/>
        <v>551063</v>
      </c>
      <c r="O69" s="142">
        <f>+M69+N69</f>
        <v>1051417</v>
      </c>
      <c r="P69" s="102">
        <f>+P15+P42</f>
        <v>269</v>
      </c>
      <c r="Q69" s="145">
        <f>+O69+P69</f>
        <v>1051686</v>
      </c>
      <c r="R69" s="248">
        <f t="shared" si="66"/>
        <v>569067</v>
      </c>
      <c r="S69" s="249">
        <f t="shared" si="66"/>
        <v>611700</v>
      </c>
      <c r="T69" s="142">
        <f>+R69+S69</f>
        <v>1180767</v>
      </c>
      <c r="U69" s="102">
        <f>+U15+U42</f>
        <v>1995</v>
      </c>
      <c r="V69" s="147">
        <f>+T69+U69</f>
        <v>1182762</v>
      </c>
      <c r="W69" s="222">
        <f>IF(Q69=0,0,((V69/Q69)-1)*100)</f>
        <v>12.463415886490825</v>
      </c>
    </row>
    <row r="70" spans="1:23" ht="14.25" thickTop="1" thickBot="1" x14ac:dyDescent="0.25">
      <c r="A70" s="95" t="str">
        <f t="shared" ref="A70" si="69">IF(ISERROR(F70/G70)," ",IF(F70/G70&gt;0.5,IF(F70/G70&lt;1.5," ","NOT OK"),"NOT OK"))</f>
        <v xml:space="preserve"> </v>
      </c>
      <c r="B70" s="210" t="s">
        <v>89</v>
      </c>
      <c r="C70" s="103">
        <f t="shared" ref="C70:H70" si="70">+C67+C68+C69</f>
        <v>9908</v>
      </c>
      <c r="D70" s="104">
        <f t="shared" si="70"/>
        <v>9920</v>
      </c>
      <c r="E70" s="105">
        <f t="shared" si="70"/>
        <v>19828</v>
      </c>
      <c r="F70" s="103">
        <f t="shared" si="70"/>
        <v>10718</v>
      </c>
      <c r="G70" s="104">
        <f t="shared" si="70"/>
        <v>10718</v>
      </c>
      <c r="H70" s="105">
        <f t="shared" si="70"/>
        <v>21436</v>
      </c>
      <c r="I70" s="106">
        <f>IF(E70=0,0,((H70/E70)-1)*100)</f>
        <v>8.1097437966511912</v>
      </c>
      <c r="L70" s="203" t="s">
        <v>89</v>
      </c>
      <c r="M70" s="148">
        <f t="shared" ref="M70:V70" si="71">+M67+M68+M69</f>
        <v>1617519</v>
      </c>
      <c r="N70" s="149">
        <f t="shared" si="71"/>
        <v>1715221</v>
      </c>
      <c r="O70" s="148">
        <f t="shared" si="71"/>
        <v>3332740</v>
      </c>
      <c r="P70" s="148">
        <f t="shared" si="71"/>
        <v>963</v>
      </c>
      <c r="Q70" s="148">
        <f t="shared" si="71"/>
        <v>3333703</v>
      </c>
      <c r="R70" s="148">
        <f t="shared" si="71"/>
        <v>1751866</v>
      </c>
      <c r="S70" s="149">
        <f t="shared" si="71"/>
        <v>1838452</v>
      </c>
      <c r="T70" s="148">
        <f t="shared" si="71"/>
        <v>3590318</v>
      </c>
      <c r="U70" s="148">
        <f t="shared" si="71"/>
        <v>4957</v>
      </c>
      <c r="V70" s="150">
        <f t="shared" si="71"/>
        <v>3595275</v>
      </c>
      <c r="W70" s="151">
        <f>IF(Q70=0,0,((V70/Q70)-1)*100)</f>
        <v>7.8462898464560338</v>
      </c>
    </row>
    <row r="71" spans="1:23" ht="13.5" thickTop="1" x14ac:dyDescent="0.2">
      <c r="A71" s="95" t="str">
        <f t="shared" si="2"/>
        <v xml:space="preserve"> </v>
      </c>
      <c r="B71" s="226" t="s">
        <v>21</v>
      </c>
      <c r="C71" s="253">
        <f>+C17+C44</f>
        <v>3232</v>
      </c>
      <c r="D71" s="254">
        <f>+D17+D44</f>
        <v>3231</v>
      </c>
      <c r="E71" s="100">
        <f>+C71+D71</f>
        <v>6463</v>
      </c>
      <c r="F71" s="253">
        <f>+F17+F44</f>
        <v>3338</v>
      </c>
      <c r="G71" s="254">
        <f>+G17+G44</f>
        <v>3336</v>
      </c>
      <c r="H71" s="107">
        <f>+F71+G71</f>
        <v>6674</v>
      </c>
      <c r="I71" s="222">
        <f t="shared" si="48"/>
        <v>3.2647377378926201</v>
      </c>
      <c r="L71" s="226" t="s">
        <v>21</v>
      </c>
      <c r="M71" s="248">
        <f>+M17+M44</f>
        <v>489128</v>
      </c>
      <c r="N71" s="249">
        <f>+N17+N44</f>
        <v>505390</v>
      </c>
      <c r="O71" s="142">
        <f t="shared" ref="O71:O75" si="72">+M71+N71</f>
        <v>994518</v>
      </c>
      <c r="P71" s="102">
        <f>+P17+P44</f>
        <v>448</v>
      </c>
      <c r="Q71" s="145">
        <f t="shared" ref="Q71:Q75" si="73">+O71+P71</f>
        <v>994966</v>
      </c>
      <c r="R71" s="248">
        <f>+R17+R44</f>
        <v>507194</v>
      </c>
      <c r="S71" s="249">
        <f>+S17+S44</f>
        <v>533554</v>
      </c>
      <c r="T71" s="142">
        <f t="shared" ref="T71" si="74">+R71+S71</f>
        <v>1040748</v>
      </c>
      <c r="U71" s="102">
        <f>+U17+U44</f>
        <v>1455</v>
      </c>
      <c r="V71" s="147">
        <f t="shared" ref="V71" si="75">+T71+U71</f>
        <v>1042203</v>
      </c>
      <c r="W71" s="222">
        <f t="shared" si="51"/>
        <v>4.7475994154574153</v>
      </c>
    </row>
    <row r="72" spans="1:23" ht="13.5" thickBot="1" x14ac:dyDescent="0.25">
      <c r="A72" s="95" t="str">
        <f>IF(ISERROR(F72/G72)," ",IF(F72/G72&gt;0.5,IF(F72/G72&lt;1.5," ","NOT OK"),"NOT OK"))</f>
        <v xml:space="preserve"> </v>
      </c>
      <c r="B72" s="226" t="s">
        <v>90</v>
      </c>
      <c r="C72" s="253">
        <f>+C18+C45</f>
        <v>3068</v>
      </c>
      <c r="D72" s="254">
        <f>+D18+D45</f>
        <v>3061</v>
      </c>
      <c r="E72" s="100">
        <f>+C72+D72</f>
        <v>6129</v>
      </c>
      <c r="F72" s="253">
        <f>+F18+F45</f>
        <v>3316</v>
      </c>
      <c r="G72" s="254">
        <f>+G18+G45</f>
        <v>3315</v>
      </c>
      <c r="H72" s="107">
        <f>+F72+G72</f>
        <v>6631</v>
      </c>
      <c r="I72" s="222">
        <f>IF(E72=0,0,((H72/E72)-1)*100)</f>
        <v>8.1905694240496096</v>
      </c>
      <c r="L72" s="226" t="s">
        <v>90</v>
      </c>
      <c r="M72" s="248">
        <f>+M18+M45</f>
        <v>387772</v>
      </c>
      <c r="N72" s="249">
        <f>+N18+N45</f>
        <v>421641</v>
      </c>
      <c r="O72" s="142">
        <f>+M72+N72</f>
        <v>809413</v>
      </c>
      <c r="P72" s="102">
        <f>+P18+P45</f>
        <v>170</v>
      </c>
      <c r="Q72" s="145">
        <f>+O72+P72</f>
        <v>809583</v>
      </c>
      <c r="R72" s="248">
        <f>+R18+R45</f>
        <v>450522</v>
      </c>
      <c r="S72" s="249">
        <f>+S18+S45</f>
        <v>478827</v>
      </c>
      <c r="T72" s="142">
        <f>+R72+S72</f>
        <v>929349</v>
      </c>
      <c r="U72" s="102">
        <f>+U18+U45</f>
        <v>882</v>
      </c>
      <c r="V72" s="147">
        <f>+T72+U72</f>
        <v>930231</v>
      </c>
      <c r="W72" s="222">
        <f>IF(Q72=0,0,((V72/Q72)-1)*100)</f>
        <v>14.902486835815477</v>
      </c>
    </row>
    <row r="73" spans="1:23" ht="14.25" thickTop="1" thickBot="1" x14ac:dyDescent="0.25">
      <c r="A73" s="95" t="str">
        <f>IF(ISERROR(F73/G73)," ",IF(F73/G73&gt;0.5,IF(F73/G73&lt;1.5," ","NOT OK"),"NOT OK"))</f>
        <v xml:space="preserve"> </v>
      </c>
      <c r="B73" s="210" t="s">
        <v>94</v>
      </c>
      <c r="C73" s="103">
        <f t="shared" ref="C73:H73" si="76">+C70+C71+C72</f>
        <v>16208</v>
      </c>
      <c r="D73" s="104">
        <f t="shared" si="76"/>
        <v>16212</v>
      </c>
      <c r="E73" s="105">
        <f t="shared" si="76"/>
        <v>32420</v>
      </c>
      <c r="F73" s="103">
        <f t="shared" si="76"/>
        <v>17372</v>
      </c>
      <c r="G73" s="104">
        <f t="shared" si="76"/>
        <v>17369</v>
      </c>
      <c r="H73" s="105">
        <f t="shared" si="76"/>
        <v>34741</v>
      </c>
      <c r="I73" s="106">
        <f>IF(E73=0,0,((H73/E73)-1)*100)</f>
        <v>7.1591610117211602</v>
      </c>
      <c r="L73" s="203" t="s">
        <v>94</v>
      </c>
      <c r="M73" s="148">
        <f t="shared" ref="M73" si="77">+M70+M71+M72</f>
        <v>2494419</v>
      </c>
      <c r="N73" s="149">
        <f t="shared" ref="N73" si="78">+N70+N71+N72</f>
        <v>2642252</v>
      </c>
      <c r="O73" s="148">
        <f t="shared" ref="O73" si="79">+O70+O71+O72</f>
        <v>5136671</v>
      </c>
      <c r="P73" s="148">
        <f t="shared" ref="P73" si="80">+P70+P71+P72</f>
        <v>1581</v>
      </c>
      <c r="Q73" s="148">
        <f t="shared" ref="Q73" si="81">+Q70+Q71+Q72</f>
        <v>5138252</v>
      </c>
      <c r="R73" s="148">
        <f t="shared" ref="R73" si="82">+R70+R71+R72</f>
        <v>2709582</v>
      </c>
      <c r="S73" s="149">
        <f t="shared" ref="S73" si="83">+S70+S71+S72</f>
        <v>2850833</v>
      </c>
      <c r="T73" s="148">
        <f t="shared" ref="T73" si="84">+T70+T71+T72</f>
        <v>5560415</v>
      </c>
      <c r="U73" s="148">
        <f t="shared" ref="U73" si="85">+U70+U71+U72</f>
        <v>7294</v>
      </c>
      <c r="V73" s="150">
        <f t="shared" ref="V73" si="86">+V70+V71+V72</f>
        <v>5567709</v>
      </c>
      <c r="W73" s="151">
        <f>IF(Q73=0,0,((V73/Q73)-1)*100)</f>
        <v>8.3580369355181539</v>
      </c>
    </row>
    <row r="74" spans="1:23" ht="14.25" thickTop="1" thickBot="1" x14ac:dyDescent="0.25">
      <c r="A74" s="95" t="str">
        <f>IF(ISERROR(F74/G74)," ",IF(F74/G74&gt;0.5,IF(F74/G74&lt;1.5," ","NOT OK"),"NOT OK"))</f>
        <v xml:space="preserve"> </v>
      </c>
      <c r="B74" s="210" t="s">
        <v>95</v>
      </c>
      <c r="C74" s="103">
        <f t="shared" ref="C74:H74" si="87">+C66+C70+C71+C72</f>
        <v>25625</v>
      </c>
      <c r="D74" s="104">
        <f t="shared" si="87"/>
        <v>25619</v>
      </c>
      <c r="E74" s="105">
        <f t="shared" si="87"/>
        <v>51244</v>
      </c>
      <c r="F74" s="103">
        <f t="shared" si="87"/>
        <v>27519</v>
      </c>
      <c r="G74" s="104">
        <f t="shared" si="87"/>
        <v>27519</v>
      </c>
      <c r="H74" s="105">
        <f t="shared" si="87"/>
        <v>55038</v>
      </c>
      <c r="I74" s="106">
        <f>IF(E74=0,0,((H74/E74)-1)*100)</f>
        <v>7.4037936148622308</v>
      </c>
      <c r="L74" s="203" t="s">
        <v>95</v>
      </c>
      <c r="M74" s="148">
        <f t="shared" ref="M74:V74" si="88">+M66+M70+M71+M72</f>
        <v>4016907</v>
      </c>
      <c r="N74" s="149">
        <f t="shared" si="88"/>
        <v>4055215</v>
      </c>
      <c r="O74" s="148">
        <f t="shared" si="88"/>
        <v>8072122</v>
      </c>
      <c r="P74" s="148">
        <f t="shared" si="88"/>
        <v>4958</v>
      </c>
      <c r="Q74" s="148">
        <f t="shared" si="88"/>
        <v>8077080</v>
      </c>
      <c r="R74" s="148">
        <f t="shared" si="88"/>
        <v>4293558</v>
      </c>
      <c r="S74" s="149">
        <f t="shared" si="88"/>
        <v>4329149</v>
      </c>
      <c r="T74" s="148">
        <f t="shared" si="88"/>
        <v>8622707</v>
      </c>
      <c r="U74" s="148">
        <f t="shared" si="88"/>
        <v>9523</v>
      </c>
      <c r="V74" s="150">
        <f t="shared" si="88"/>
        <v>8632230</v>
      </c>
      <c r="W74" s="151">
        <f>IF(Q74=0,0,((V74/Q74)-1)*100)</f>
        <v>6.8731521787576799</v>
      </c>
    </row>
    <row r="75" spans="1:23" ht="14.25" thickTop="1" thickBot="1" x14ac:dyDescent="0.25">
      <c r="A75" s="95" t="str">
        <f t="shared" ref="A75:A81" si="89">IF(ISERROR(F75/G75)," ",IF(F75/G75&gt;0.5,IF(F75/G75&lt;1.5," ","NOT OK"),"NOT OK"))</f>
        <v xml:space="preserve"> </v>
      </c>
      <c r="B75" s="226" t="s">
        <v>22</v>
      </c>
      <c r="C75" s="253">
        <f>+C21+C48</f>
        <v>2778</v>
      </c>
      <c r="D75" s="254">
        <f>+D21+D48</f>
        <v>2782</v>
      </c>
      <c r="E75" s="100">
        <f>+C75+D75</f>
        <v>5560</v>
      </c>
      <c r="F75" s="253"/>
      <c r="G75" s="254"/>
      <c r="H75" s="107"/>
      <c r="I75" s="222"/>
      <c r="L75" s="226" t="s">
        <v>22</v>
      </c>
      <c r="M75" s="248">
        <f>+M21+M48</f>
        <v>344302</v>
      </c>
      <c r="N75" s="249">
        <f>+N21+N48</f>
        <v>345875</v>
      </c>
      <c r="O75" s="143">
        <f t="shared" si="72"/>
        <v>690177</v>
      </c>
      <c r="P75" s="255">
        <f>+P21+P48</f>
        <v>135</v>
      </c>
      <c r="Q75" s="145">
        <f t="shared" si="73"/>
        <v>690312</v>
      </c>
      <c r="R75" s="248"/>
      <c r="S75" s="249"/>
      <c r="T75" s="143"/>
      <c r="U75" s="255"/>
      <c r="V75" s="147"/>
      <c r="W75" s="222"/>
    </row>
    <row r="76" spans="1:23" ht="16.5" thickTop="1" thickBot="1" x14ac:dyDescent="0.25">
      <c r="A76" s="115" t="str">
        <f t="shared" si="89"/>
        <v xml:space="preserve"> </v>
      </c>
      <c r="B76" s="211" t="s">
        <v>62</v>
      </c>
      <c r="C76" s="110">
        <f t="shared" ref="C76:E76" si="90">C75+C71+C72</f>
        <v>9078</v>
      </c>
      <c r="D76" s="111">
        <f t="shared" si="90"/>
        <v>9074</v>
      </c>
      <c r="E76" s="112">
        <f t="shared" si="90"/>
        <v>18152</v>
      </c>
      <c r="F76" s="113"/>
      <c r="G76" s="114"/>
      <c r="H76" s="114"/>
      <c r="I76" s="106"/>
      <c r="J76" s="115"/>
      <c r="K76" s="116"/>
      <c r="L76" s="204" t="s">
        <v>62</v>
      </c>
      <c r="M76" s="152">
        <f t="shared" ref="M76:Q76" si="91">M75+M71+M72</f>
        <v>1221202</v>
      </c>
      <c r="N76" s="152">
        <f t="shared" si="91"/>
        <v>1272906</v>
      </c>
      <c r="O76" s="153">
        <f t="shared" si="91"/>
        <v>2494108</v>
      </c>
      <c r="P76" s="153">
        <f t="shared" si="91"/>
        <v>753</v>
      </c>
      <c r="Q76" s="153">
        <f t="shared" si="91"/>
        <v>2494861</v>
      </c>
      <c r="R76" s="152"/>
      <c r="S76" s="152"/>
      <c r="T76" s="153"/>
      <c r="U76" s="153"/>
      <c r="V76" s="153"/>
      <c r="W76" s="154"/>
    </row>
    <row r="77" spans="1:23" ht="13.5" thickTop="1" x14ac:dyDescent="0.2">
      <c r="A77" s="95" t="str">
        <f t="shared" si="89"/>
        <v xml:space="preserve"> </v>
      </c>
      <c r="B77" s="226" t="s">
        <v>25</v>
      </c>
      <c r="C77" s="248">
        <f t="shared" ref="C77:D79" si="92">+C23+C50</f>
        <v>2917</v>
      </c>
      <c r="D77" s="252">
        <f t="shared" si="92"/>
        <v>2914</v>
      </c>
      <c r="E77" s="117">
        <f>+C77+D77</f>
        <v>5831</v>
      </c>
      <c r="F77" s="248"/>
      <c r="G77" s="252"/>
      <c r="H77" s="118"/>
      <c r="I77" s="222"/>
      <c r="L77" s="226" t="s">
        <v>25</v>
      </c>
      <c r="M77" s="248">
        <f t="shared" ref="M77:N79" si="93">+M23+M50</f>
        <v>414287</v>
      </c>
      <c r="N77" s="249">
        <f t="shared" si="93"/>
        <v>396695</v>
      </c>
      <c r="O77" s="143">
        <f t="shared" ref="O77:O79" si="94">+M77+N77</f>
        <v>810982</v>
      </c>
      <c r="P77" s="256">
        <f>+P23+P50</f>
        <v>263</v>
      </c>
      <c r="Q77" s="145">
        <f t="shared" ref="Q77:Q79" si="95">+O77+P77</f>
        <v>811245</v>
      </c>
      <c r="R77" s="248"/>
      <c r="S77" s="249"/>
      <c r="T77" s="143"/>
      <c r="U77" s="256"/>
      <c r="V77" s="147"/>
      <c r="W77" s="222"/>
    </row>
    <row r="78" spans="1:23" x14ac:dyDescent="0.2">
      <c r="A78" s="95" t="str">
        <f t="shared" si="89"/>
        <v xml:space="preserve"> </v>
      </c>
      <c r="B78" s="226" t="s">
        <v>26</v>
      </c>
      <c r="C78" s="248">
        <f t="shared" si="92"/>
        <v>3029</v>
      </c>
      <c r="D78" s="252">
        <f t="shared" si="92"/>
        <v>3032</v>
      </c>
      <c r="E78" s="119">
        <f>+C78+D78</f>
        <v>6061</v>
      </c>
      <c r="F78" s="248"/>
      <c r="G78" s="252"/>
      <c r="H78" s="119"/>
      <c r="I78" s="222"/>
      <c r="L78" s="226" t="s">
        <v>26</v>
      </c>
      <c r="M78" s="248">
        <f t="shared" si="93"/>
        <v>455088</v>
      </c>
      <c r="N78" s="249">
        <f t="shared" si="93"/>
        <v>482496</v>
      </c>
      <c r="O78" s="143">
        <f>+M78+N78</f>
        <v>937584</v>
      </c>
      <c r="P78" s="102">
        <f>+P24+P51</f>
        <v>455</v>
      </c>
      <c r="Q78" s="145">
        <f>+O78+P78</f>
        <v>938039</v>
      </c>
      <c r="R78" s="248"/>
      <c r="S78" s="249"/>
      <c r="T78" s="143"/>
      <c r="U78" s="102"/>
      <c r="V78" s="147"/>
      <c r="W78" s="222"/>
    </row>
    <row r="79" spans="1:23" ht="13.5" thickBot="1" x14ac:dyDescent="0.25">
      <c r="A79" s="95" t="str">
        <f t="shared" si="89"/>
        <v xml:space="preserve"> </v>
      </c>
      <c r="B79" s="226" t="s">
        <v>27</v>
      </c>
      <c r="C79" s="248">
        <f t="shared" si="92"/>
        <v>2904</v>
      </c>
      <c r="D79" s="257">
        <f t="shared" si="92"/>
        <v>2901</v>
      </c>
      <c r="E79" s="120">
        <f>+C79+D79</f>
        <v>5805</v>
      </c>
      <c r="F79" s="248"/>
      <c r="G79" s="257"/>
      <c r="H79" s="120"/>
      <c r="I79" s="223"/>
      <c r="L79" s="226" t="s">
        <v>27</v>
      </c>
      <c r="M79" s="248">
        <f t="shared" si="93"/>
        <v>388267</v>
      </c>
      <c r="N79" s="249">
        <f t="shared" si="93"/>
        <v>370850</v>
      </c>
      <c r="O79" s="143">
        <f t="shared" si="94"/>
        <v>759117</v>
      </c>
      <c r="P79" s="255">
        <f>+P25+P52</f>
        <v>12</v>
      </c>
      <c r="Q79" s="145">
        <f t="shared" si="95"/>
        <v>759129</v>
      </c>
      <c r="R79" s="248"/>
      <c r="S79" s="249"/>
      <c r="T79" s="143"/>
      <c r="U79" s="255"/>
      <c r="V79" s="147"/>
      <c r="W79" s="222"/>
    </row>
    <row r="80" spans="1:23" ht="14.25" thickTop="1" thickBot="1" x14ac:dyDescent="0.25">
      <c r="A80" s="95" t="str">
        <f t="shared" si="89"/>
        <v xml:space="preserve"> </v>
      </c>
      <c r="B80" s="210" t="s">
        <v>60</v>
      </c>
      <c r="C80" s="113">
        <f t="shared" ref="C80:E80" si="96">+C77+C78+C79</f>
        <v>8850</v>
      </c>
      <c r="D80" s="121">
        <f t="shared" si="96"/>
        <v>8847</v>
      </c>
      <c r="E80" s="113">
        <f t="shared" si="96"/>
        <v>17697</v>
      </c>
      <c r="F80" s="113"/>
      <c r="G80" s="121"/>
      <c r="H80" s="113"/>
      <c r="I80" s="106"/>
      <c r="L80" s="203" t="s">
        <v>60</v>
      </c>
      <c r="M80" s="148">
        <f t="shared" ref="M80:Q80" si="97">+M77+M78+M79</f>
        <v>1257642</v>
      </c>
      <c r="N80" s="149">
        <f t="shared" si="97"/>
        <v>1250041</v>
      </c>
      <c r="O80" s="148">
        <f t="shared" si="97"/>
        <v>2507683</v>
      </c>
      <c r="P80" s="148">
        <f t="shared" si="97"/>
        <v>730</v>
      </c>
      <c r="Q80" s="148">
        <f t="shared" si="97"/>
        <v>2508413</v>
      </c>
      <c r="R80" s="148"/>
      <c r="S80" s="149"/>
      <c r="T80" s="148"/>
      <c r="U80" s="148"/>
      <c r="V80" s="148"/>
      <c r="W80" s="151"/>
    </row>
    <row r="81" spans="1:29" ht="14.25" thickTop="1" thickBot="1" x14ac:dyDescent="0.25">
      <c r="A81" s="95" t="str">
        <f t="shared" si="89"/>
        <v xml:space="preserve"> </v>
      </c>
      <c r="B81" s="210" t="s">
        <v>92</v>
      </c>
      <c r="C81" s="103">
        <f t="shared" ref="C81:E81" si="98">+C66+C70+C76+C80</f>
        <v>37253</v>
      </c>
      <c r="D81" s="104">
        <f t="shared" si="98"/>
        <v>37248</v>
      </c>
      <c r="E81" s="105">
        <f t="shared" si="98"/>
        <v>74501</v>
      </c>
      <c r="F81" s="103"/>
      <c r="G81" s="104"/>
      <c r="H81" s="105"/>
      <c r="I81" s="106"/>
      <c r="L81" s="203" t="s">
        <v>92</v>
      </c>
      <c r="M81" s="148">
        <f t="shared" ref="M81:Q81" si="99">+M66+M70+M76+M80</f>
        <v>5618851</v>
      </c>
      <c r="N81" s="149">
        <f t="shared" si="99"/>
        <v>5651131</v>
      </c>
      <c r="O81" s="148">
        <f t="shared" si="99"/>
        <v>11269982</v>
      </c>
      <c r="P81" s="148">
        <f t="shared" si="99"/>
        <v>5823</v>
      </c>
      <c r="Q81" s="148">
        <f t="shared" si="99"/>
        <v>11275805</v>
      </c>
      <c r="R81" s="148"/>
      <c r="S81" s="149"/>
      <c r="T81" s="148"/>
      <c r="U81" s="148"/>
      <c r="V81" s="150"/>
      <c r="W81" s="151"/>
    </row>
    <row r="82" spans="1:29" ht="14.25" thickTop="1" thickBot="1" x14ac:dyDescent="0.25">
      <c r="B82" s="205" t="s">
        <v>61</v>
      </c>
      <c r="C82" s="95"/>
      <c r="D82" s="95"/>
      <c r="E82" s="95"/>
      <c r="F82" s="95"/>
      <c r="G82" s="95"/>
      <c r="H82" s="95"/>
      <c r="I82" s="96"/>
      <c r="L82" s="205" t="s">
        <v>61</v>
      </c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</row>
    <row r="83" spans="1:29" ht="13.5" thickTop="1" x14ac:dyDescent="0.2">
      <c r="B83" s="202"/>
      <c r="C83" s="95"/>
      <c r="D83" s="95"/>
      <c r="E83" s="95"/>
      <c r="F83" s="95"/>
      <c r="G83" s="95"/>
      <c r="H83" s="95"/>
      <c r="I83" s="96"/>
      <c r="L83" s="302" t="s">
        <v>39</v>
      </c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4"/>
    </row>
    <row r="84" spans="1:29" ht="13.5" thickBot="1" x14ac:dyDescent="0.25">
      <c r="B84" s="202"/>
      <c r="C84" s="95"/>
      <c r="D84" s="95"/>
      <c r="E84" s="95"/>
      <c r="F84" s="95"/>
      <c r="G84" s="95"/>
      <c r="H84" s="95"/>
      <c r="I84" s="96"/>
      <c r="L84" s="305" t="s">
        <v>40</v>
      </c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7"/>
    </row>
    <row r="85" spans="1:29" ht="14.25" thickTop="1" thickBot="1" x14ac:dyDescent="0.25">
      <c r="B85" s="202"/>
      <c r="C85" s="95"/>
      <c r="D85" s="95"/>
      <c r="E85" s="95"/>
      <c r="F85" s="95"/>
      <c r="G85" s="95"/>
      <c r="H85" s="95"/>
      <c r="I85" s="96"/>
      <c r="L85" s="20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122" t="s">
        <v>41</v>
      </c>
    </row>
    <row r="86" spans="1:29" ht="14.25" thickTop="1" thickBot="1" x14ac:dyDescent="0.25">
      <c r="B86" s="202"/>
      <c r="C86" s="95"/>
      <c r="D86" s="95"/>
      <c r="E86" s="95"/>
      <c r="F86" s="95"/>
      <c r="G86" s="95"/>
      <c r="H86" s="95"/>
      <c r="I86" s="96"/>
      <c r="L86" s="224"/>
      <c r="M86" s="314" t="s">
        <v>91</v>
      </c>
      <c r="N86" s="315"/>
      <c r="O86" s="315"/>
      <c r="P86" s="315"/>
      <c r="Q86" s="316"/>
      <c r="R86" s="314" t="s">
        <v>93</v>
      </c>
      <c r="S86" s="315"/>
      <c r="T86" s="315"/>
      <c r="U86" s="315"/>
      <c r="V86" s="316"/>
      <c r="W86" s="225" t="s">
        <v>4</v>
      </c>
    </row>
    <row r="87" spans="1:29" ht="13.5" thickTop="1" x14ac:dyDescent="0.2">
      <c r="B87" s="202"/>
      <c r="C87" s="95"/>
      <c r="D87" s="95"/>
      <c r="E87" s="95"/>
      <c r="F87" s="95"/>
      <c r="G87" s="95"/>
      <c r="H87" s="95"/>
      <c r="I87" s="96"/>
      <c r="L87" s="226" t="s">
        <v>5</v>
      </c>
      <c r="M87" s="227"/>
      <c r="N87" s="230"/>
      <c r="O87" s="173"/>
      <c r="P87" s="231"/>
      <c r="Q87" s="174"/>
      <c r="R87" s="227"/>
      <c r="S87" s="230"/>
      <c r="T87" s="173"/>
      <c r="U87" s="231"/>
      <c r="V87" s="174"/>
      <c r="W87" s="229" t="s">
        <v>6</v>
      </c>
    </row>
    <row r="88" spans="1:29" ht="13.5" thickBot="1" x14ac:dyDescent="0.25">
      <c r="B88" s="202"/>
      <c r="C88" s="95"/>
      <c r="D88" s="95"/>
      <c r="E88" s="95"/>
      <c r="F88" s="95"/>
      <c r="G88" s="95"/>
      <c r="H88" s="95"/>
      <c r="I88" s="96"/>
      <c r="L88" s="232"/>
      <c r="M88" s="236" t="s">
        <v>42</v>
      </c>
      <c r="N88" s="237" t="s">
        <v>43</v>
      </c>
      <c r="O88" s="175" t="s">
        <v>44</v>
      </c>
      <c r="P88" s="238" t="s">
        <v>13</v>
      </c>
      <c r="Q88" s="220" t="s">
        <v>9</v>
      </c>
      <c r="R88" s="236" t="s">
        <v>42</v>
      </c>
      <c r="S88" s="237" t="s">
        <v>43</v>
      </c>
      <c r="T88" s="175" t="s">
        <v>44</v>
      </c>
      <c r="U88" s="238" t="s">
        <v>13</v>
      </c>
      <c r="V88" s="220" t="s">
        <v>9</v>
      </c>
      <c r="W88" s="235"/>
    </row>
    <row r="89" spans="1:29" ht="4.5" customHeight="1" thickTop="1" x14ac:dyDescent="0.2">
      <c r="B89" s="202"/>
      <c r="C89" s="95"/>
      <c r="D89" s="95"/>
      <c r="E89" s="95"/>
      <c r="F89" s="95"/>
      <c r="G89" s="95"/>
      <c r="H89" s="95"/>
      <c r="I89" s="96"/>
      <c r="L89" s="226"/>
      <c r="M89" s="242"/>
      <c r="N89" s="243"/>
      <c r="O89" s="159"/>
      <c r="P89" s="244"/>
      <c r="Q89" s="162"/>
      <c r="R89" s="242"/>
      <c r="S89" s="243"/>
      <c r="T89" s="159"/>
      <c r="U89" s="244"/>
      <c r="V89" s="164"/>
      <c r="W89" s="245"/>
    </row>
    <row r="90" spans="1:29" x14ac:dyDescent="0.2">
      <c r="A90" s="123"/>
      <c r="B90" s="212"/>
      <c r="C90" s="123"/>
      <c r="D90" s="123"/>
      <c r="E90" s="123"/>
      <c r="F90" s="123"/>
      <c r="G90" s="123"/>
      <c r="H90" s="123"/>
      <c r="I90" s="124"/>
      <c r="J90" s="123"/>
      <c r="L90" s="226" t="s">
        <v>14</v>
      </c>
      <c r="M90" s="248">
        <v>756</v>
      </c>
      <c r="N90" s="249">
        <v>715</v>
      </c>
      <c r="O90" s="160">
        <f>M90+N90</f>
        <v>1471</v>
      </c>
      <c r="P90" s="102">
        <v>15</v>
      </c>
      <c r="Q90" s="163">
        <f t="shared" ref="Q90:Q94" si="100">O90+P90</f>
        <v>1486</v>
      </c>
      <c r="R90" s="248">
        <v>725</v>
      </c>
      <c r="S90" s="249">
        <v>976</v>
      </c>
      <c r="T90" s="160">
        <f>R90+S90</f>
        <v>1701</v>
      </c>
      <c r="U90" s="102">
        <v>0</v>
      </c>
      <c r="V90" s="165">
        <f>T90+U90</f>
        <v>1701</v>
      </c>
      <c r="W90" s="222">
        <f t="shared" ref="W90:W98" si="101">IF(Q90=0,0,((V90/Q90)-1)*100)</f>
        <v>14.468371467025577</v>
      </c>
      <c r="Y90" s="3"/>
      <c r="Z90" s="3"/>
    </row>
    <row r="91" spans="1:29" x14ac:dyDescent="0.2">
      <c r="A91" s="123"/>
      <c r="B91" s="212"/>
      <c r="C91" s="123"/>
      <c r="D91" s="123"/>
      <c r="E91" s="123"/>
      <c r="F91" s="123"/>
      <c r="G91" s="123"/>
      <c r="H91" s="123"/>
      <c r="I91" s="124"/>
      <c r="J91" s="123"/>
      <c r="L91" s="226" t="s">
        <v>15</v>
      </c>
      <c r="M91" s="248">
        <v>1085</v>
      </c>
      <c r="N91" s="249">
        <v>887</v>
      </c>
      <c r="O91" s="160">
        <f>M91+N91</f>
        <v>1972</v>
      </c>
      <c r="P91" s="102">
        <v>0</v>
      </c>
      <c r="Q91" s="163">
        <f t="shared" si="100"/>
        <v>1972</v>
      </c>
      <c r="R91" s="248">
        <v>1106</v>
      </c>
      <c r="S91" s="249">
        <v>1329</v>
      </c>
      <c r="T91" s="160">
        <f>R91+S91</f>
        <v>2435</v>
      </c>
      <c r="U91" s="102">
        <v>0</v>
      </c>
      <c r="V91" s="165">
        <f>T91+U91</f>
        <v>2435</v>
      </c>
      <c r="W91" s="222">
        <f t="shared" si="101"/>
        <v>23.478701825557803</v>
      </c>
      <c r="Y91" s="3"/>
      <c r="Z91" s="3"/>
    </row>
    <row r="92" spans="1:29" ht="13.5" thickBot="1" x14ac:dyDescent="0.25">
      <c r="A92" s="123"/>
      <c r="B92" s="212"/>
      <c r="C92" s="123"/>
      <c r="D92" s="123"/>
      <c r="E92" s="123"/>
      <c r="F92" s="123"/>
      <c r="G92" s="123"/>
      <c r="H92" s="123"/>
      <c r="I92" s="124"/>
      <c r="J92" s="123"/>
      <c r="L92" s="232" t="s">
        <v>16</v>
      </c>
      <c r="M92" s="248">
        <v>813</v>
      </c>
      <c r="N92" s="249">
        <v>967</v>
      </c>
      <c r="O92" s="160">
        <f>M92+N92</f>
        <v>1780</v>
      </c>
      <c r="P92" s="102">
        <v>0</v>
      </c>
      <c r="Q92" s="163">
        <f t="shared" si="100"/>
        <v>1780</v>
      </c>
      <c r="R92" s="248">
        <v>830</v>
      </c>
      <c r="S92" s="249">
        <v>1653</v>
      </c>
      <c r="T92" s="160">
        <f>R92+S92</f>
        <v>2483</v>
      </c>
      <c r="U92" s="102">
        <v>0</v>
      </c>
      <c r="V92" s="165">
        <f>T92+U92</f>
        <v>2483</v>
      </c>
      <c r="W92" s="222">
        <f t="shared" si="101"/>
        <v>39.49438202247191</v>
      </c>
      <c r="Y92" s="3"/>
      <c r="Z92" s="3"/>
    </row>
    <row r="93" spans="1:29" ht="14.25" thickTop="1" thickBot="1" x14ac:dyDescent="0.25">
      <c r="A93" s="123"/>
      <c r="B93" s="212"/>
      <c r="C93" s="123"/>
      <c r="D93" s="123"/>
      <c r="E93" s="123"/>
      <c r="F93" s="123"/>
      <c r="G93" s="123"/>
      <c r="H93" s="123"/>
      <c r="I93" s="124"/>
      <c r="J93" s="123"/>
      <c r="L93" s="206" t="s">
        <v>56</v>
      </c>
      <c r="M93" s="166">
        <f>+M90+M91+M92</f>
        <v>2654</v>
      </c>
      <c r="N93" s="167">
        <f>+N90+N91+N92</f>
        <v>2569</v>
      </c>
      <c r="O93" s="166">
        <f>+O90+O91+O92</f>
        <v>5223</v>
      </c>
      <c r="P93" s="166">
        <f>+P90+P91+P92</f>
        <v>15</v>
      </c>
      <c r="Q93" s="166">
        <f>O93+P93</f>
        <v>5238</v>
      </c>
      <c r="R93" s="166">
        <f>+R90+R91+R92</f>
        <v>2661</v>
      </c>
      <c r="S93" s="167">
        <f>+S90+S91+S92</f>
        <v>3958</v>
      </c>
      <c r="T93" s="166">
        <f>+T90+T91+T92</f>
        <v>6619</v>
      </c>
      <c r="U93" s="166">
        <f>+U90+U91+U92</f>
        <v>0</v>
      </c>
      <c r="V93" s="168">
        <f>+V90+V91+V92</f>
        <v>6619</v>
      </c>
      <c r="W93" s="169">
        <f>IF(Q93=0,0,((V93/Q93)-1)*100)</f>
        <v>26.365024818633074</v>
      </c>
      <c r="Y93" s="3"/>
      <c r="Z93" s="3"/>
      <c r="AC93" s="3"/>
    </row>
    <row r="94" spans="1:29" ht="13.5" thickTop="1" x14ac:dyDescent="0.2">
      <c r="A94" s="123"/>
      <c r="B94" s="212"/>
      <c r="C94" s="123"/>
      <c r="D94" s="123"/>
      <c r="E94" s="123"/>
      <c r="F94" s="123"/>
      <c r="G94" s="123"/>
      <c r="H94" s="123"/>
      <c r="I94" s="124"/>
      <c r="J94" s="123"/>
      <c r="L94" s="226" t="s">
        <v>18</v>
      </c>
      <c r="M94" s="248">
        <v>809</v>
      </c>
      <c r="N94" s="249">
        <v>1547</v>
      </c>
      <c r="O94" s="160">
        <f>M94+N94</f>
        <v>2356</v>
      </c>
      <c r="P94" s="102">
        <v>0</v>
      </c>
      <c r="Q94" s="163">
        <f t="shared" si="100"/>
        <v>2356</v>
      </c>
      <c r="R94" s="248">
        <v>627</v>
      </c>
      <c r="S94" s="249">
        <v>1495</v>
      </c>
      <c r="T94" s="160">
        <f>R94+S94</f>
        <v>2122</v>
      </c>
      <c r="U94" s="102">
        <v>0</v>
      </c>
      <c r="V94" s="165">
        <f>T94+U94</f>
        <v>2122</v>
      </c>
      <c r="W94" s="222">
        <f t="shared" si="101"/>
        <v>-9.9320882852292023</v>
      </c>
      <c r="Y94" s="3"/>
      <c r="Z94" s="3"/>
    </row>
    <row r="95" spans="1:29" x14ac:dyDescent="0.2">
      <c r="A95" s="123"/>
      <c r="B95" s="212"/>
      <c r="C95" s="123"/>
      <c r="D95" s="123"/>
      <c r="E95" s="123"/>
      <c r="F95" s="123"/>
      <c r="G95" s="123"/>
      <c r="H95" s="123"/>
      <c r="I95" s="124"/>
      <c r="J95" s="123"/>
      <c r="L95" s="226" t="s">
        <v>19</v>
      </c>
      <c r="M95" s="248">
        <v>640</v>
      </c>
      <c r="N95" s="249">
        <v>1032</v>
      </c>
      <c r="O95" s="160">
        <f>M95+N95</f>
        <v>1672</v>
      </c>
      <c r="P95" s="102">
        <v>0</v>
      </c>
      <c r="Q95" s="163">
        <f>O95+P95</f>
        <v>1672</v>
      </c>
      <c r="R95" s="248">
        <v>797</v>
      </c>
      <c r="S95" s="249">
        <v>1561</v>
      </c>
      <c r="T95" s="160">
        <f>R95+S95</f>
        <v>2358</v>
      </c>
      <c r="U95" s="102">
        <v>0</v>
      </c>
      <c r="V95" s="165">
        <f>T95+U95</f>
        <v>2358</v>
      </c>
      <c r="W95" s="222">
        <f>IF(Q95=0,0,((V95/Q95)-1)*100)</f>
        <v>41.028708133971278</v>
      </c>
      <c r="Y95" s="3"/>
      <c r="Z95" s="3"/>
    </row>
    <row r="96" spans="1:29" ht="13.5" thickBot="1" x14ac:dyDescent="0.25">
      <c r="A96" s="123"/>
      <c r="B96" s="212"/>
      <c r="C96" s="123"/>
      <c r="D96" s="123"/>
      <c r="E96" s="123"/>
      <c r="F96" s="123"/>
      <c r="G96" s="123"/>
      <c r="H96" s="123"/>
      <c r="I96" s="124"/>
      <c r="J96" s="123"/>
      <c r="L96" s="226" t="s">
        <v>20</v>
      </c>
      <c r="M96" s="248">
        <v>1163</v>
      </c>
      <c r="N96" s="249">
        <v>1270</v>
      </c>
      <c r="O96" s="160">
        <f>M96+N96</f>
        <v>2433</v>
      </c>
      <c r="P96" s="102">
        <v>0</v>
      </c>
      <c r="Q96" s="163">
        <f>O96+P96</f>
        <v>2433</v>
      </c>
      <c r="R96" s="248">
        <v>710</v>
      </c>
      <c r="S96" s="249">
        <v>1460</v>
      </c>
      <c r="T96" s="160">
        <f>R96+S96</f>
        <v>2170</v>
      </c>
      <c r="U96" s="102">
        <v>0</v>
      </c>
      <c r="V96" s="165">
        <f>T96+U96</f>
        <v>2170</v>
      </c>
      <c r="W96" s="222">
        <f>IF(Q96=0,0,((V96/Q96)-1)*100)</f>
        <v>-10.809699958898477</v>
      </c>
    </row>
    <row r="97" spans="1:29" ht="14.25" thickTop="1" thickBot="1" x14ac:dyDescent="0.25">
      <c r="A97" s="123"/>
      <c r="B97" s="212"/>
      <c r="C97" s="123"/>
      <c r="D97" s="123"/>
      <c r="E97" s="123"/>
      <c r="F97" s="123"/>
      <c r="G97" s="123"/>
      <c r="H97" s="123"/>
      <c r="I97" s="124"/>
      <c r="J97" s="123"/>
      <c r="L97" s="206" t="s">
        <v>89</v>
      </c>
      <c r="M97" s="166">
        <f t="shared" ref="M97:V97" si="102">+M94+M95+M96</f>
        <v>2612</v>
      </c>
      <c r="N97" s="167">
        <f t="shared" si="102"/>
        <v>3849</v>
      </c>
      <c r="O97" s="166">
        <f t="shared" si="102"/>
        <v>6461</v>
      </c>
      <c r="P97" s="166">
        <f t="shared" si="102"/>
        <v>0</v>
      </c>
      <c r="Q97" s="166">
        <f t="shared" si="102"/>
        <v>6461</v>
      </c>
      <c r="R97" s="166">
        <f t="shared" si="102"/>
        <v>2134</v>
      </c>
      <c r="S97" s="167">
        <f t="shared" si="102"/>
        <v>4516</v>
      </c>
      <c r="T97" s="166">
        <f t="shared" si="102"/>
        <v>6650</v>
      </c>
      <c r="U97" s="166">
        <f t="shared" si="102"/>
        <v>0</v>
      </c>
      <c r="V97" s="168">
        <f t="shared" si="102"/>
        <v>6650</v>
      </c>
      <c r="W97" s="169">
        <f>IF(Q97=0,0,((V97/Q97)-1)*100)</f>
        <v>2.9252437703142009</v>
      </c>
      <c r="Y97" s="3"/>
      <c r="Z97" s="3"/>
      <c r="AC97" s="3"/>
    </row>
    <row r="98" spans="1:29" ht="13.5" thickTop="1" x14ac:dyDescent="0.2">
      <c r="A98" s="123"/>
      <c r="B98" s="212"/>
      <c r="C98" s="123"/>
      <c r="D98" s="123"/>
      <c r="E98" s="123"/>
      <c r="F98" s="123"/>
      <c r="G98" s="123"/>
      <c r="H98" s="123"/>
      <c r="I98" s="124"/>
      <c r="J98" s="123"/>
      <c r="L98" s="226" t="s">
        <v>21</v>
      </c>
      <c r="M98" s="248">
        <v>648</v>
      </c>
      <c r="N98" s="249">
        <v>979</v>
      </c>
      <c r="O98" s="160">
        <f>SUM(M98:N98)</f>
        <v>1627</v>
      </c>
      <c r="P98" s="102">
        <v>0</v>
      </c>
      <c r="Q98" s="163">
        <f>O98+P98</f>
        <v>1627</v>
      </c>
      <c r="R98" s="248">
        <v>386</v>
      </c>
      <c r="S98" s="249">
        <v>1291</v>
      </c>
      <c r="T98" s="160">
        <f>SUM(R98:S98)</f>
        <v>1677</v>
      </c>
      <c r="U98" s="102">
        <v>0</v>
      </c>
      <c r="V98" s="165">
        <f>SUM(T98:U98)</f>
        <v>1677</v>
      </c>
      <c r="W98" s="222">
        <f t="shared" si="101"/>
        <v>3.0731407498463481</v>
      </c>
      <c r="Y98" s="3"/>
      <c r="Z98" s="3"/>
    </row>
    <row r="99" spans="1:29" ht="13.5" thickBot="1" x14ac:dyDescent="0.25">
      <c r="A99" s="123"/>
      <c r="B99" s="212"/>
      <c r="C99" s="123"/>
      <c r="D99" s="123"/>
      <c r="E99" s="123"/>
      <c r="F99" s="123"/>
      <c r="G99" s="123"/>
      <c r="H99" s="123"/>
      <c r="I99" s="124"/>
      <c r="J99" s="123"/>
      <c r="L99" s="226" t="s">
        <v>90</v>
      </c>
      <c r="M99" s="248">
        <v>639</v>
      </c>
      <c r="N99" s="249">
        <v>1073</v>
      </c>
      <c r="O99" s="160">
        <f>SUM(M99:N99)</f>
        <v>1712</v>
      </c>
      <c r="P99" s="102">
        <v>0</v>
      </c>
      <c r="Q99" s="163">
        <f>O99+P99</f>
        <v>1712</v>
      </c>
      <c r="R99" s="248">
        <v>351</v>
      </c>
      <c r="S99" s="249">
        <v>1357</v>
      </c>
      <c r="T99" s="160">
        <f>SUM(R99:S99)</f>
        <v>1708</v>
      </c>
      <c r="U99" s="102"/>
      <c r="V99" s="165">
        <f>SUM(T99:U99)</f>
        <v>1708</v>
      </c>
      <c r="W99" s="222">
        <f>IF(Q99=0,0,((V99/Q99)-1)*100)</f>
        <v>-0.23364485981308691</v>
      </c>
      <c r="Y99" s="3"/>
      <c r="Z99" s="3"/>
    </row>
    <row r="100" spans="1:29" ht="14.25" thickTop="1" thickBot="1" x14ac:dyDescent="0.25">
      <c r="A100" s="123"/>
      <c r="B100" s="212"/>
      <c r="C100" s="123"/>
      <c r="D100" s="123"/>
      <c r="E100" s="123"/>
      <c r="F100" s="123"/>
      <c r="G100" s="123"/>
      <c r="H100" s="123"/>
      <c r="I100" s="124"/>
      <c r="J100" s="123"/>
      <c r="L100" s="206" t="s">
        <v>94</v>
      </c>
      <c r="M100" s="166">
        <f t="shared" ref="M100" si="103">+M97+M98+M99</f>
        <v>3899</v>
      </c>
      <c r="N100" s="167">
        <f t="shared" ref="N100" si="104">+N97+N98+N99</f>
        <v>5901</v>
      </c>
      <c r="O100" s="166">
        <f t="shared" ref="O100" si="105">+O97+O98+O99</f>
        <v>9800</v>
      </c>
      <c r="P100" s="166">
        <f t="shared" ref="P100" si="106">+P97+P98+P99</f>
        <v>0</v>
      </c>
      <c r="Q100" s="166">
        <f t="shared" ref="Q100" si="107">+Q97+Q98+Q99</f>
        <v>9800</v>
      </c>
      <c r="R100" s="166">
        <f t="shared" ref="R100" si="108">+R97+R98+R99</f>
        <v>2871</v>
      </c>
      <c r="S100" s="167">
        <f t="shared" ref="S100" si="109">+S97+S98+S99</f>
        <v>7164</v>
      </c>
      <c r="T100" s="166">
        <f t="shared" ref="T100" si="110">+T97+T98+T99</f>
        <v>10035</v>
      </c>
      <c r="U100" s="166">
        <f t="shared" ref="U100" si="111">+U97+U98+U99</f>
        <v>0</v>
      </c>
      <c r="V100" s="168">
        <f t="shared" ref="V100" si="112">+V97+V98+V99</f>
        <v>10035</v>
      </c>
      <c r="W100" s="169">
        <f t="shared" ref="W100:W101" si="113">IF(Q100=0,0,((V100/Q100)-1)*100)</f>
        <v>2.3979591836734704</v>
      </c>
      <c r="Y100" s="3"/>
      <c r="Z100" s="3"/>
    </row>
    <row r="101" spans="1:29" ht="14.25" thickTop="1" thickBot="1" x14ac:dyDescent="0.25">
      <c r="A101" s="123"/>
      <c r="B101" s="212"/>
      <c r="C101" s="123"/>
      <c r="D101" s="123"/>
      <c r="E101" s="123"/>
      <c r="F101" s="123"/>
      <c r="G101" s="123"/>
      <c r="H101" s="123"/>
      <c r="I101" s="124"/>
      <c r="J101" s="123"/>
      <c r="L101" s="206" t="s">
        <v>95</v>
      </c>
      <c r="M101" s="166">
        <f t="shared" ref="M101:V101" si="114">+M93+M97+M98+M99</f>
        <v>6553</v>
      </c>
      <c r="N101" s="167">
        <f t="shared" si="114"/>
        <v>8470</v>
      </c>
      <c r="O101" s="166">
        <f t="shared" si="114"/>
        <v>15023</v>
      </c>
      <c r="P101" s="166">
        <f t="shared" si="114"/>
        <v>15</v>
      </c>
      <c r="Q101" s="166">
        <f t="shared" si="114"/>
        <v>15038</v>
      </c>
      <c r="R101" s="166">
        <f t="shared" si="114"/>
        <v>5532</v>
      </c>
      <c r="S101" s="167">
        <f t="shared" si="114"/>
        <v>11122</v>
      </c>
      <c r="T101" s="166">
        <f t="shared" si="114"/>
        <v>16654</v>
      </c>
      <c r="U101" s="166">
        <f t="shared" si="114"/>
        <v>0</v>
      </c>
      <c r="V101" s="168">
        <f t="shared" si="114"/>
        <v>16654</v>
      </c>
      <c r="W101" s="169">
        <f t="shared" si="113"/>
        <v>10.746109855033925</v>
      </c>
      <c r="Y101" s="3"/>
      <c r="Z101" s="3"/>
    </row>
    <row r="102" spans="1:29" ht="14.25" thickTop="1" thickBot="1" x14ac:dyDescent="0.25">
      <c r="A102" s="123"/>
      <c r="B102" s="212"/>
      <c r="C102" s="123"/>
      <c r="D102" s="123"/>
      <c r="E102" s="123"/>
      <c r="F102" s="123"/>
      <c r="G102" s="123"/>
      <c r="H102" s="123"/>
      <c r="I102" s="124"/>
      <c r="J102" s="123"/>
      <c r="L102" s="226" t="s">
        <v>22</v>
      </c>
      <c r="M102" s="248">
        <v>760</v>
      </c>
      <c r="N102" s="249">
        <v>957</v>
      </c>
      <c r="O102" s="161">
        <f>SUM(M102:N102)</f>
        <v>1717</v>
      </c>
      <c r="P102" s="255">
        <v>0</v>
      </c>
      <c r="Q102" s="163">
        <f>O102+P102</f>
        <v>1717</v>
      </c>
      <c r="R102" s="248"/>
      <c r="S102" s="249"/>
      <c r="T102" s="161"/>
      <c r="U102" s="255"/>
      <c r="V102" s="165"/>
      <c r="W102" s="222"/>
      <c r="Y102" s="3"/>
      <c r="Z102" s="3"/>
    </row>
    <row r="103" spans="1:29" ht="14.25" thickTop="1" thickBot="1" x14ac:dyDescent="0.25">
      <c r="A103" s="123"/>
      <c r="B103" s="212"/>
      <c r="C103" s="123"/>
      <c r="D103" s="123"/>
      <c r="E103" s="123"/>
      <c r="F103" s="123"/>
      <c r="G103" s="123"/>
      <c r="H103" s="123"/>
      <c r="I103" s="124"/>
      <c r="J103" s="123"/>
      <c r="L103" s="207" t="s">
        <v>62</v>
      </c>
      <c r="M103" s="170">
        <f t="shared" ref="M103:Q103" si="115">M102+M98+M99</f>
        <v>2047</v>
      </c>
      <c r="N103" s="170">
        <f t="shared" si="115"/>
        <v>3009</v>
      </c>
      <c r="O103" s="171">
        <f t="shared" si="115"/>
        <v>5056</v>
      </c>
      <c r="P103" s="171">
        <f t="shared" si="115"/>
        <v>0</v>
      </c>
      <c r="Q103" s="171">
        <f t="shared" si="115"/>
        <v>5056</v>
      </c>
      <c r="R103" s="170"/>
      <c r="S103" s="170"/>
      <c r="T103" s="171"/>
      <c r="U103" s="171"/>
      <c r="V103" s="171"/>
      <c r="W103" s="172"/>
    </row>
    <row r="104" spans="1:29" ht="13.5" thickTop="1" x14ac:dyDescent="0.2">
      <c r="A104" s="123"/>
      <c r="B104" s="212"/>
      <c r="C104" s="123"/>
      <c r="D104" s="123"/>
      <c r="E104" s="123"/>
      <c r="F104" s="123"/>
      <c r="G104" s="123"/>
      <c r="H104" s="123"/>
      <c r="I104" s="124"/>
      <c r="J104" s="123"/>
      <c r="L104" s="226" t="s">
        <v>25</v>
      </c>
      <c r="M104" s="248">
        <v>609</v>
      </c>
      <c r="N104" s="249">
        <v>885</v>
      </c>
      <c r="O104" s="161">
        <f>SUM(M104:N104)</f>
        <v>1494</v>
      </c>
      <c r="P104" s="256">
        <v>0</v>
      </c>
      <c r="Q104" s="163">
        <f>O104+P104</f>
        <v>1494</v>
      </c>
      <c r="R104" s="248"/>
      <c r="S104" s="249"/>
      <c r="T104" s="161"/>
      <c r="U104" s="256"/>
      <c r="V104" s="165"/>
      <c r="W104" s="222"/>
    </row>
    <row r="105" spans="1:29" x14ac:dyDescent="0.2">
      <c r="A105" s="123"/>
      <c r="B105" s="212"/>
      <c r="C105" s="123"/>
      <c r="D105" s="123"/>
      <c r="E105" s="123"/>
      <c r="F105" s="123"/>
      <c r="G105" s="123"/>
      <c r="H105" s="123"/>
      <c r="I105" s="124"/>
      <c r="J105" s="123"/>
      <c r="L105" s="226" t="s">
        <v>26</v>
      </c>
      <c r="M105" s="248">
        <v>569</v>
      </c>
      <c r="N105" s="249">
        <v>887</v>
      </c>
      <c r="O105" s="161">
        <f>SUM(M105:N105)</f>
        <v>1456</v>
      </c>
      <c r="P105" s="102">
        <v>0</v>
      </c>
      <c r="Q105" s="163">
        <f>O105+P105</f>
        <v>1456</v>
      </c>
      <c r="R105" s="248"/>
      <c r="S105" s="249"/>
      <c r="T105" s="161"/>
      <c r="U105" s="102"/>
      <c r="V105" s="165"/>
      <c r="W105" s="222"/>
    </row>
    <row r="106" spans="1:29" ht="13.5" thickBot="1" x14ac:dyDescent="0.25">
      <c r="A106" s="98"/>
      <c r="B106" s="212"/>
      <c r="C106" s="123"/>
      <c r="D106" s="123"/>
      <c r="E106" s="123"/>
      <c r="F106" s="123"/>
      <c r="G106" s="123"/>
      <c r="H106" s="123"/>
      <c r="I106" s="124"/>
      <c r="J106" s="98"/>
      <c r="L106" s="226" t="s">
        <v>27</v>
      </c>
      <c r="M106" s="248">
        <v>653</v>
      </c>
      <c r="N106" s="249">
        <v>892</v>
      </c>
      <c r="O106" s="161">
        <f>SUM(M106:N106)</f>
        <v>1545</v>
      </c>
      <c r="P106" s="102">
        <v>0</v>
      </c>
      <c r="Q106" s="163">
        <f>O106+P106</f>
        <v>1545</v>
      </c>
      <c r="R106" s="248"/>
      <c r="S106" s="249"/>
      <c r="T106" s="161"/>
      <c r="U106" s="102"/>
      <c r="V106" s="165"/>
      <c r="W106" s="222"/>
    </row>
    <row r="107" spans="1:29" ht="14.25" thickTop="1" thickBot="1" x14ac:dyDescent="0.25">
      <c r="A107" s="123"/>
      <c r="B107" s="212"/>
      <c r="C107" s="123"/>
      <c r="D107" s="123"/>
      <c r="E107" s="123"/>
      <c r="F107" s="123"/>
      <c r="G107" s="123"/>
      <c r="H107" s="123"/>
      <c r="I107" s="124"/>
      <c r="J107" s="123"/>
      <c r="L107" s="206" t="s">
        <v>60</v>
      </c>
      <c r="M107" s="166">
        <f t="shared" ref="M107:Q107" si="116">+M104+M105+M106</f>
        <v>1831</v>
      </c>
      <c r="N107" s="167">
        <f t="shared" si="116"/>
        <v>2664</v>
      </c>
      <c r="O107" s="166">
        <f t="shared" si="116"/>
        <v>4495</v>
      </c>
      <c r="P107" s="166">
        <f t="shared" si="116"/>
        <v>0</v>
      </c>
      <c r="Q107" s="166">
        <f t="shared" si="116"/>
        <v>4495</v>
      </c>
      <c r="R107" s="166"/>
      <c r="S107" s="167"/>
      <c r="T107" s="166"/>
      <c r="U107" s="166"/>
      <c r="V107" s="166"/>
      <c r="W107" s="169"/>
    </row>
    <row r="108" spans="1:29" ht="14.25" thickTop="1" thickBot="1" x14ac:dyDescent="0.25">
      <c r="A108" s="123"/>
      <c r="B108" s="212"/>
      <c r="C108" s="123"/>
      <c r="D108" s="123"/>
      <c r="E108" s="123"/>
      <c r="F108" s="123"/>
      <c r="G108" s="123"/>
      <c r="H108" s="123"/>
      <c r="I108" s="124"/>
      <c r="J108" s="123"/>
      <c r="L108" s="206" t="s">
        <v>92</v>
      </c>
      <c r="M108" s="166">
        <f t="shared" ref="M108:Q108" si="117">+M93+M97+M103+M107</f>
        <v>9144</v>
      </c>
      <c r="N108" s="167">
        <f t="shared" si="117"/>
        <v>12091</v>
      </c>
      <c r="O108" s="166">
        <f t="shared" si="117"/>
        <v>21235</v>
      </c>
      <c r="P108" s="166">
        <f t="shared" si="117"/>
        <v>15</v>
      </c>
      <c r="Q108" s="166">
        <f t="shared" si="117"/>
        <v>21250</v>
      </c>
      <c r="R108" s="166"/>
      <c r="S108" s="167"/>
      <c r="T108" s="166"/>
      <c r="U108" s="166"/>
      <c r="V108" s="168"/>
      <c r="W108" s="169"/>
      <c r="Y108" s="3"/>
      <c r="Z108" s="3"/>
    </row>
    <row r="109" spans="1:29" ht="14.25" thickTop="1" thickBot="1" x14ac:dyDescent="0.25">
      <c r="A109" s="123"/>
      <c r="B109" s="212"/>
      <c r="C109" s="123"/>
      <c r="D109" s="123"/>
      <c r="E109" s="123"/>
      <c r="F109" s="123"/>
      <c r="G109" s="123"/>
      <c r="H109" s="123"/>
      <c r="I109" s="124"/>
      <c r="J109" s="123"/>
      <c r="L109" s="205" t="s">
        <v>61</v>
      </c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6"/>
    </row>
    <row r="110" spans="1:29" ht="13.5" thickTop="1" x14ac:dyDescent="0.2">
      <c r="B110" s="212"/>
      <c r="C110" s="123"/>
      <c r="D110" s="123"/>
      <c r="E110" s="123"/>
      <c r="F110" s="123"/>
      <c r="G110" s="123"/>
      <c r="H110" s="123"/>
      <c r="I110" s="124"/>
      <c r="L110" s="302" t="s">
        <v>45</v>
      </c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4"/>
    </row>
    <row r="111" spans="1:29" ht="13.5" thickBot="1" x14ac:dyDescent="0.25">
      <c r="B111" s="212"/>
      <c r="C111" s="123"/>
      <c r="D111" s="123"/>
      <c r="E111" s="123"/>
      <c r="F111" s="123"/>
      <c r="G111" s="123"/>
      <c r="H111" s="123"/>
      <c r="I111" s="124"/>
      <c r="L111" s="305" t="s">
        <v>46</v>
      </c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7"/>
    </row>
    <row r="112" spans="1:29" ht="14.25" thickTop="1" thickBot="1" x14ac:dyDescent="0.25">
      <c r="B112" s="212"/>
      <c r="C112" s="123"/>
      <c r="D112" s="123"/>
      <c r="E112" s="123"/>
      <c r="F112" s="123"/>
      <c r="G112" s="123"/>
      <c r="H112" s="123"/>
      <c r="I112" s="124"/>
      <c r="L112" s="202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122" t="s">
        <v>41</v>
      </c>
    </row>
    <row r="113" spans="2:26" ht="14.25" thickTop="1" thickBot="1" x14ac:dyDescent="0.25">
      <c r="B113" s="212"/>
      <c r="C113" s="123"/>
      <c r="D113" s="123"/>
      <c r="E113" s="123"/>
      <c r="F113" s="123"/>
      <c r="G113" s="123"/>
      <c r="H113" s="123"/>
      <c r="I113" s="124"/>
      <c r="L113" s="224"/>
      <c r="M113" s="314" t="s">
        <v>91</v>
      </c>
      <c r="N113" s="315"/>
      <c r="O113" s="315"/>
      <c r="P113" s="315"/>
      <c r="Q113" s="316"/>
      <c r="R113" s="314" t="s">
        <v>93</v>
      </c>
      <c r="S113" s="315"/>
      <c r="T113" s="315"/>
      <c r="U113" s="315"/>
      <c r="V113" s="316"/>
      <c r="W113" s="225" t="s">
        <v>4</v>
      </c>
    </row>
    <row r="114" spans="2:26" ht="13.5" thickTop="1" x14ac:dyDescent="0.2">
      <c r="B114" s="212"/>
      <c r="C114" s="123"/>
      <c r="D114" s="123"/>
      <c r="E114" s="123"/>
      <c r="F114" s="123"/>
      <c r="G114" s="123"/>
      <c r="H114" s="123"/>
      <c r="I114" s="124"/>
      <c r="L114" s="226" t="s">
        <v>5</v>
      </c>
      <c r="M114" s="227"/>
      <c r="N114" s="230"/>
      <c r="O114" s="173"/>
      <c r="P114" s="231"/>
      <c r="Q114" s="174"/>
      <c r="R114" s="227"/>
      <c r="S114" s="230"/>
      <c r="T114" s="173"/>
      <c r="U114" s="231"/>
      <c r="V114" s="174"/>
      <c r="W114" s="229" t="s">
        <v>6</v>
      </c>
    </row>
    <row r="115" spans="2:26" ht="13.5" thickBot="1" x14ac:dyDescent="0.25">
      <c r="B115" s="212"/>
      <c r="C115" s="123"/>
      <c r="D115" s="123"/>
      <c r="E115" s="123"/>
      <c r="F115" s="123"/>
      <c r="G115" s="123"/>
      <c r="H115" s="123"/>
      <c r="I115" s="124"/>
      <c r="L115" s="232"/>
      <c r="M115" s="236" t="s">
        <v>42</v>
      </c>
      <c r="N115" s="237" t="s">
        <v>43</v>
      </c>
      <c r="O115" s="175" t="s">
        <v>44</v>
      </c>
      <c r="P115" s="238" t="s">
        <v>13</v>
      </c>
      <c r="Q115" s="220" t="s">
        <v>9</v>
      </c>
      <c r="R115" s="236" t="s">
        <v>42</v>
      </c>
      <c r="S115" s="237" t="s">
        <v>43</v>
      </c>
      <c r="T115" s="175" t="s">
        <v>44</v>
      </c>
      <c r="U115" s="238" t="s">
        <v>13</v>
      </c>
      <c r="V115" s="220" t="s">
        <v>9</v>
      </c>
      <c r="W115" s="235"/>
    </row>
    <row r="116" spans="2:26" ht="4.5" customHeight="1" thickTop="1" x14ac:dyDescent="0.2">
      <c r="B116" s="212"/>
      <c r="C116" s="123"/>
      <c r="D116" s="123"/>
      <c r="E116" s="123"/>
      <c r="F116" s="123"/>
      <c r="G116" s="123"/>
      <c r="H116" s="123"/>
      <c r="I116" s="124"/>
      <c r="L116" s="226"/>
      <c r="M116" s="242"/>
      <c r="N116" s="243"/>
      <c r="O116" s="159"/>
      <c r="P116" s="244"/>
      <c r="Q116" s="162"/>
      <c r="R116" s="242"/>
      <c r="S116" s="243"/>
      <c r="T116" s="159"/>
      <c r="U116" s="244"/>
      <c r="V116" s="164"/>
      <c r="W116" s="245"/>
    </row>
    <row r="117" spans="2:26" x14ac:dyDescent="0.2">
      <c r="B117" s="212"/>
      <c r="C117" s="123"/>
      <c r="D117" s="123"/>
      <c r="E117" s="123"/>
      <c r="F117" s="123"/>
      <c r="G117" s="123"/>
      <c r="H117" s="123"/>
      <c r="I117" s="124"/>
      <c r="L117" s="226" t="s">
        <v>14</v>
      </c>
      <c r="M117" s="248">
        <v>774</v>
      </c>
      <c r="N117" s="249">
        <v>735</v>
      </c>
      <c r="O117" s="160">
        <f>M117+N117</f>
        <v>1509</v>
      </c>
      <c r="P117" s="102">
        <v>0</v>
      </c>
      <c r="Q117" s="163">
        <f>O117+P117</f>
        <v>1509</v>
      </c>
      <c r="R117" s="248">
        <v>732</v>
      </c>
      <c r="S117" s="249">
        <v>518</v>
      </c>
      <c r="T117" s="160">
        <f>R117+S117</f>
        <v>1250</v>
      </c>
      <c r="U117" s="102">
        <v>0</v>
      </c>
      <c r="V117" s="165">
        <f>T117+U117</f>
        <v>1250</v>
      </c>
      <c r="W117" s="222">
        <f t="shared" ref="W117:W125" si="118">IF(Q117=0,0,((V117/Q117)-1)*100)</f>
        <v>-17.163684559310799</v>
      </c>
    </row>
    <row r="118" spans="2:26" x14ac:dyDescent="0.2">
      <c r="B118" s="212"/>
      <c r="C118" s="123"/>
      <c r="D118" s="123"/>
      <c r="E118" s="123"/>
      <c r="F118" s="123"/>
      <c r="G118" s="123"/>
      <c r="H118" s="123"/>
      <c r="I118" s="124"/>
      <c r="L118" s="226" t="s">
        <v>15</v>
      </c>
      <c r="M118" s="248">
        <v>791</v>
      </c>
      <c r="N118" s="249">
        <v>995</v>
      </c>
      <c r="O118" s="160">
        <f>M118+N118</f>
        <v>1786</v>
      </c>
      <c r="P118" s="102">
        <v>0</v>
      </c>
      <c r="Q118" s="163">
        <f>O118+P118</f>
        <v>1786</v>
      </c>
      <c r="R118" s="248">
        <v>817</v>
      </c>
      <c r="S118" s="249">
        <v>734</v>
      </c>
      <c r="T118" s="160">
        <f>R118+S118</f>
        <v>1551</v>
      </c>
      <c r="U118" s="102">
        <v>0</v>
      </c>
      <c r="V118" s="165">
        <f>T118+U118</f>
        <v>1551</v>
      </c>
      <c r="W118" s="222">
        <f t="shared" si="118"/>
        <v>-13.157894736842103</v>
      </c>
      <c r="Y118" s="3"/>
      <c r="Z118" s="3"/>
    </row>
    <row r="119" spans="2:26" ht="13.5" thickBot="1" x14ac:dyDescent="0.25">
      <c r="B119" s="212"/>
      <c r="C119" s="123"/>
      <c r="D119" s="123"/>
      <c r="E119" s="123"/>
      <c r="F119" s="123"/>
      <c r="G119" s="123"/>
      <c r="H119" s="123"/>
      <c r="I119" s="124"/>
      <c r="L119" s="232" t="s">
        <v>16</v>
      </c>
      <c r="M119" s="248">
        <v>876</v>
      </c>
      <c r="N119" s="249">
        <v>926</v>
      </c>
      <c r="O119" s="160">
        <f>M119+N119</f>
        <v>1802</v>
      </c>
      <c r="P119" s="102">
        <v>0</v>
      </c>
      <c r="Q119" s="163">
        <f>O119+P119</f>
        <v>1802</v>
      </c>
      <c r="R119" s="248">
        <v>847</v>
      </c>
      <c r="S119" s="249">
        <v>708</v>
      </c>
      <c r="T119" s="160">
        <f>R119+S119</f>
        <v>1555</v>
      </c>
      <c r="U119" s="102">
        <v>0</v>
      </c>
      <c r="V119" s="165">
        <f>T119+U119</f>
        <v>1555</v>
      </c>
      <c r="W119" s="222">
        <f t="shared" si="118"/>
        <v>-13.70699223085461</v>
      </c>
      <c r="Y119" s="3"/>
      <c r="Z119" s="3"/>
    </row>
    <row r="120" spans="2:26" ht="14.25" thickTop="1" thickBot="1" x14ac:dyDescent="0.25">
      <c r="B120" s="212"/>
      <c r="C120" s="123"/>
      <c r="D120" s="123"/>
      <c r="E120" s="123"/>
      <c r="F120" s="123"/>
      <c r="G120" s="123"/>
      <c r="H120" s="123"/>
      <c r="I120" s="124"/>
      <c r="L120" s="206" t="s">
        <v>56</v>
      </c>
      <c r="M120" s="166">
        <f t="shared" ref="M120:N120" si="119">+M117+M118+M119</f>
        <v>2441</v>
      </c>
      <c r="N120" s="167">
        <f t="shared" si="119"/>
        <v>2656</v>
      </c>
      <c r="O120" s="166">
        <f t="shared" ref="O120:P120" si="120">+O117+O118+O119</f>
        <v>5097</v>
      </c>
      <c r="P120" s="166">
        <f t="shared" si="120"/>
        <v>0</v>
      </c>
      <c r="Q120" s="166">
        <f t="shared" ref="Q120:V120" si="121">+Q117+Q118+Q119</f>
        <v>5097</v>
      </c>
      <c r="R120" s="166">
        <f t="shared" si="121"/>
        <v>2396</v>
      </c>
      <c r="S120" s="167">
        <f t="shared" si="121"/>
        <v>1960</v>
      </c>
      <c r="T120" s="166">
        <f t="shared" si="121"/>
        <v>4356</v>
      </c>
      <c r="U120" s="166">
        <f t="shared" si="121"/>
        <v>0</v>
      </c>
      <c r="V120" s="168">
        <f t="shared" si="121"/>
        <v>4356</v>
      </c>
      <c r="W120" s="169">
        <f t="shared" si="118"/>
        <v>-14.53796350794585</v>
      </c>
      <c r="Y120" s="3"/>
      <c r="Z120" s="3"/>
    </row>
    <row r="121" spans="2:26" ht="13.5" thickTop="1" x14ac:dyDescent="0.2">
      <c r="B121" s="212"/>
      <c r="C121" s="123"/>
      <c r="D121" s="123"/>
      <c r="E121" s="123"/>
      <c r="F121" s="123"/>
      <c r="G121" s="123"/>
      <c r="H121" s="123"/>
      <c r="I121" s="124"/>
      <c r="L121" s="226" t="s">
        <v>18</v>
      </c>
      <c r="M121" s="248">
        <v>836</v>
      </c>
      <c r="N121" s="249">
        <v>1062</v>
      </c>
      <c r="O121" s="160">
        <f>M121+N121</f>
        <v>1898</v>
      </c>
      <c r="P121" s="102">
        <v>0</v>
      </c>
      <c r="Q121" s="163">
        <f>O121+P121</f>
        <v>1898</v>
      </c>
      <c r="R121" s="248">
        <v>736</v>
      </c>
      <c r="S121" s="249">
        <v>714</v>
      </c>
      <c r="T121" s="160">
        <f>R121+S121</f>
        <v>1450</v>
      </c>
      <c r="U121" s="102">
        <v>14</v>
      </c>
      <c r="V121" s="165">
        <f>T121+U121</f>
        <v>1464</v>
      </c>
      <c r="W121" s="222">
        <f t="shared" si="118"/>
        <v>-22.866174920969438</v>
      </c>
      <c r="Y121" s="3"/>
      <c r="Z121" s="3"/>
    </row>
    <row r="122" spans="2:26" x14ac:dyDescent="0.2">
      <c r="B122" s="212"/>
      <c r="C122" s="123"/>
      <c r="D122" s="123"/>
      <c r="E122" s="123"/>
      <c r="F122" s="123"/>
      <c r="G122" s="123"/>
      <c r="H122" s="123"/>
      <c r="I122" s="124"/>
      <c r="L122" s="226" t="s">
        <v>19</v>
      </c>
      <c r="M122" s="248">
        <v>748</v>
      </c>
      <c r="N122" s="249">
        <v>989</v>
      </c>
      <c r="O122" s="160">
        <f>M122+N122</f>
        <v>1737</v>
      </c>
      <c r="P122" s="102">
        <v>0</v>
      </c>
      <c r="Q122" s="163">
        <f>O122+P122</f>
        <v>1737</v>
      </c>
      <c r="R122" s="248">
        <v>761</v>
      </c>
      <c r="S122" s="249">
        <v>814</v>
      </c>
      <c r="T122" s="160">
        <f>R122+S122</f>
        <v>1575</v>
      </c>
      <c r="U122" s="102">
        <v>0</v>
      </c>
      <c r="V122" s="165">
        <f>T122+U122</f>
        <v>1575</v>
      </c>
      <c r="W122" s="222">
        <f>IF(Q122=0,0,((V122/Q122)-1)*100)</f>
        <v>-9.3264248704663206</v>
      </c>
      <c r="Y122" s="3"/>
      <c r="Z122" s="3"/>
    </row>
    <row r="123" spans="2:26" ht="13.5" thickBot="1" x14ac:dyDescent="0.25">
      <c r="B123" s="212"/>
      <c r="C123" s="123"/>
      <c r="D123" s="123"/>
      <c r="E123" s="123"/>
      <c r="F123" s="123"/>
      <c r="G123" s="123"/>
      <c r="H123" s="123"/>
      <c r="I123" s="124"/>
      <c r="L123" s="226" t="s">
        <v>20</v>
      </c>
      <c r="M123" s="248">
        <v>847</v>
      </c>
      <c r="N123" s="249">
        <v>1605</v>
      </c>
      <c r="O123" s="160">
        <f>M123+N123</f>
        <v>2452</v>
      </c>
      <c r="P123" s="102">
        <v>1</v>
      </c>
      <c r="Q123" s="163">
        <f>O123+P123</f>
        <v>2453</v>
      </c>
      <c r="R123" s="248">
        <v>892</v>
      </c>
      <c r="S123" s="249">
        <v>693</v>
      </c>
      <c r="T123" s="160">
        <f>R123+S123</f>
        <v>1585</v>
      </c>
      <c r="U123" s="102">
        <v>0</v>
      </c>
      <c r="V123" s="165">
        <f>T123+U123</f>
        <v>1585</v>
      </c>
      <c r="W123" s="222">
        <f>IF(Q123=0,0,((V123/Q123)-1)*100)</f>
        <v>-35.38524256013045</v>
      </c>
      <c r="Y123" s="3"/>
      <c r="Z123" s="3"/>
    </row>
    <row r="124" spans="2:26" ht="14.25" thickTop="1" thickBot="1" x14ac:dyDescent="0.25">
      <c r="B124" s="212"/>
      <c r="C124" s="123"/>
      <c r="D124" s="123"/>
      <c r="E124" s="123"/>
      <c r="F124" s="123"/>
      <c r="G124" s="123"/>
      <c r="H124" s="123"/>
      <c r="I124" s="124"/>
      <c r="L124" s="206" t="s">
        <v>89</v>
      </c>
      <c r="M124" s="166">
        <f t="shared" ref="M124:V124" si="122">+M121+M122+M123</f>
        <v>2431</v>
      </c>
      <c r="N124" s="167">
        <f t="shared" si="122"/>
        <v>3656</v>
      </c>
      <c r="O124" s="166">
        <f t="shared" si="122"/>
        <v>6087</v>
      </c>
      <c r="P124" s="166">
        <f t="shared" si="122"/>
        <v>1</v>
      </c>
      <c r="Q124" s="166">
        <f t="shared" si="122"/>
        <v>6088</v>
      </c>
      <c r="R124" s="166">
        <f t="shared" si="122"/>
        <v>2389</v>
      </c>
      <c r="S124" s="167">
        <f t="shared" si="122"/>
        <v>2221</v>
      </c>
      <c r="T124" s="166">
        <f t="shared" si="122"/>
        <v>4610</v>
      </c>
      <c r="U124" s="166">
        <f t="shared" si="122"/>
        <v>14</v>
      </c>
      <c r="V124" s="168">
        <f t="shared" si="122"/>
        <v>4624</v>
      </c>
      <c r="W124" s="169">
        <f t="shared" ref="W124" si="123">IF(Q124=0,0,((V124/Q124)-1)*100)</f>
        <v>-24.047306176084106</v>
      </c>
      <c r="Y124" s="3"/>
      <c r="Z124" s="3"/>
    </row>
    <row r="125" spans="2:26" ht="13.5" thickTop="1" x14ac:dyDescent="0.2">
      <c r="B125" s="212"/>
      <c r="C125" s="123"/>
      <c r="D125" s="123"/>
      <c r="E125" s="123"/>
      <c r="F125" s="123"/>
      <c r="G125" s="123"/>
      <c r="H125" s="123"/>
      <c r="I125" s="124"/>
      <c r="L125" s="226" t="s">
        <v>21</v>
      </c>
      <c r="M125" s="248">
        <v>811</v>
      </c>
      <c r="N125" s="249">
        <v>575</v>
      </c>
      <c r="O125" s="160">
        <f>SUM(M125:N125)</f>
        <v>1386</v>
      </c>
      <c r="P125" s="102">
        <v>0</v>
      </c>
      <c r="Q125" s="163">
        <f>O125+P125</f>
        <v>1386</v>
      </c>
      <c r="R125" s="248">
        <v>679</v>
      </c>
      <c r="S125" s="249">
        <v>330</v>
      </c>
      <c r="T125" s="160">
        <f>SUM(R125:S125)</f>
        <v>1009</v>
      </c>
      <c r="U125" s="102">
        <v>0</v>
      </c>
      <c r="V125" s="165">
        <f>SUM(T125:U125)</f>
        <v>1009</v>
      </c>
      <c r="W125" s="222">
        <f t="shared" si="118"/>
        <v>-27.200577200577204</v>
      </c>
      <c r="Y125" s="3"/>
      <c r="Z125" s="3"/>
    </row>
    <row r="126" spans="2:26" ht="13.5" customHeight="1" thickBot="1" x14ac:dyDescent="0.25">
      <c r="B126" s="212"/>
      <c r="C126" s="123"/>
      <c r="D126" s="123"/>
      <c r="E126" s="123"/>
      <c r="F126" s="123"/>
      <c r="G126" s="123"/>
      <c r="H126" s="123"/>
      <c r="I126" s="124"/>
      <c r="L126" s="226" t="s">
        <v>90</v>
      </c>
      <c r="M126" s="248">
        <v>723</v>
      </c>
      <c r="N126" s="249">
        <v>576</v>
      </c>
      <c r="O126" s="160">
        <f>SUM(M126:N126)</f>
        <v>1299</v>
      </c>
      <c r="P126" s="102">
        <v>0</v>
      </c>
      <c r="Q126" s="163">
        <f>O126+P126</f>
        <v>1299</v>
      </c>
      <c r="R126" s="248">
        <v>629</v>
      </c>
      <c r="S126" s="249">
        <v>369</v>
      </c>
      <c r="T126" s="160">
        <f>SUM(R126:S126)</f>
        <v>998</v>
      </c>
      <c r="U126" s="102">
        <v>0</v>
      </c>
      <c r="V126" s="165">
        <f>SUM(T126:U126)</f>
        <v>998</v>
      </c>
      <c r="W126" s="222">
        <f>IF(Q126=0,0,((V126/Q126)-1)*100)</f>
        <v>-23.171670515781372</v>
      </c>
      <c r="Y126" s="3"/>
      <c r="Z126" s="3"/>
    </row>
    <row r="127" spans="2:26" ht="14.25" thickTop="1" thickBot="1" x14ac:dyDescent="0.25">
      <c r="B127" s="212"/>
      <c r="C127" s="123"/>
      <c r="D127" s="123"/>
      <c r="E127" s="123"/>
      <c r="F127" s="123"/>
      <c r="G127" s="123"/>
      <c r="H127" s="123"/>
      <c r="I127" s="124"/>
      <c r="L127" s="206" t="s">
        <v>94</v>
      </c>
      <c r="M127" s="166">
        <f t="shared" ref="M127" si="124">+M124+M125+M126</f>
        <v>3965</v>
      </c>
      <c r="N127" s="167">
        <f t="shared" ref="N127" si="125">+N124+N125+N126</f>
        <v>4807</v>
      </c>
      <c r="O127" s="166">
        <f t="shared" ref="O127" si="126">+O124+O125+O126</f>
        <v>8772</v>
      </c>
      <c r="P127" s="166">
        <f t="shared" ref="P127" si="127">+P124+P125+P126</f>
        <v>1</v>
      </c>
      <c r="Q127" s="166">
        <f t="shared" ref="Q127" si="128">+Q124+Q125+Q126</f>
        <v>8773</v>
      </c>
      <c r="R127" s="166">
        <f t="shared" ref="R127" si="129">+R124+R125+R126</f>
        <v>3697</v>
      </c>
      <c r="S127" s="167">
        <f t="shared" ref="S127" si="130">+S124+S125+S126</f>
        <v>2920</v>
      </c>
      <c r="T127" s="166">
        <f t="shared" ref="T127" si="131">+T124+T125+T126</f>
        <v>6617</v>
      </c>
      <c r="U127" s="166">
        <f t="shared" ref="U127" si="132">+U124+U125+U126</f>
        <v>14</v>
      </c>
      <c r="V127" s="168">
        <f t="shared" ref="V127" si="133">+V124+V125+V126</f>
        <v>6631</v>
      </c>
      <c r="W127" s="169">
        <f t="shared" ref="W127:W128" si="134">IF(Q127=0,0,((V127/Q127)-1)*100)</f>
        <v>-24.415821269805082</v>
      </c>
      <c r="Y127" s="3"/>
      <c r="Z127" s="3"/>
    </row>
    <row r="128" spans="2:26" ht="14.25" thickTop="1" thickBot="1" x14ac:dyDescent="0.25">
      <c r="B128" s="212"/>
      <c r="C128" s="123"/>
      <c r="D128" s="123"/>
      <c r="E128" s="123"/>
      <c r="F128" s="123"/>
      <c r="G128" s="123"/>
      <c r="H128" s="123"/>
      <c r="I128" s="124"/>
      <c r="L128" s="206" t="s">
        <v>95</v>
      </c>
      <c r="M128" s="166">
        <f t="shared" ref="M128:V128" si="135">+M120+M124+M125+M126</f>
        <v>6406</v>
      </c>
      <c r="N128" s="167">
        <f t="shared" si="135"/>
        <v>7463</v>
      </c>
      <c r="O128" s="166">
        <f t="shared" si="135"/>
        <v>13869</v>
      </c>
      <c r="P128" s="166">
        <f t="shared" si="135"/>
        <v>1</v>
      </c>
      <c r="Q128" s="166">
        <f t="shared" si="135"/>
        <v>13870</v>
      </c>
      <c r="R128" s="166">
        <f t="shared" si="135"/>
        <v>6093</v>
      </c>
      <c r="S128" s="167">
        <f t="shared" si="135"/>
        <v>4880</v>
      </c>
      <c r="T128" s="166">
        <f t="shared" si="135"/>
        <v>10973</v>
      </c>
      <c r="U128" s="166">
        <f t="shared" si="135"/>
        <v>14</v>
      </c>
      <c r="V128" s="168">
        <f t="shared" si="135"/>
        <v>10987</v>
      </c>
      <c r="W128" s="169">
        <f t="shared" si="134"/>
        <v>-20.785868781542895</v>
      </c>
      <c r="Y128" s="3"/>
      <c r="Z128" s="3"/>
    </row>
    <row r="129" spans="1:26" ht="14.25" thickTop="1" thickBot="1" x14ac:dyDescent="0.25">
      <c r="B129" s="212"/>
      <c r="C129" s="123"/>
      <c r="D129" s="123"/>
      <c r="E129" s="123"/>
      <c r="F129" s="123"/>
      <c r="G129" s="123"/>
      <c r="H129" s="123"/>
      <c r="I129" s="124"/>
      <c r="L129" s="226" t="s">
        <v>22</v>
      </c>
      <c r="M129" s="248">
        <v>655</v>
      </c>
      <c r="N129" s="249">
        <v>617</v>
      </c>
      <c r="O129" s="161">
        <f>SUM(M129:N129)</f>
        <v>1272</v>
      </c>
      <c r="P129" s="255">
        <v>0</v>
      </c>
      <c r="Q129" s="163">
        <f>O129+P129</f>
        <v>1272</v>
      </c>
      <c r="R129" s="248"/>
      <c r="S129" s="249"/>
      <c r="T129" s="161"/>
      <c r="U129" s="255"/>
      <c r="V129" s="165"/>
      <c r="W129" s="222"/>
      <c r="Y129" s="3"/>
      <c r="Z129" s="3"/>
    </row>
    <row r="130" spans="1:26" ht="14.25" thickTop="1" thickBot="1" x14ac:dyDescent="0.25">
      <c r="B130" s="212"/>
      <c r="C130" s="123"/>
      <c r="D130" s="123"/>
      <c r="E130" s="123"/>
      <c r="F130" s="123"/>
      <c r="G130" s="123"/>
      <c r="H130" s="123"/>
      <c r="I130" s="124"/>
      <c r="L130" s="207" t="s">
        <v>62</v>
      </c>
      <c r="M130" s="170">
        <f t="shared" ref="M130:Q130" si="136">M129+M125+M126</f>
        <v>2189</v>
      </c>
      <c r="N130" s="170">
        <f t="shared" si="136"/>
        <v>1768</v>
      </c>
      <c r="O130" s="171">
        <f t="shared" si="136"/>
        <v>3957</v>
      </c>
      <c r="P130" s="171">
        <f t="shared" si="136"/>
        <v>0</v>
      </c>
      <c r="Q130" s="171">
        <f t="shared" si="136"/>
        <v>3957</v>
      </c>
      <c r="R130" s="170"/>
      <c r="S130" s="170"/>
      <c r="T130" s="171"/>
      <c r="U130" s="171"/>
      <c r="V130" s="171"/>
      <c r="W130" s="172"/>
    </row>
    <row r="131" spans="1:26" ht="13.5" thickTop="1" x14ac:dyDescent="0.2">
      <c r="A131" s="129"/>
      <c r="B131" s="213"/>
      <c r="C131" s="130"/>
      <c r="D131" s="130"/>
      <c r="E131" s="130"/>
      <c r="F131" s="130"/>
      <c r="G131" s="130"/>
      <c r="H131" s="130"/>
      <c r="I131" s="131"/>
      <c r="J131" s="129"/>
      <c r="K131" s="129"/>
      <c r="L131" s="226" t="s">
        <v>25</v>
      </c>
      <c r="M131" s="248">
        <v>752</v>
      </c>
      <c r="N131" s="249">
        <v>464</v>
      </c>
      <c r="O131" s="161">
        <f>SUM(M131:N131)</f>
        <v>1216</v>
      </c>
      <c r="P131" s="256">
        <v>0</v>
      </c>
      <c r="Q131" s="163">
        <f>O131+P131</f>
        <v>1216</v>
      </c>
      <c r="R131" s="248"/>
      <c r="S131" s="249"/>
      <c r="T131" s="161"/>
      <c r="U131" s="256"/>
      <c r="V131" s="165"/>
      <c r="W131" s="222"/>
    </row>
    <row r="132" spans="1:26" ht="12.75" customHeight="1" x14ac:dyDescent="0.2">
      <c r="A132" s="129"/>
      <c r="B132" s="214"/>
      <c r="C132" s="132"/>
      <c r="D132" s="132"/>
      <c r="E132" s="132"/>
      <c r="F132" s="132"/>
      <c r="G132" s="132"/>
      <c r="H132" s="132"/>
      <c r="I132" s="133"/>
      <c r="J132" s="129"/>
      <c r="K132" s="129"/>
      <c r="L132" s="226" t="s">
        <v>26</v>
      </c>
      <c r="M132" s="248">
        <v>505</v>
      </c>
      <c r="N132" s="249">
        <v>362</v>
      </c>
      <c r="O132" s="161">
        <f>SUM(M132:N132)</f>
        <v>867</v>
      </c>
      <c r="P132" s="102">
        <v>0</v>
      </c>
      <c r="Q132" s="163">
        <f>O132+P132</f>
        <v>867</v>
      </c>
      <c r="R132" s="248"/>
      <c r="S132" s="249"/>
      <c r="T132" s="161"/>
      <c r="U132" s="102"/>
      <c r="V132" s="165"/>
      <c r="W132" s="222"/>
    </row>
    <row r="133" spans="1:26" ht="13.5" customHeight="1" thickBot="1" x14ac:dyDescent="0.25">
      <c r="A133" s="129"/>
      <c r="B133" s="214"/>
      <c r="C133" s="132"/>
      <c r="D133" s="132"/>
      <c r="E133" s="132"/>
      <c r="F133" s="132"/>
      <c r="G133" s="132"/>
      <c r="H133" s="132"/>
      <c r="I133" s="133"/>
      <c r="J133" s="129"/>
      <c r="K133" s="129"/>
      <c r="L133" s="226" t="s">
        <v>27</v>
      </c>
      <c r="M133" s="248">
        <v>629</v>
      </c>
      <c r="N133" s="249">
        <v>540</v>
      </c>
      <c r="O133" s="161">
        <f>SUM(M133:N133)</f>
        <v>1169</v>
      </c>
      <c r="P133" s="102">
        <v>0</v>
      </c>
      <c r="Q133" s="163">
        <f>O133+P133</f>
        <v>1169</v>
      </c>
      <c r="R133" s="248"/>
      <c r="S133" s="249"/>
      <c r="T133" s="161"/>
      <c r="U133" s="102"/>
      <c r="V133" s="165"/>
      <c r="W133" s="222"/>
    </row>
    <row r="134" spans="1:26" ht="14.25" thickTop="1" thickBot="1" x14ac:dyDescent="0.25">
      <c r="B134" s="212"/>
      <c r="C134" s="123"/>
      <c r="D134" s="123"/>
      <c r="E134" s="123"/>
      <c r="F134" s="123"/>
      <c r="G134" s="123"/>
      <c r="H134" s="123"/>
      <c r="I134" s="124"/>
      <c r="L134" s="206" t="s">
        <v>60</v>
      </c>
      <c r="M134" s="166">
        <f t="shared" ref="M134:Q134" si="137">+M131+M132+M133</f>
        <v>1886</v>
      </c>
      <c r="N134" s="167">
        <f t="shared" si="137"/>
        <v>1366</v>
      </c>
      <c r="O134" s="166">
        <f t="shared" si="137"/>
        <v>3252</v>
      </c>
      <c r="P134" s="166">
        <f t="shared" si="137"/>
        <v>0</v>
      </c>
      <c r="Q134" s="166">
        <f t="shared" si="137"/>
        <v>3252</v>
      </c>
      <c r="R134" s="166"/>
      <c r="S134" s="167"/>
      <c r="T134" s="166"/>
      <c r="U134" s="166"/>
      <c r="V134" s="166"/>
      <c r="W134" s="169"/>
    </row>
    <row r="135" spans="1:26" ht="14.25" thickTop="1" thickBot="1" x14ac:dyDescent="0.25">
      <c r="B135" s="212"/>
      <c r="C135" s="123"/>
      <c r="D135" s="123"/>
      <c r="E135" s="123"/>
      <c r="F135" s="123"/>
      <c r="G135" s="123"/>
      <c r="H135" s="123"/>
      <c r="I135" s="124"/>
      <c r="L135" s="206" t="s">
        <v>92</v>
      </c>
      <c r="M135" s="166">
        <f t="shared" ref="M135:Q135" si="138">+M120+M124+M130+M134</f>
        <v>8947</v>
      </c>
      <c r="N135" s="167">
        <f t="shared" si="138"/>
        <v>9446</v>
      </c>
      <c r="O135" s="166">
        <f t="shared" si="138"/>
        <v>18393</v>
      </c>
      <c r="P135" s="166">
        <f t="shared" si="138"/>
        <v>1</v>
      </c>
      <c r="Q135" s="166">
        <f t="shared" si="138"/>
        <v>18394</v>
      </c>
      <c r="R135" s="166"/>
      <c r="S135" s="167"/>
      <c r="T135" s="166"/>
      <c r="U135" s="166"/>
      <c r="V135" s="168"/>
      <c r="W135" s="169"/>
      <c r="Y135" s="3"/>
      <c r="Z135" s="3"/>
    </row>
    <row r="136" spans="1:26" ht="14.25" thickTop="1" thickBot="1" x14ac:dyDescent="0.25">
      <c r="B136" s="212"/>
      <c r="C136" s="123"/>
      <c r="D136" s="123"/>
      <c r="E136" s="123"/>
      <c r="F136" s="123"/>
      <c r="G136" s="123"/>
      <c r="H136" s="123"/>
      <c r="I136" s="124"/>
      <c r="L136" s="205" t="s">
        <v>61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135"/>
    </row>
    <row r="137" spans="1:26" ht="13.5" thickTop="1" x14ac:dyDescent="0.2">
      <c r="B137" s="212"/>
      <c r="C137" s="123"/>
      <c r="D137" s="123"/>
      <c r="E137" s="123"/>
      <c r="F137" s="123"/>
      <c r="G137" s="123"/>
      <c r="H137" s="123"/>
      <c r="I137" s="124"/>
      <c r="L137" s="302" t="s">
        <v>47</v>
      </c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4"/>
    </row>
    <row r="138" spans="1:26" ht="13.5" thickBot="1" x14ac:dyDescent="0.25">
      <c r="B138" s="212"/>
      <c r="C138" s="123"/>
      <c r="D138" s="123"/>
      <c r="E138" s="123"/>
      <c r="F138" s="123"/>
      <c r="G138" s="123"/>
      <c r="H138" s="123"/>
      <c r="I138" s="124"/>
      <c r="L138" s="305" t="s">
        <v>58</v>
      </c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7"/>
    </row>
    <row r="139" spans="1:26" ht="14.25" thickTop="1" thickBot="1" x14ac:dyDescent="0.25">
      <c r="B139" s="212"/>
      <c r="C139" s="123"/>
      <c r="D139" s="123"/>
      <c r="E139" s="123"/>
      <c r="F139" s="123"/>
      <c r="G139" s="123"/>
      <c r="H139" s="123"/>
      <c r="I139" s="124"/>
      <c r="L139" s="202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122" t="s">
        <v>41</v>
      </c>
    </row>
    <row r="140" spans="1:26" ht="14.25" thickTop="1" thickBot="1" x14ac:dyDescent="0.25">
      <c r="B140" s="212"/>
      <c r="C140" s="123"/>
      <c r="D140" s="123"/>
      <c r="E140" s="123"/>
      <c r="F140" s="123"/>
      <c r="G140" s="123"/>
      <c r="H140" s="123"/>
      <c r="I140" s="124"/>
      <c r="L140" s="224"/>
      <c r="M140" s="314" t="s">
        <v>91</v>
      </c>
      <c r="N140" s="315"/>
      <c r="O140" s="315"/>
      <c r="P140" s="315"/>
      <c r="Q140" s="316"/>
      <c r="R140" s="314" t="s">
        <v>93</v>
      </c>
      <c r="S140" s="315"/>
      <c r="T140" s="315"/>
      <c r="U140" s="315"/>
      <c r="V140" s="316"/>
      <c r="W140" s="225" t="s">
        <v>4</v>
      </c>
    </row>
    <row r="141" spans="1:26" ht="13.5" thickTop="1" x14ac:dyDescent="0.2">
      <c r="B141" s="212"/>
      <c r="C141" s="123"/>
      <c r="D141" s="123"/>
      <c r="E141" s="123"/>
      <c r="F141" s="123"/>
      <c r="G141" s="123"/>
      <c r="H141" s="123"/>
      <c r="I141" s="124"/>
      <c r="L141" s="226" t="s">
        <v>5</v>
      </c>
      <c r="M141" s="227"/>
      <c r="N141" s="230"/>
      <c r="O141" s="173"/>
      <c r="P141" s="231"/>
      <c r="Q141" s="174"/>
      <c r="R141" s="227"/>
      <c r="S141" s="230"/>
      <c r="T141" s="173"/>
      <c r="U141" s="231"/>
      <c r="V141" s="174"/>
      <c r="W141" s="229" t="s">
        <v>6</v>
      </c>
    </row>
    <row r="142" spans="1:26" ht="13.5" thickBot="1" x14ac:dyDescent="0.25">
      <c r="B142" s="212"/>
      <c r="C142" s="123"/>
      <c r="D142" s="123"/>
      <c r="E142" s="123"/>
      <c r="F142" s="123"/>
      <c r="G142" s="123"/>
      <c r="H142" s="123"/>
      <c r="I142" s="124"/>
      <c r="L142" s="232"/>
      <c r="M142" s="236" t="s">
        <v>42</v>
      </c>
      <c r="N142" s="237" t="s">
        <v>43</v>
      </c>
      <c r="O142" s="175" t="s">
        <v>44</v>
      </c>
      <c r="P142" s="238" t="s">
        <v>13</v>
      </c>
      <c r="Q142" s="220" t="s">
        <v>9</v>
      </c>
      <c r="R142" s="236" t="s">
        <v>42</v>
      </c>
      <c r="S142" s="237" t="s">
        <v>43</v>
      </c>
      <c r="T142" s="175" t="s">
        <v>44</v>
      </c>
      <c r="U142" s="238" t="s">
        <v>13</v>
      </c>
      <c r="V142" s="220" t="s">
        <v>9</v>
      </c>
      <c r="W142" s="235"/>
    </row>
    <row r="143" spans="1:26" ht="4.5" customHeight="1" thickTop="1" x14ac:dyDescent="0.2">
      <c r="B143" s="212"/>
      <c r="C143" s="123"/>
      <c r="D143" s="123"/>
      <c r="E143" s="123"/>
      <c r="F143" s="123"/>
      <c r="G143" s="123"/>
      <c r="H143" s="123"/>
      <c r="I143" s="124"/>
      <c r="L143" s="226"/>
      <c r="M143" s="242"/>
      <c r="N143" s="243"/>
      <c r="O143" s="159"/>
      <c r="P143" s="244"/>
      <c r="Q143" s="162"/>
      <c r="R143" s="242"/>
      <c r="S143" s="243"/>
      <c r="T143" s="159"/>
      <c r="U143" s="244"/>
      <c r="V143" s="164"/>
      <c r="W143" s="245"/>
    </row>
    <row r="144" spans="1:26" x14ac:dyDescent="0.2">
      <c r="B144" s="212"/>
      <c r="C144" s="123"/>
      <c r="D144" s="123"/>
      <c r="E144" s="123"/>
      <c r="F144" s="123"/>
      <c r="G144" s="123"/>
      <c r="H144" s="123"/>
      <c r="I144" s="124"/>
      <c r="L144" s="226" t="s">
        <v>14</v>
      </c>
      <c r="M144" s="248">
        <f t="shared" ref="M144:N146" si="139">+M90+M117</f>
        <v>1530</v>
      </c>
      <c r="N144" s="249">
        <f t="shared" si="139"/>
        <v>1450</v>
      </c>
      <c r="O144" s="160">
        <f>+M144+N144</f>
        <v>2980</v>
      </c>
      <c r="P144" s="102">
        <f>+P90+P117</f>
        <v>15</v>
      </c>
      <c r="Q144" s="163">
        <f>+O144+P144</f>
        <v>2995</v>
      </c>
      <c r="R144" s="248">
        <f t="shared" ref="R144:S146" si="140">+R90+R117</f>
        <v>1457</v>
      </c>
      <c r="S144" s="249">
        <f t="shared" si="140"/>
        <v>1494</v>
      </c>
      <c r="T144" s="160">
        <f>+R144+S144</f>
        <v>2951</v>
      </c>
      <c r="U144" s="102">
        <f>+U90+U117</f>
        <v>0</v>
      </c>
      <c r="V144" s="165">
        <f>+T144+U144</f>
        <v>2951</v>
      </c>
      <c r="W144" s="222">
        <f t="shared" ref="W144:W152" si="141">IF(Q144=0,0,((V144/Q144)-1)*100)</f>
        <v>-1.4691151919866474</v>
      </c>
      <c r="Z144" s="3"/>
    </row>
    <row r="145" spans="1:26" x14ac:dyDescent="0.2">
      <c r="B145" s="212"/>
      <c r="C145" s="123"/>
      <c r="D145" s="123"/>
      <c r="E145" s="123"/>
      <c r="F145" s="123"/>
      <c r="G145" s="123"/>
      <c r="H145" s="123"/>
      <c r="I145" s="124"/>
      <c r="L145" s="226" t="s">
        <v>15</v>
      </c>
      <c r="M145" s="248">
        <f t="shared" si="139"/>
        <v>1876</v>
      </c>
      <c r="N145" s="249">
        <f t="shared" si="139"/>
        <v>1882</v>
      </c>
      <c r="O145" s="160">
        <f t="shared" ref="O145:O146" si="142">+M145+N145</f>
        <v>3758</v>
      </c>
      <c r="P145" s="102">
        <f>+P91+P118</f>
        <v>0</v>
      </c>
      <c r="Q145" s="163">
        <f t="shared" ref="Q145:Q146" si="143">+O145+P145</f>
        <v>3758</v>
      </c>
      <c r="R145" s="248">
        <f t="shared" si="140"/>
        <v>1923</v>
      </c>
      <c r="S145" s="249">
        <f t="shared" si="140"/>
        <v>2063</v>
      </c>
      <c r="T145" s="160">
        <f t="shared" ref="T145:T146" si="144">+R145+S145</f>
        <v>3986</v>
      </c>
      <c r="U145" s="102">
        <f>+U91+U118</f>
        <v>0</v>
      </c>
      <c r="V145" s="165">
        <f t="shared" ref="V145:V146" si="145">+T145+U145</f>
        <v>3986</v>
      </c>
      <c r="W145" s="222">
        <f t="shared" si="141"/>
        <v>6.0670569451836132</v>
      </c>
      <c r="Z145" s="3"/>
    </row>
    <row r="146" spans="1:26" ht="13.5" thickBot="1" x14ac:dyDescent="0.25">
      <c r="B146" s="212"/>
      <c r="C146" s="123"/>
      <c r="D146" s="123"/>
      <c r="E146" s="123"/>
      <c r="F146" s="123"/>
      <c r="G146" s="123"/>
      <c r="H146" s="123"/>
      <c r="I146" s="124"/>
      <c r="L146" s="232" t="s">
        <v>16</v>
      </c>
      <c r="M146" s="248">
        <f t="shared" si="139"/>
        <v>1689</v>
      </c>
      <c r="N146" s="249">
        <f t="shared" si="139"/>
        <v>1893</v>
      </c>
      <c r="O146" s="160">
        <f t="shared" si="142"/>
        <v>3582</v>
      </c>
      <c r="P146" s="102">
        <f>+P92+P119</f>
        <v>0</v>
      </c>
      <c r="Q146" s="163">
        <f t="shared" si="143"/>
        <v>3582</v>
      </c>
      <c r="R146" s="248">
        <f t="shared" si="140"/>
        <v>1677</v>
      </c>
      <c r="S146" s="249">
        <f t="shared" si="140"/>
        <v>2361</v>
      </c>
      <c r="T146" s="160">
        <f t="shared" si="144"/>
        <v>4038</v>
      </c>
      <c r="U146" s="102">
        <f>+U92+U119</f>
        <v>0</v>
      </c>
      <c r="V146" s="165">
        <f t="shared" si="145"/>
        <v>4038</v>
      </c>
      <c r="W146" s="222">
        <f t="shared" si="141"/>
        <v>12.730318257956451</v>
      </c>
      <c r="Z146" s="3"/>
    </row>
    <row r="147" spans="1:26" ht="14.25" thickTop="1" thickBot="1" x14ac:dyDescent="0.25">
      <c r="B147" s="212"/>
      <c r="C147" s="123"/>
      <c r="D147" s="123"/>
      <c r="E147" s="123"/>
      <c r="F147" s="123"/>
      <c r="G147" s="123"/>
      <c r="H147" s="123"/>
      <c r="I147" s="124"/>
      <c r="L147" s="206" t="s">
        <v>56</v>
      </c>
      <c r="M147" s="166">
        <f t="shared" ref="M147:V147" si="146">+M144+M145+M146</f>
        <v>5095</v>
      </c>
      <c r="N147" s="167">
        <f t="shared" si="146"/>
        <v>5225</v>
      </c>
      <c r="O147" s="166">
        <f t="shared" si="146"/>
        <v>10320</v>
      </c>
      <c r="P147" s="166">
        <f t="shared" si="146"/>
        <v>15</v>
      </c>
      <c r="Q147" s="166">
        <f t="shared" si="146"/>
        <v>10335</v>
      </c>
      <c r="R147" s="166">
        <f t="shared" si="146"/>
        <v>5057</v>
      </c>
      <c r="S147" s="167">
        <f t="shared" si="146"/>
        <v>5918</v>
      </c>
      <c r="T147" s="166">
        <f t="shared" si="146"/>
        <v>10975</v>
      </c>
      <c r="U147" s="166">
        <f t="shared" si="146"/>
        <v>0</v>
      </c>
      <c r="V147" s="168">
        <f t="shared" si="146"/>
        <v>10975</v>
      </c>
      <c r="W147" s="169">
        <f t="shared" si="141"/>
        <v>6.1925495887759974</v>
      </c>
      <c r="Y147" s="3"/>
      <c r="Z147" s="3"/>
    </row>
    <row r="148" spans="1:26" ht="13.5" thickTop="1" x14ac:dyDescent="0.2">
      <c r="B148" s="212"/>
      <c r="C148" s="123"/>
      <c r="D148" s="123"/>
      <c r="E148" s="123"/>
      <c r="F148" s="123"/>
      <c r="G148" s="123"/>
      <c r="H148" s="123"/>
      <c r="I148" s="124"/>
      <c r="L148" s="226" t="s">
        <v>18</v>
      </c>
      <c r="M148" s="248">
        <f t="shared" ref="M148:N150" si="147">+M94+M121</f>
        <v>1645</v>
      </c>
      <c r="N148" s="249">
        <f t="shared" si="147"/>
        <v>2609</v>
      </c>
      <c r="O148" s="160">
        <f t="shared" ref="O148:O149" si="148">+M148+N148</f>
        <v>4254</v>
      </c>
      <c r="P148" s="102">
        <f>+P94+P121</f>
        <v>0</v>
      </c>
      <c r="Q148" s="163">
        <f t="shared" ref="Q148:Q149" si="149">+O148+P148</f>
        <v>4254</v>
      </c>
      <c r="R148" s="248">
        <f t="shared" ref="R148:S150" si="150">+R94+R121</f>
        <v>1363</v>
      </c>
      <c r="S148" s="249">
        <f t="shared" si="150"/>
        <v>2209</v>
      </c>
      <c r="T148" s="160">
        <f t="shared" ref="T148:T149" si="151">+R148+S148</f>
        <v>3572</v>
      </c>
      <c r="U148" s="102">
        <f>+U94+U121</f>
        <v>14</v>
      </c>
      <c r="V148" s="165">
        <f t="shared" ref="V148:V149" si="152">+T148+U148</f>
        <v>3586</v>
      </c>
      <c r="W148" s="222">
        <f t="shared" si="141"/>
        <v>-15.702867889045603</v>
      </c>
      <c r="Y148" s="3"/>
      <c r="Z148" s="3"/>
    </row>
    <row r="149" spans="1:26" x14ac:dyDescent="0.2">
      <c r="B149" s="212"/>
      <c r="C149" s="123"/>
      <c r="D149" s="123"/>
      <c r="E149" s="123"/>
      <c r="F149" s="123"/>
      <c r="G149" s="123"/>
      <c r="H149" s="123"/>
      <c r="I149" s="124"/>
      <c r="L149" s="226" t="s">
        <v>19</v>
      </c>
      <c r="M149" s="248">
        <f t="shared" si="147"/>
        <v>1388</v>
      </c>
      <c r="N149" s="249">
        <f t="shared" si="147"/>
        <v>2021</v>
      </c>
      <c r="O149" s="160">
        <f t="shared" si="148"/>
        <v>3409</v>
      </c>
      <c r="P149" s="102">
        <f>+P95+P122</f>
        <v>0</v>
      </c>
      <c r="Q149" s="163">
        <f t="shared" si="149"/>
        <v>3409</v>
      </c>
      <c r="R149" s="248">
        <f t="shared" si="150"/>
        <v>1558</v>
      </c>
      <c r="S149" s="249">
        <f t="shared" si="150"/>
        <v>2375</v>
      </c>
      <c r="T149" s="160">
        <f t="shared" si="151"/>
        <v>3933</v>
      </c>
      <c r="U149" s="102">
        <f>+U95+U122</f>
        <v>0</v>
      </c>
      <c r="V149" s="165">
        <f t="shared" si="152"/>
        <v>3933</v>
      </c>
      <c r="W149" s="222">
        <f t="shared" si="141"/>
        <v>15.371076562041663</v>
      </c>
      <c r="Y149" s="3"/>
      <c r="Z149" s="3"/>
    </row>
    <row r="150" spans="1:26" ht="13.5" thickBot="1" x14ac:dyDescent="0.25">
      <c r="B150" s="212"/>
      <c r="C150" s="123"/>
      <c r="D150" s="123"/>
      <c r="E150" s="123"/>
      <c r="F150" s="123"/>
      <c r="G150" s="123"/>
      <c r="H150" s="123"/>
      <c r="I150" s="124"/>
      <c r="L150" s="226" t="s">
        <v>20</v>
      </c>
      <c r="M150" s="248">
        <f t="shared" si="147"/>
        <v>2010</v>
      </c>
      <c r="N150" s="249">
        <f t="shared" si="147"/>
        <v>2875</v>
      </c>
      <c r="O150" s="160">
        <f>+M150+N150</f>
        <v>4885</v>
      </c>
      <c r="P150" s="102">
        <f>+P96+P123</f>
        <v>1</v>
      </c>
      <c r="Q150" s="163">
        <f>+O150+P150</f>
        <v>4886</v>
      </c>
      <c r="R150" s="248">
        <f t="shared" si="150"/>
        <v>1602</v>
      </c>
      <c r="S150" s="249">
        <f t="shared" si="150"/>
        <v>2153</v>
      </c>
      <c r="T150" s="160">
        <f>+R150+S150</f>
        <v>3755</v>
      </c>
      <c r="U150" s="102">
        <f>+U96+U123</f>
        <v>0</v>
      </c>
      <c r="V150" s="165">
        <f>+T150+U150</f>
        <v>3755</v>
      </c>
      <c r="W150" s="222">
        <f>IF(Q150=0,0,((V150/Q150)-1)*100)</f>
        <v>-23.147769136307815</v>
      </c>
      <c r="Y150" s="3"/>
      <c r="Z150" s="3"/>
    </row>
    <row r="151" spans="1:26" ht="14.25" thickTop="1" thickBot="1" x14ac:dyDescent="0.25">
      <c r="B151" s="212"/>
      <c r="C151" s="123"/>
      <c r="D151" s="123"/>
      <c r="E151" s="123"/>
      <c r="F151" s="123"/>
      <c r="G151" s="123"/>
      <c r="H151" s="123"/>
      <c r="I151" s="124"/>
      <c r="L151" s="206" t="s">
        <v>89</v>
      </c>
      <c r="M151" s="166">
        <f t="shared" ref="M151:V151" si="153">+M148+M149+M150</f>
        <v>5043</v>
      </c>
      <c r="N151" s="167">
        <f t="shared" si="153"/>
        <v>7505</v>
      </c>
      <c r="O151" s="166">
        <f t="shared" si="153"/>
        <v>12548</v>
      </c>
      <c r="P151" s="166">
        <f t="shared" si="153"/>
        <v>1</v>
      </c>
      <c r="Q151" s="166">
        <f t="shared" si="153"/>
        <v>12549</v>
      </c>
      <c r="R151" s="166">
        <f t="shared" si="153"/>
        <v>4523</v>
      </c>
      <c r="S151" s="167">
        <f t="shared" si="153"/>
        <v>6737</v>
      </c>
      <c r="T151" s="166">
        <f t="shared" si="153"/>
        <v>11260</v>
      </c>
      <c r="U151" s="166">
        <f t="shared" si="153"/>
        <v>14</v>
      </c>
      <c r="V151" s="168">
        <f t="shared" si="153"/>
        <v>11274</v>
      </c>
      <c r="W151" s="169">
        <f t="shared" ref="W151" si="154">IF(Q151=0,0,((V151/Q151)-1)*100)</f>
        <v>-10.160172125268939</v>
      </c>
      <c r="Y151" s="3"/>
      <c r="Z151" s="3"/>
    </row>
    <row r="152" spans="1:26" ht="13.5" thickTop="1" x14ac:dyDescent="0.2">
      <c r="B152" s="212"/>
      <c r="C152" s="123"/>
      <c r="D152" s="123"/>
      <c r="E152" s="123"/>
      <c r="F152" s="123"/>
      <c r="G152" s="123"/>
      <c r="H152" s="123"/>
      <c r="I152" s="124"/>
      <c r="L152" s="226" t="s">
        <v>21</v>
      </c>
      <c r="M152" s="248">
        <f>+M98+M125</f>
        <v>1459</v>
      </c>
      <c r="N152" s="249">
        <f>+N98+N125</f>
        <v>1554</v>
      </c>
      <c r="O152" s="160">
        <f t="shared" ref="O152:O156" si="155">+M152+N152</f>
        <v>3013</v>
      </c>
      <c r="P152" s="102">
        <f>+P98+P125</f>
        <v>0</v>
      </c>
      <c r="Q152" s="163">
        <f t="shared" ref="Q152:Q156" si="156">+O152+P152</f>
        <v>3013</v>
      </c>
      <c r="R152" s="248">
        <f>+R98+R125</f>
        <v>1065</v>
      </c>
      <c r="S152" s="249">
        <f>+S98+S125</f>
        <v>1621</v>
      </c>
      <c r="T152" s="160">
        <f t="shared" ref="T152" si="157">+R152+S152</f>
        <v>2686</v>
      </c>
      <c r="U152" s="102">
        <f>+U98+U125</f>
        <v>0</v>
      </c>
      <c r="V152" s="165">
        <f t="shared" ref="V152" si="158">+T152+U152</f>
        <v>2686</v>
      </c>
      <c r="W152" s="222">
        <f t="shared" si="141"/>
        <v>-10.852970461334221</v>
      </c>
      <c r="Y152" s="3"/>
      <c r="Z152" s="3"/>
    </row>
    <row r="153" spans="1:26" ht="13.5" thickBot="1" x14ac:dyDescent="0.25">
      <c r="B153" s="212"/>
      <c r="C153" s="123"/>
      <c r="D153" s="123"/>
      <c r="E153" s="123"/>
      <c r="F153" s="123"/>
      <c r="G153" s="123"/>
      <c r="H153" s="123"/>
      <c r="I153" s="124"/>
      <c r="L153" s="226" t="s">
        <v>90</v>
      </c>
      <c r="M153" s="248">
        <f>+M99+M126</f>
        <v>1362</v>
      </c>
      <c r="N153" s="249">
        <f>+N99+N126</f>
        <v>1649</v>
      </c>
      <c r="O153" s="160">
        <f>+M153+N153</f>
        <v>3011</v>
      </c>
      <c r="P153" s="102">
        <f>+P99+P126</f>
        <v>0</v>
      </c>
      <c r="Q153" s="163">
        <f>+O153+P153</f>
        <v>3011</v>
      </c>
      <c r="R153" s="248">
        <f>+R99+R126</f>
        <v>980</v>
      </c>
      <c r="S153" s="249">
        <f>+S99+S126</f>
        <v>1726</v>
      </c>
      <c r="T153" s="160">
        <f>+R153+S153</f>
        <v>2706</v>
      </c>
      <c r="U153" s="102">
        <f>+U99+U126</f>
        <v>0</v>
      </c>
      <c r="V153" s="165">
        <f>+T153+U153</f>
        <v>2706</v>
      </c>
      <c r="W153" s="222">
        <f>IF(Q153=0,0,((V153/Q153)-1)*100)</f>
        <v>-10.129525074726009</v>
      </c>
      <c r="Y153" s="3"/>
      <c r="Z153" s="3"/>
    </row>
    <row r="154" spans="1:26" ht="14.25" thickTop="1" thickBot="1" x14ac:dyDescent="0.25">
      <c r="B154" s="212"/>
      <c r="C154" s="123"/>
      <c r="D154" s="123"/>
      <c r="E154" s="123"/>
      <c r="F154" s="123"/>
      <c r="G154" s="123"/>
      <c r="H154" s="123"/>
      <c r="I154" s="124"/>
      <c r="L154" s="206" t="s">
        <v>94</v>
      </c>
      <c r="M154" s="166">
        <f t="shared" ref="M154" si="159">+M151+M152+M153</f>
        <v>7864</v>
      </c>
      <c r="N154" s="167">
        <f t="shared" ref="N154" si="160">+N151+N152+N153</f>
        <v>10708</v>
      </c>
      <c r="O154" s="166">
        <f t="shared" ref="O154" si="161">+O151+O152+O153</f>
        <v>18572</v>
      </c>
      <c r="P154" s="166">
        <f t="shared" ref="P154" si="162">+P151+P152+P153</f>
        <v>1</v>
      </c>
      <c r="Q154" s="166">
        <f t="shared" ref="Q154" si="163">+Q151+Q152+Q153</f>
        <v>18573</v>
      </c>
      <c r="R154" s="166">
        <f t="shared" ref="R154" si="164">+R151+R152+R153</f>
        <v>6568</v>
      </c>
      <c r="S154" s="167">
        <f t="shared" ref="S154" si="165">+S151+S152+S153</f>
        <v>10084</v>
      </c>
      <c r="T154" s="166">
        <f t="shared" ref="T154" si="166">+T151+T152+T153</f>
        <v>16652</v>
      </c>
      <c r="U154" s="166">
        <f t="shared" ref="U154" si="167">+U151+U152+U153</f>
        <v>14</v>
      </c>
      <c r="V154" s="168">
        <f t="shared" ref="V154" si="168">+V151+V152+V153</f>
        <v>16666</v>
      </c>
      <c r="W154" s="169">
        <f t="shared" ref="W154" si="169">IF(Q154=0,0,((V154/Q154)-1)*100)</f>
        <v>-10.267592742152587</v>
      </c>
      <c r="Y154" s="3"/>
      <c r="Z154" s="3"/>
    </row>
    <row r="155" spans="1:26" ht="14.25" thickTop="1" thickBot="1" x14ac:dyDescent="0.25">
      <c r="B155" s="212"/>
      <c r="C155" s="123"/>
      <c r="D155" s="123"/>
      <c r="E155" s="123"/>
      <c r="F155" s="123"/>
      <c r="G155" s="123"/>
      <c r="H155" s="123"/>
      <c r="I155" s="124"/>
      <c r="L155" s="206" t="s">
        <v>95</v>
      </c>
      <c r="M155" s="166">
        <f t="shared" ref="M155:V155" si="170">+M147+M151+M152+M153</f>
        <v>12959</v>
      </c>
      <c r="N155" s="167">
        <f t="shared" si="170"/>
        <v>15933</v>
      </c>
      <c r="O155" s="166">
        <f t="shared" si="170"/>
        <v>28892</v>
      </c>
      <c r="P155" s="166">
        <f t="shared" si="170"/>
        <v>16</v>
      </c>
      <c r="Q155" s="166">
        <f t="shared" si="170"/>
        <v>28908</v>
      </c>
      <c r="R155" s="166">
        <f t="shared" si="170"/>
        <v>11625</v>
      </c>
      <c r="S155" s="167">
        <f t="shared" si="170"/>
        <v>16002</v>
      </c>
      <c r="T155" s="166">
        <f t="shared" si="170"/>
        <v>27627</v>
      </c>
      <c r="U155" s="166">
        <f t="shared" si="170"/>
        <v>14</v>
      </c>
      <c r="V155" s="168">
        <f t="shared" si="170"/>
        <v>27641</v>
      </c>
      <c r="W155" s="169">
        <f>IF(Q155=0,0,((V155/Q155)-1)*100)</f>
        <v>-4.3828697938287036</v>
      </c>
      <c r="Y155" s="3"/>
      <c r="Z155" s="3"/>
    </row>
    <row r="156" spans="1:26" ht="14.25" thickTop="1" thickBot="1" x14ac:dyDescent="0.25">
      <c r="B156" s="212"/>
      <c r="C156" s="123"/>
      <c r="D156" s="123"/>
      <c r="E156" s="123"/>
      <c r="F156" s="123"/>
      <c r="G156" s="123"/>
      <c r="H156" s="123"/>
      <c r="I156" s="124"/>
      <c r="L156" s="226" t="s">
        <v>22</v>
      </c>
      <c r="M156" s="248">
        <f>+M102+M129</f>
        <v>1415</v>
      </c>
      <c r="N156" s="249">
        <f>+N102+N129</f>
        <v>1574</v>
      </c>
      <c r="O156" s="161">
        <f t="shared" si="155"/>
        <v>2989</v>
      </c>
      <c r="P156" s="255">
        <f>+P102+P129</f>
        <v>0</v>
      </c>
      <c r="Q156" s="163">
        <f t="shared" si="156"/>
        <v>2989</v>
      </c>
      <c r="R156" s="248"/>
      <c r="S156" s="249"/>
      <c r="T156" s="161"/>
      <c r="U156" s="255"/>
      <c r="V156" s="165"/>
      <c r="W156" s="222"/>
      <c r="Y156" s="3"/>
      <c r="Z156" s="3"/>
    </row>
    <row r="157" spans="1:26" ht="14.25" thickTop="1" thickBot="1" x14ac:dyDescent="0.25">
      <c r="A157" s="123"/>
      <c r="B157" s="212"/>
      <c r="C157" s="123"/>
      <c r="D157" s="123"/>
      <c r="E157" s="123"/>
      <c r="F157" s="123"/>
      <c r="G157" s="123"/>
      <c r="H157" s="123"/>
      <c r="I157" s="124"/>
      <c r="J157" s="123"/>
      <c r="L157" s="207" t="s">
        <v>62</v>
      </c>
      <c r="M157" s="170">
        <f t="shared" ref="M157:Q157" si="171">M156+M152+M153</f>
        <v>4236</v>
      </c>
      <c r="N157" s="170">
        <f t="shared" si="171"/>
        <v>4777</v>
      </c>
      <c r="O157" s="171">
        <f t="shared" si="171"/>
        <v>9013</v>
      </c>
      <c r="P157" s="171">
        <f t="shared" si="171"/>
        <v>0</v>
      </c>
      <c r="Q157" s="171">
        <f t="shared" si="171"/>
        <v>9013</v>
      </c>
      <c r="R157" s="170"/>
      <c r="S157" s="170"/>
      <c r="T157" s="171"/>
      <c r="U157" s="171"/>
      <c r="V157" s="171"/>
      <c r="W157" s="172"/>
      <c r="Y157" s="3"/>
      <c r="Z157" s="3"/>
    </row>
    <row r="158" spans="1:26" ht="13.5" thickTop="1" x14ac:dyDescent="0.2">
      <c r="A158" s="123"/>
      <c r="B158" s="212"/>
      <c r="C158" s="123"/>
      <c r="D158" s="123"/>
      <c r="E158" s="123"/>
      <c r="F158" s="123"/>
      <c r="G158" s="123"/>
      <c r="H158" s="123"/>
      <c r="I158" s="124"/>
      <c r="J158" s="123"/>
      <c r="L158" s="226" t="s">
        <v>25</v>
      </c>
      <c r="M158" s="248">
        <f t="shared" ref="M158:N160" si="172">+M104+M131</f>
        <v>1361</v>
      </c>
      <c r="N158" s="249">
        <f t="shared" si="172"/>
        <v>1349</v>
      </c>
      <c r="O158" s="161">
        <f t="shared" ref="O158:O160" si="173">+M158+N158</f>
        <v>2710</v>
      </c>
      <c r="P158" s="256">
        <f>+P104+P131</f>
        <v>0</v>
      </c>
      <c r="Q158" s="163">
        <f t="shared" ref="Q158:Q160" si="174">+O158+P158</f>
        <v>2710</v>
      </c>
      <c r="R158" s="248"/>
      <c r="S158" s="249"/>
      <c r="T158" s="161"/>
      <c r="U158" s="256"/>
      <c r="V158" s="165"/>
      <c r="W158" s="222"/>
    </row>
    <row r="159" spans="1:26" x14ac:dyDescent="0.2">
      <c r="A159" s="123"/>
      <c r="B159" s="126"/>
      <c r="C159" s="136"/>
      <c r="D159" s="136"/>
      <c r="E159" s="127"/>
      <c r="F159" s="137"/>
      <c r="G159" s="137"/>
      <c r="H159" s="138"/>
      <c r="I159" s="139"/>
      <c r="J159" s="123"/>
      <c r="L159" s="226" t="s">
        <v>26</v>
      </c>
      <c r="M159" s="248">
        <f t="shared" si="172"/>
        <v>1074</v>
      </c>
      <c r="N159" s="249">
        <f t="shared" si="172"/>
        <v>1249</v>
      </c>
      <c r="O159" s="161">
        <f>+M159+N159</f>
        <v>2323</v>
      </c>
      <c r="P159" s="102">
        <f>+P105+P132</f>
        <v>0</v>
      </c>
      <c r="Q159" s="163">
        <f>+O159+P159</f>
        <v>2323</v>
      </c>
      <c r="R159" s="248"/>
      <c r="S159" s="249"/>
      <c r="T159" s="161"/>
      <c r="U159" s="102"/>
      <c r="V159" s="165"/>
      <c r="W159" s="222"/>
    </row>
    <row r="160" spans="1:26" ht="13.5" customHeight="1" thickBot="1" x14ac:dyDescent="0.25">
      <c r="A160" s="129"/>
      <c r="B160" s="214"/>
      <c r="C160" s="132"/>
      <c r="D160" s="132"/>
      <c r="E160" s="132"/>
      <c r="F160" s="132"/>
      <c r="G160" s="132"/>
      <c r="H160" s="132"/>
      <c r="I160" s="133"/>
      <c r="J160" s="129"/>
      <c r="K160" s="129"/>
      <c r="L160" s="226" t="s">
        <v>27</v>
      </c>
      <c r="M160" s="248">
        <f t="shared" si="172"/>
        <v>1282</v>
      </c>
      <c r="N160" s="249">
        <f t="shared" si="172"/>
        <v>1432</v>
      </c>
      <c r="O160" s="161">
        <f t="shared" si="173"/>
        <v>2714</v>
      </c>
      <c r="P160" s="102">
        <f>+P106+P133</f>
        <v>0</v>
      </c>
      <c r="Q160" s="163">
        <f t="shared" si="174"/>
        <v>2714</v>
      </c>
      <c r="R160" s="248"/>
      <c r="S160" s="249"/>
      <c r="T160" s="161"/>
      <c r="U160" s="102"/>
      <c r="V160" s="165"/>
      <c r="W160" s="222"/>
    </row>
    <row r="161" spans="1:26" ht="13.5" customHeight="1" thickTop="1" thickBot="1" x14ac:dyDescent="0.25">
      <c r="A161" s="129"/>
      <c r="B161" s="214"/>
      <c r="C161" s="132"/>
      <c r="D161" s="132"/>
      <c r="E161" s="132"/>
      <c r="F161" s="132"/>
      <c r="G161" s="132"/>
      <c r="H161" s="132"/>
      <c r="I161" s="133"/>
      <c r="J161" s="129"/>
      <c r="K161" s="129"/>
      <c r="L161" s="206" t="s">
        <v>60</v>
      </c>
      <c r="M161" s="166">
        <f t="shared" ref="M161:Q161" si="175">+M158+M159+M160</f>
        <v>3717</v>
      </c>
      <c r="N161" s="167">
        <f t="shared" si="175"/>
        <v>4030</v>
      </c>
      <c r="O161" s="166">
        <f t="shared" si="175"/>
        <v>7747</v>
      </c>
      <c r="P161" s="166">
        <f t="shared" si="175"/>
        <v>0</v>
      </c>
      <c r="Q161" s="166">
        <f t="shared" si="175"/>
        <v>7747</v>
      </c>
      <c r="R161" s="166"/>
      <c r="S161" s="167"/>
      <c r="T161" s="166"/>
      <c r="U161" s="166"/>
      <c r="V161" s="166"/>
      <c r="W161" s="169"/>
    </row>
    <row r="162" spans="1:26" ht="14.25" thickTop="1" thickBot="1" x14ac:dyDescent="0.25">
      <c r="B162" s="212"/>
      <c r="C162" s="123"/>
      <c r="D162" s="123"/>
      <c r="E162" s="123"/>
      <c r="F162" s="123"/>
      <c r="G162" s="123"/>
      <c r="H162" s="123"/>
      <c r="I162" s="124"/>
      <c r="L162" s="206" t="s">
        <v>92</v>
      </c>
      <c r="M162" s="166">
        <f t="shared" ref="M162:Q162" si="176">+M147+M151+M157+M161</f>
        <v>18091</v>
      </c>
      <c r="N162" s="167">
        <f t="shared" si="176"/>
        <v>21537</v>
      </c>
      <c r="O162" s="166">
        <f t="shared" si="176"/>
        <v>39628</v>
      </c>
      <c r="P162" s="166">
        <f t="shared" si="176"/>
        <v>16</v>
      </c>
      <c r="Q162" s="166">
        <f t="shared" si="176"/>
        <v>39644</v>
      </c>
      <c r="R162" s="166"/>
      <c r="S162" s="167"/>
      <c r="T162" s="166"/>
      <c r="U162" s="166"/>
      <c r="V162" s="168"/>
      <c r="W162" s="169"/>
      <c r="Y162" s="3"/>
      <c r="Z162" s="3"/>
    </row>
    <row r="163" spans="1:26" ht="14.25" thickTop="1" thickBot="1" x14ac:dyDescent="0.25">
      <c r="B163" s="212"/>
      <c r="C163" s="123"/>
      <c r="D163" s="123"/>
      <c r="E163" s="123"/>
      <c r="F163" s="123"/>
      <c r="G163" s="123"/>
      <c r="H163" s="123"/>
      <c r="I163" s="124"/>
      <c r="L163" s="205" t="s">
        <v>61</v>
      </c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6"/>
    </row>
    <row r="164" spans="1:26" ht="13.5" thickTop="1" x14ac:dyDescent="0.2">
      <c r="B164" s="212"/>
      <c r="C164" s="123"/>
      <c r="D164" s="123"/>
      <c r="E164" s="123"/>
      <c r="F164" s="123"/>
      <c r="G164" s="123"/>
      <c r="H164" s="123"/>
      <c r="I164" s="124"/>
      <c r="L164" s="308" t="s">
        <v>49</v>
      </c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10"/>
    </row>
    <row r="165" spans="1:26" ht="13.5" thickBot="1" x14ac:dyDescent="0.25">
      <c r="B165" s="212"/>
      <c r="C165" s="123"/>
      <c r="D165" s="123"/>
      <c r="E165" s="123"/>
      <c r="F165" s="123"/>
      <c r="G165" s="123"/>
      <c r="H165" s="123"/>
      <c r="I165" s="124"/>
      <c r="L165" s="311" t="s">
        <v>50</v>
      </c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3"/>
    </row>
    <row r="166" spans="1:26" ht="14.25" thickTop="1" thickBot="1" x14ac:dyDescent="0.25">
      <c r="B166" s="212"/>
      <c r="C166" s="123"/>
      <c r="D166" s="123"/>
      <c r="E166" s="123"/>
      <c r="F166" s="123"/>
      <c r="G166" s="123"/>
      <c r="H166" s="123"/>
      <c r="I166" s="124"/>
      <c r="L166" s="202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122" t="s">
        <v>41</v>
      </c>
    </row>
    <row r="167" spans="1:26" ht="14.25" thickTop="1" thickBot="1" x14ac:dyDescent="0.25">
      <c r="B167" s="212"/>
      <c r="C167" s="123"/>
      <c r="D167" s="123"/>
      <c r="E167" s="123"/>
      <c r="F167" s="123"/>
      <c r="G167" s="123"/>
      <c r="H167" s="123"/>
      <c r="I167" s="124"/>
      <c r="L167" s="224"/>
      <c r="M167" s="317" t="s">
        <v>91</v>
      </c>
      <c r="N167" s="318"/>
      <c r="O167" s="318"/>
      <c r="P167" s="318"/>
      <c r="Q167" s="319"/>
      <c r="R167" s="317" t="s">
        <v>93</v>
      </c>
      <c r="S167" s="318"/>
      <c r="T167" s="318"/>
      <c r="U167" s="318"/>
      <c r="V167" s="319"/>
      <c r="W167" s="225" t="s">
        <v>4</v>
      </c>
    </row>
    <row r="168" spans="1:26" ht="13.5" thickTop="1" x14ac:dyDescent="0.2">
      <c r="B168" s="212"/>
      <c r="C168" s="123"/>
      <c r="D168" s="123"/>
      <c r="E168" s="123"/>
      <c r="F168" s="123"/>
      <c r="G168" s="123"/>
      <c r="H168" s="123"/>
      <c r="I168" s="124"/>
      <c r="L168" s="226" t="s">
        <v>5</v>
      </c>
      <c r="M168" s="227"/>
      <c r="N168" s="230"/>
      <c r="O168" s="199"/>
      <c r="P168" s="231"/>
      <c r="Q168" s="200"/>
      <c r="R168" s="227"/>
      <c r="S168" s="230"/>
      <c r="T168" s="199"/>
      <c r="U168" s="231"/>
      <c r="V168" s="200"/>
      <c r="W168" s="229" t="s">
        <v>6</v>
      </c>
    </row>
    <row r="169" spans="1:26" ht="13.5" thickBot="1" x14ac:dyDescent="0.25">
      <c r="B169" s="212"/>
      <c r="C169" s="123"/>
      <c r="D169" s="123"/>
      <c r="E169" s="123"/>
      <c r="F169" s="123"/>
      <c r="G169" s="123"/>
      <c r="H169" s="123"/>
      <c r="I169" s="124"/>
      <c r="L169" s="232"/>
      <c r="M169" s="236" t="s">
        <v>42</v>
      </c>
      <c r="N169" s="237" t="s">
        <v>43</v>
      </c>
      <c r="O169" s="201" t="s">
        <v>44</v>
      </c>
      <c r="P169" s="238" t="s">
        <v>13</v>
      </c>
      <c r="Q169" s="221" t="s">
        <v>9</v>
      </c>
      <c r="R169" s="236" t="s">
        <v>42</v>
      </c>
      <c r="S169" s="237" t="s">
        <v>43</v>
      </c>
      <c r="T169" s="201" t="s">
        <v>44</v>
      </c>
      <c r="U169" s="238" t="s">
        <v>13</v>
      </c>
      <c r="V169" s="221" t="s">
        <v>9</v>
      </c>
      <c r="W169" s="235"/>
    </row>
    <row r="170" spans="1:26" ht="3.75" customHeight="1" thickTop="1" x14ac:dyDescent="0.2">
      <c r="B170" s="212"/>
      <c r="C170" s="123"/>
      <c r="D170" s="123"/>
      <c r="E170" s="123"/>
      <c r="F170" s="123"/>
      <c r="G170" s="123"/>
      <c r="H170" s="123"/>
      <c r="I170" s="124"/>
      <c r="L170" s="226"/>
      <c r="M170" s="242"/>
      <c r="N170" s="243"/>
      <c r="O170" s="176"/>
      <c r="P170" s="244"/>
      <c r="Q170" s="182"/>
      <c r="R170" s="242"/>
      <c r="S170" s="243"/>
      <c r="T170" s="176"/>
      <c r="U170" s="244"/>
      <c r="V170" s="186"/>
      <c r="W170" s="245"/>
    </row>
    <row r="171" spans="1:26" x14ac:dyDescent="0.2">
      <c r="B171" s="212"/>
      <c r="C171" s="123"/>
      <c r="D171" s="123"/>
      <c r="E171" s="123"/>
      <c r="F171" s="123"/>
      <c r="G171" s="123"/>
      <c r="H171" s="123"/>
      <c r="I171" s="124"/>
      <c r="L171" s="226" t="s">
        <v>14</v>
      </c>
      <c r="M171" s="248">
        <v>0</v>
      </c>
      <c r="N171" s="249">
        <v>0</v>
      </c>
      <c r="O171" s="177">
        <v>0</v>
      </c>
      <c r="P171" s="102">
        <v>0</v>
      </c>
      <c r="Q171" s="183">
        <f>O171+P171</f>
        <v>0</v>
      </c>
      <c r="R171" s="248">
        <v>0</v>
      </c>
      <c r="S171" s="249">
        <v>1</v>
      </c>
      <c r="T171" s="177">
        <f>+R171+S171</f>
        <v>1</v>
      </c>
      <c r="U171" s="102">
        <v>0</v>
      </c>
      <c r="V171" s="187">
        <f>+T171+U171</f>
        <v>1</v>
      </c>
      <c r="W171" s="222">
        <f t="shared" ref="W171:W179" si="177">IF(Q171=0,0,((V171/Q171)-1)*100)</f>
        <v>0</v>
      </c>
    </row>
    <row r="172" spans="1:26" x14ac:dyDescent="0.2">
      <c r="B172" s="212"/>
      <c r="C172" s="123"/>
      <c r="D172" s="123"/>
      <c r="E172" s="123"/>
      <c r="F172" s="123"/>
      <c r="G172" s="123"/>
      <c r="H172" s="123"/>
      <c r="I172" s="124"/>
      <c r="L172" s="226" t="s">
        <v>15</v>
      </c>
      <c r="M172" s="248">
        <v>0</v>
      </c>
      <c r="N172" s="249">
        <v>0</v>
      </c>
      <c r="O172" s="177">
        <v>0</v>
      </c>
      <c r="P172" s="102">
        <v>0</v>
      </c>
      <c r="Q172" s="183">
        <f>O172+P172</f>
        <v>0</v>
      </c>
      <c r="R172" s="248">
        <v>1</v>
      </c>
      <c r="S172" s="249">
        <v>0</v>
      </c>
      <c r="T172" s="177">
        <f t="shared" ref="T172:T173" si="178">+R172+S172</f>
        <v>1</v>
      </c>
      <c r="U172" s="102">
        <v>0</v>
      </c>
      <c r="V172" s="187">
        <f t="shared" ref="V172:V173" si="179">+T172+U172</f>
        <v>1</v>
      </c>
      <c r="W172" s="222">
        <f t="shared" si="177"/>
        <v>0</v>
      </c>
    </row>
    <row r="173" spans="1:26" ht="13.5" thickBot="1" x14ac:dyDescent="0.25">
      <c r="B173" s="212"/>
      <c r="C173" s="123"/>
      <c r="D173" s="123"/>
      <c r="E173" s="123"/>
      <c r="F173" s="123"/>
      <c r="G173" s="123"/>
      <c r="H173" s="123"/>
      <c r="I173" s="124"/>
      <c r="L173" s="232" t="s">
        <v>16</v>
      </c>
      <c r="M173" s="248">
        <v>0</v>
      </c>
      <c r="N173" s="249">
        <v>0</v>
      </c>
      <c r="O173" s="177">
        <f>SUM(M173:N173)</f>
        <v>0</v>
      </c>
      <c r="P173" s="102">
        <v>0</v>
      </c>
      <c r="Q173" s="183">
        <f>O173+P173</f>
        <v>0</v>
      </c>
      <c r="R173" s="248">
        <v>3</v>
      </c>
      <c r="S173" s="249">
        <v>3</v>
      </c>
      <c r="T173" s="177">
        <f t="shared" si="178"/>
        <v>6</v>
      </c>
      <c r="U173" s="102">
        <v>0</v>
      </c>
      <c r="V173" s="187">
        <f t="shared" si="179"/>
        <v>6</v>
      </c>
      <c r="W173" s="222">
        <f t="shared" si="177"/>
        <v>0</v>
      </c>
    </row>
    <row r="174" spans="1:26" ht="14.25" thickTop="1" thickBot="1" x14ac:dyDescent="0.25">
      <c r="B174" s="212"/>
      <c r="C174" s="123"/>
      <c r="D174" s="123"/>
      <c r="E174" s="123"/>
      <c r="F174" s="123"/>
      <c r="G174" s="123"/>
      <c r="H174" s="123"/>
      <c r="I174" s="124"/>
      <c r="L174" s="208" t="s">
        <v>56</v>
      </c>
      <c r="M174" s="189">
        <f t="shared" ref="M174:N174" si="180">+M171+M172+M173</f>
        <v>0</v>
      </c>
      <c r="N174" s="190">
        <f t="shared" si="180"/>
        <v>0</v>
      </c>
      <c r="O174" s="189">
        <f t="shared" ref="O174:P174" si="181">+O171+O172+O173</f>
        <v>0</v>
      </c>
      <c r="P174" s="189">
        <f t="shared" si="181"/>
        <v>0</v>
      </c>
      <c r="Q174" s="189">
        <f t="shared" ref="Q174:V174" si="182">+Q171+Q172+Q173</f>
        <v>0</v>
      </c>
      <c r="R174" s="189">
        <f t="shared" si="182"/>
        <v>4</v>
      </c>
      <c r="S174" s="190">
        <f t="shared" si="182"/>
        <v>4</v>
      </c>
      <c r="T174" s="189">
        <f t="shared" si="182"/>
        <v>8</v>
      </c>
      <c r="U174" s="189">
        <f t="shared" si="182"/>
        <v>0</v>
      </c>
      <c r="V174" s="191">
        <f t="shared" si="182"/>
        <v>8</v>
      </c>
      <c r="W174" s="192">
        <f t="shared" si="177"/>
        <v>0</v>
      </c>
    </row>
    <row r="175" spans="1:26" ht="13.5" thickTop="1" x14ac:dyDescent="0.2">
      <c r="B175" s="212"/>
      <c r="C175" s="123"/>
      <c r="D175" s="123"/>
      <c r="E175" s="123"/>
      <c r="F175" s="123"/>
      <c r="G175" s="123"/>
      <c r="H175" s="123"/>
      <c r="I175" s="124"/>
      <c r="L175" s="226" t="s">
        <v>18</v>
      </c>
      <c r="M175" s="258">
        <v>0</v>
      </c>
      <c r="N175" s="259">
        <v>0</v>
      </c>
      <c r="O175" s="178">
        <f>M175+N175</f>
        <v>0</v>
      </c>
      <c r="P175" s="102">
        <v>0</v>
      </c>
      <c r="Q175" s="184">
        <f>O175+P175</f>
        <v>0</v>
      </c>
      <c r="R175" s="258">
        <v>2</v>
      </c>
      <c r="S175" s="259">
        <v>7</v>
      </c>
      <c r="T175" s="178">
        <f t="shared" ref="T175:T177" si="183">+R175+S175</f>
        <v>9</v>
      </c>
      <c r="U175" s="102">
        <v>0</v>
      </c>
      <c r="V175" s="187">
        <f t="shared" ref="V175:V177" si="184">+T175+U175</f>
        <v>9</v>
      </c>
      <c r="W175" s="222">
        <f t="shared" si="177"/>
        <v>0</v>
      </c>
    </row>
    <row r="176" spans="1:26" x14ac:dyDescent="0.2">
      <c r="B176" s="212"/>
      <c r="C176" s="123"/>
      <c r="D176" s="123"/>
      <c r="E176" s="123"/>
      <c r="F176" s="123"/>
      <c r="G176" s="123"/>
      <c r="H176" s="123"/>
      <c r="I176" s="124"/>
      <c r="L176" s="226" t="s">
        <v>19</v>
      </c>
      <c r="M176" s="248">
        <v>0</v>
      </c>
      <c r="N176" s="249">
        <v>0</v>
      </c>
      <c r="O176" s="177">
        <f>M176+N176</f>
        <v>0</v>
      </c>
      <c r="P176" s="102">
        <v>0</v>
      </c>
      <c r="Q176" s="183">
        <f>O176+P176</f>
        <v>0</v>
      </c>
      <c r="R176" s="248">
        <v>5</v>
      </c>
      <c r="S176" s="249">
        <v>3</v>
      </c>
      <c r="T176" s="177">
        <f t="shared" si="183"/>
        <v>8</v>
      </c>
      <c r="U176" s="102">
        <v>0</v>
      </c>
      <c r="V176" s="187">
        <f t="shared" si="184"/>
        <v>8</v>
      </c>
      <c r="W176" s="222">
        <f t="shared" si="177"/>
        <v>0</v>
      </c>
    </row>
    <row r="177" spans="1:23" ht="13.5" thickBot="1" x14ac:dyDescent="0.25">
      <c r="B177" s="212"/>
      <c r="C177" s="123"/>
      <c r="D177" s="123"/>
      <c r="E177" s="123"/>
      <c r="F177" s="123"/>
      <c r="G177" s="123"/>
      <c r="H177" s="123"/>
      <c r="I177" s="124"/>
      <c r="L177" s="226" t="s">
        <v>20</v>
      </c>
      <c r="M177" s="248">
        <v>0</v>
      </c>
      <c r="N177" s="249">
        <v>0</v>
      </c>
      <c r="O177" s="177">
        <f>+N177+M177</f>
        <v>0</v>
      </c>
      <c r="P177" s="102">
        <v>0</v>
      </c>
      <c r="Q177" s="183">
        <f>O177+P177</f>
        <v>0</v>
      </c>
      <c r="R177" s="248">
        <v>1</v>
      </c>
      <c r="S177" s="249">
        <v>13</v>
      </c>
      <c r="T177" s="177">
        <f t="shared" si="183"/>
        <v>14</v>
      </c>
      <c r="U177" s="102">
        <v>0</v>
      </c>
      <c r="V177" s="187">
        <f t="shared" si="184"/>
        <v>14</v>
      </c>
      <c r="W177" s="222">
        <f>IF(Q177=0,0,((V177/Q177)-1)*100)</f>
        <v>0</v>
      </c>
    </row>
    <row r="178" spans="1:23" ht="14.25" thickTop="1" thickBot="1" x14ac:dyDescent="0.25">
      <c r="B178" s="212"/>
      <c r="C178" s="123"/>
      <c r="D178" s="123"/>
      <c r="E178" s="123"/>
      <c r="F178" s="123"/>
      <c r="G178" s="123"/>
      <c r="H178" s="123"/>
      <c r="I178" s="124"/>
      <c r="L178" s="208" t="s">
        <v>89</v>
      </c>
      <c r="M178" s="189">
        <f t="shared" ref="M178:V178" si="185">+M175+M176+M177</f>
        <v>0</v>
      </c>
      <c r="N178" s="190">
        <f t="shared" si="185"/>
        <v>0</v>
      </c>
      <c r="O178" s="189">
        <f t="shared" si="185"/>
        <v>0</v>
      </c>
      <c r="P178" s="189">
        <f t="shared" si="185"/>
        <v>0</v>
      </c>
      <c r="Q178" s="189">
        <f t="shared" si="185"/>
        <v>0</v>
      </c>
      <c r="R178" s="189">
        <f t="shared" si="185"/>
        <v>8</v>
      </c>
      <c r="S178" s="190">
        <f t="shared" si="185"/>
        <v>23</v>
      </c>
      <c r="T178" s="189">
        <f t="shared" si="185"/>
        <v>31</v>
      </c>
      <c r="U178" s="189">
        <f t="shared" si="185"/>
        <v>0</v>
      </c>
      <c r="V178" s="191">
        <f t="shared" si="185"/>
        <v>31</v>
      </c>
      <c r="W178" s="192">
        <f t="shared" ref="W178" si="186">IF(Q178=0,0,((V178/Q178)-1)*100)</f>
        <v>0</v>
      </c>
    </row>
    <row r="179" spans="1:23" ht="13.5" thickTop="1" x14ac:dyDescent="0.2">
      <c r="B179" s="212"/>
      <c r="C179" s="123"/>
      <c r="D179" s="123"/>
      <c r="E179" s="123"/>
      <c r="F179" s="123"/>
      <c r="G179" s="123"/>
      <c r="H179" s="123"/>
      <c r="I179" s="124"/>
      <c r="L179" s="226" t="s">
        <v>21</v>
      </c>
      <c r="M179" s="248">
        <v>2</v>
      </c>
      <c r="N179" s="249">
        <v>0</v>
      </c>
      <c r="O179" s="177">
        <f>SUM(M179:N179)</f>
        <v>2</v>
      </c>
      <c r="P179" s="102">
        <v>0</v>
      </c>
      <c r="Q179" s="183">
        <f>O179+P179</f>
        <v>2</v>
      </c>
      <c r="R179" s="248">
        <v>0</v>
      </c>
      <c r="S179" s="249">
        <v>0</v>
      </c>
      <c r="T179" s="177">
        <f t="shared" ref="T179:T180" si="187">+R179+S179</f>
        <v>0</v>
      </c>
      <c r="U179" s="102">
        <v>0</v>
      </c>
      <c r="V179" s="187">
        <f t="shared" ref="V179:V180" si="188">+T179+U179</f>
        <v>0</v>
      </c>
      <c r="W179" s="222">
        <f t="shared" si="177"/>
        <v>-100</v>
      </c>
    </row>
    <row r="180" spans="1:23" ht="13.5" thickBot="1" x14ac:dyDescent="0.25">
      <c r="B180" s="212"/>
      <c r="C180" s="123"/>
      <c r="D180" s="123"/>
      <c r="E180" s="123"/>
      <c r="F180" s="123"/>
      <c r="G180" s="123"/>
      <c r="H180" s="123"/>
      <c r="I180" s="124"/>
      <c r="L180" s="226" t="s">
        <v>90</v>
      </c>
      <c r="M180" s="248">
        <v>0</v>
      </c>
      <c r="N180" s="249">
        <v>1</v>
      </c>
      <c r="O180" s="177">
        <f>SUM(M180:N180)</f>
        <v>1</v>
      </c>
      <c r="P180" s="102">
        <v>0</v>
      </c>
      <c r="Q180" s="183">
        <f>O180+P180</f>
        <v>1</v>
      </c>
      <c r="R180" s="248">
        <v>0</v>
      </c>
      <c r="S180" s="249">
        <v>1</v>
      </c>
      <c r="T180" s="177">
        <f t="shared" si="187"/>
        <v>1</v>
      </c>
      <c r="U180" s="102">
        <v>0</v>
      </c>
      <c r="V180" s="187">
        <f t="shared" si="188"/>
        <v>1</v>
      </c>
      <c r="W180" s="222">
        <f>IF(Q180=0,0,((V180/Q180)-1)*100)</f>
        <v>0</v>
      </c>
    </row>
    <row r="181" spans="1:23" ht="14.25" thickTop="1" thickBot="1" x14ac:dyDescent="0.25">
      <c r="B181" s="212"/>
      <c r="C181" s="123"/>
      <c r="D181" s="123"/>
      <c r="E181" s="123"/>
      <c r="F181" s="123"/>
      <c r="G181" s="123"/>
      <c r="H181" s="123"/>
      <c r="I181" s="124"/>
      <c r="L181" s="208" t="s">
        <v>94</v>
      </c>
      <c r="M181" s="189">
        <f t="shared" ref="M181" si="189">+M178+M179+M180</f>
        <v>2</v>
      </c>
      <c r="N181" s="190">
        <f t="shared" ref="N181" si="190">+N178+N179+N180</f>
        <v>1</v>
      </c>
      <c r="O181" s="189">
        <f t="shared" ref="O181" si="191">+O178+O179+O180</f>
        <v>3</v>
      </c>
      <c r="P181" s="189">
        <f t="shared" ref="P181" si="192">+P178+P179+P180</f>
        <v>0</v>
      </c>
      <c r="Q181" s="189">
        <f t="shared" ref="Q181" si="193">+Q178+Q179+Q180</f>
        <v>3</v>
      </c>
      <c r="R181" s="189">
        <f t="shared" ref="R181" si="194">+R178+R179+R180</f>
        <v>8</v>
      </c>
      <c r="S181" s="190">
        <f t="shared" ref="S181" si="195">+S178+S179+S180</f>
        <v>24</v>
      </c>
      <c r="T181" s="189">
        <f t="shared" ref="T181" si="196">+T178+T179+T180</f>
        <v>32</v>
      </c>
      <c r="U181" s="189">
        <f t="shared" ref="U181" si="197">+U178+U179+U180</f>
        <v>0</v>
      </c>
      <c r="V181" s="191">
        <f t="shared" ref="V181" si="198">+V178+V179+V180</f>
        <v>32</v>
      </c>
      <c r="W181" s="192">
        <f t="shared" ref="W181" si="199">IF(Q181=0,0,((V181/Q181)-1)*100)</f>
        <v>966.66666666666663</v>
      </c>
    </row>
    <row r="182" spans="1:23" ht="14.25" thickTop="1" thickBot="1" x14ac:dyDescent="0.25">
      <c r="B182" s="212"/>
      <c r="C182" s="123"/>
      <c r="D182" s="123"/>
      <c r="E182" s="123"/>
      <c r="F182" s="123"/>
      <c r="G182" s="123"/>
      <c r="H182" s="123"/>
      <c r="I182" s="124"/>
      <c r="L182" s="208" t="s">
        <v>95</v>
      </c>
      <c r="M182" s="189">
        <f t="shared" ref="M182:V182" si="200">+M174+M178+M179+M180</f>
        <v>2</v>
      </c>
      <c r="N182" s="190">
        <f t="shared" si="200"/>
        <v>1</v>
      </c>
      <c r="O182" s="189">
        <f t="shared" si="200"/>
        <v>3</v>
      </c>
      <c r="P182" s="189">
        <f t="shared" si="200"/>
        <v>0</v>
      </c>
      <c r="Q182" s="189">
        <f t="shared" si="200"/>
        <v>3</v>
      </c>
      <c r="R182" s="189">
        <f t="shared" si="200"/>
        <v>12</v>
      </c>
      <c r="S182" s="190">
        <f t="shared" si="200"/>
        <v>28</v>
      </c>
      <c r="T182" s="189">
        <f t="shared" si="200"/>
        <v>40</v>
      </c>
      <c r="U182" s="189">
        <f t="shared" si="200"/>
        <v>0</v>
      </c>
      <c r="V182" s="191">
        <f t="shared" si="200"/>
        <v>40</v>
      </c>
      <c r="W182" s="192">
        <f>IF(Q182=0,0,((V182/Q182)-1)*100)</f>
        <v>1233.3333333333335</v>
      </c>
    </row>
    <row r="183" spans="1:23" ht="14.25" thickTop="1" thickBot="1" x14ac:dyDescent="0.25">
      <c r="B183" s="212"/>
      <c r="C183" s="123"/>
      <c r="D183" s="123"/>
      <c r="E183" s="123"/>
      <c r="F183" s="123"/>
      <c r="G183" s="123"/>
      <c r="H183" s="123"/>
      <c r="I183" s="124"/>
      <c r="L183" s="226" t="s">
        <v>22</v>
      </c>
      <c r="M183" s="248">
        <v>0</v>
      </c>
      <c r="N183" s="249">
        <v>0</v>
      </c>
      <c r="O183" s="179">
        <v>0</v>
      </c>
      <c r="P183" s="255">
        <v>0</v>
      </c>
      <c r="Q183" s="183">
        <f>O183+P183</f>
        <v>0</v>
      </c>
      <c r="R183" s="248"/>
      <c r="S183" s="249"/>
      <c r="T183" s="179"/>
      <c r="U183" s="255"/>
      <c r="V183" s="187"/>
      <c r="W183" s="222"/>
    </row>
    <row r="184" spans="1:23" ht="14.25" thickTop="1" thickBot="1" x14ac:dyDescent="0.25">
      <c r="B184" s="212"/>
      <c r="C184" s="123"/>
      <c r="D184" s="123"/>
      <c r="E184" s="123"/>
      <c r="F184" s="123"/>
      <c r="G184" s="123"/>
      <c r="H184" s="123"/>
      <c r="I184" s="124"/>
      <c r="L184" s="209" t="s">
        <v>62</v>
      </c>
      <c r="M184" s="193">
        <f t="shared" ref="M184:Q184" si="201">M183+M179+M180</f>
        <v>2</v>
      </c>
      <c r="N184" s="193">
        <f t="shared" si="201"/>
        <v>1</v>
      </c>
      <c r="O184" s="197">
        <f t="shared" si="201"/>
        <v>3</v>
      </c>
      <c r="P184" s="197">
        <f t="shared" si="201"/>
        <v>0</v>
      </c>
      <c r="Q184" s="196">
        <f t="shared" si="201"/>
        <v>3</v>
      </c>
      <c r="R184" s="193"/>
      <c r="S184" s="193"/>
      <c r="T184" s="197"/>
      <c r="U184" s="197"/>
      <c r="V184" s="197"/>
      <c r="W184" s="198"/>
    </row>
    <row r="185" spans="1:23" ht="13.5" thickTop="1" x14ac:dyDescent="0.2">
      <c r="A185" s="129"/>
      <c r="B185" s="213"/>
      <c r="C185" s="130"/>
      <c r="D185" s="130"/>
      <c r="E185" s="130"/>
      <c r="F185" s="130"/>
      <c r="G185" s="130"/>
      <c r="H185" s="130"/>
      <c r="I185" s="131"/>
      <c r="J185" s="129"/>
      <c r="K185" s="129"/>
      <c r="L185" s="260" t="s">
        <v>25</v>
      </c>
      <c r="M185" s="261">
        <v>0</v>
      </c>
      <c r="N185" s="262">
        <v>0</v>
      </c>
      <c r="O185" s="180">
        <f>SUM(M185:N185)</f>
        <v>0</v>
      </c>
      <c r="P185" s="263">
        <v>0</v>
      </c>
      <c r="Q185" s="185">
        <f>O185+P185</f>
        <v>0</v>
      </c>
      <c r="R185" s="261"/>
      <c r="S185" s="262"/>
      <c r="T185" s="180"/>
      <c r="U185" s="263"/>
      <c r="V185" s="188"/>
      <c r="W185" s="264"/>
    </row>
    <row r="186" spans="1:23" ht="12.75" customHeight="1" x14ac:dyDescent="0.2">
      <c r="A186" s="129"/>
      <c r="B186" s="214"/>
      <c r="C186" s="132"/>
      <c r="D186" s="132"/>
      <c r="E186" s="132"/>
      <c r="F186" s="132"/>
      <c r="G186" s="132"/>
      <c r="H186" s="132"/>
      <c r="I186" s="133"/>
      <c r="J186" s="129"/>
      <c r="K186" s="129"/>
      <c r="L186" s="260" t="s">
        <v>26</v>
      </c>
      <c r="M186" s="261">
        <v>0</v>
      </c>
      <c r="N186" s="262">
        <v>0</v>
      </c>
      <c r="O186" s="180">
        <f>SUM(M186:N186)</f>
        <v>0</v>
      </c>
      <c r="P186" s="265">
        <v>0</v>
      </c>
      <c r="Q186" s="185">
        <f>O186+P186</f>
        <v>0</v>
      </c>
      <c r="R186" s="261"/>
      <c r="S186" s="262"/>
      <c r="T186" s="180"/>
      <c r="U186" s="265"/>
      <c r="V186" s="180"/>
      <c r="W186" s="264"/>
    </row>
    <row r="187" spans="1:23" ht="12.75" customHeight="1" thickBot="1" x14ac:dyDescent="0.25">
      <c r="A187" s="129"/>
      <c r="B187" s="214"/>
      <c r="C187" s="132"/>
      <c r="D187" s="132"/>
      <c r="E187" s="132"/>
      <c r="F187" s="132"/>
      <c r="G187" s="132"/>
      <c r="H187" s="132"/>
      <c r="I187" s="133"/>
      <c r="J187" s="129"/>
      <c r="K187" s="129"/>
      <c r="L187" s="260" t="s">
        <v>27</v>
      </c>
      <c r="M187" s="261">
        <v>1</v>
      </c>
      <c r="N187" s="262">
        <v>0</v>
      </c>
      <c r="O187" s="180">
        <f>SUM(M187:N187)</f>
        <v>1</v>
      </c>
      <c r="P187" s="266"/>
      <c r="Q187" s="185">
        <f>O187+P187</f>
        <v>1</v>
      </c>
      <c r="R187" s="261"/>
      <c r="S187" s="262"/>
      <c r="T187" s="180"/>
      <c r="U187" s="266"/>
      <c r="V187" s="188"/>
      <c r="W187" s="264"/>
    </row>
    <row r="188" spans="1:23" ht="14.25" thickTop="1" thickBot="1" x14ac:dyDescent="0.25">
      <c r="B188" s="212"/>
      <c r="C188" s="123"/>
      <c r="D188" s="123"/>
      <c r="E188" s="123"/>
      <c r="F188" s="123"/>
      <c r="G188" s="123"/>
      <c r="H188" s="123"/>
      <c r="I188" s="124"/>
      <c r="L188" s="208" t="s">
        <v>60</v>
      </c>
      <c r="M188" s="189">
        <f t="shared" ref="M188:Q188" si="202">+M185+M186+M187</f>
        <v>1</v>
      </c>
      <c r="N188" s="190">
        <f t="shared" si="202"/>
        <v>0</v>
      </c>
      <c r="O188" s="189">
        <f t="shared" si="202"/>
        <v>1</v>
      </c>
      <c r="P188" s="189">
        <f t="shared" si="202"/>
        <v>0</v>
      </c>
      <c r="Q188" s="195">
        <f t="shared" si="202"/>
        <v>1</v>
      </c>
      <c r="R188" s="189"/>
      <c r="S188" s="190"/>
      <c r="T188" s="189"/>
      <c r="U188" s="189"/>
      <c r="V188" s="195"/>
      <c r="W188" s="192"/>
    </row>
    <row r="189" spans="1:23" ht="14.25" thickTop="1" thickBot="1" x14ac:dyDescent="0.25">
      <c r="B189" s="212"/>
      <c r="C189" s="123"/>
      <c r="D189" s="123"/>
      <c r="E189" s="123"/>
      <c r="F189" s="123"/>
      <c r="G189" s="123"/>
      <c r="H189" s="123"/>
      <c r="I189" s="124"/>
      <c r="L189" s="208" t="s">
        <v>92</v>
      </c>
      <c r="M189" s="189">
        <f t="shared" ref="M189:Q189" si="203">+M174+M178+M184+M188</f>
        <v>3</v>
      </c>
      <c r="N189" s="190">
        <f t="shared" si="203"/>
        <v>1</v>
      </c>
      <c r="O189" s="189">
        <f t="shared" si="203"/>
        <v>4</v>
      </c>
      <c r="P189" s="189">
        <f t="shared" si="203"/>
        <v>0</v>
      </c>
      <c r="Q189" s="189">
        <f t="shared" si="203"/>
        <v>4</v>
      </c>
      <c r="R189" s="189"/>
      <c r="S189" s="190"/>
      <c r="T189" s="189"/>
      <c r="U189" s="189"/>
      <c r="V189" s="191"/>
      <c r="W189" s="192"/>
    </row>
    <row r="190" spans="1:23" ht="14.25" thickTop="1" thickBot="1" x14ac:dyDescent="0.25">
      <c r="B190" s="212"/>
      <c r="C190" s="123"/>
      <c r="D190" s="123"/>
      <c r="E190" s="123"/>
      <c r="F190" s="123"/>
      <c r="G190" s="123"/>
      <c r="H190" s="123"/>
      <c r="I190" s="124"/>
      <c r="L190" s="205" t="s">
        <v>61</v>
      </c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6"/>
    </row>
    <row r="191" spans="1:23" ht="13.5" thickTop="1" x14ac:dyDescent="0.2">
      <c r="B191" s="212"/>
      <c r="C191" s="123"/>
      <c r="D191" s="123"/>
      <c r="E191" s="123"/>
      <c r="F191" s="123"/>
      <c r="G191" s="123"/>
      <c r="H191" s="123"/>
      <c r="I191" s="124"/>
      <c r="L191" s="308" t="s">
        <v>51</v>
      </c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10"/>
    </row>
    <row r="192" spans="1:23" ht="13.5" thickBot="1" x14ac:dyDescent="0.25">
      <c r="B192" s="212"/>
      <c r="C192" s="123"/>
      <c r="D192" s="123"/>
      <c r="E192" s="123"/>
      <c r="F192" s="123"/>
      <c r="G192" s="123"/>
      <c r="H192" s="123"/>
      <c r="I192" s="124"/>
      <c r="L192" s="311" t="s">
        <v>52</v>
      </c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3"/>
    </row>
    <row r="193" spans="2:23" ht="14.25" thickTop="1" thickBot="1" x14ac:dyDescent="0.25">
      <c r="B193" s="212"/>
      <c r="C193" s="123"/>
      <c r="D193" s="123"/>
      <c r="E193" s="123"/>
      <c r="F193" s="123"/>
      <c r="G193" s="123"/>
      <c r="H193" s="123"/>
      <c r="I193" s="124"/>
      <c r="L193" s="202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122" t="s">
        <v>41</v>
      </c>
    </row>
    <row r="194" spans="2:23" ht="14.25" thickTop="1" thickBot="1" x14ac:dyDescent="0.25">
      <c r="B194" s="212"/>
      <c r="C194" s="123"/>
      <c r="D194" s="123"/>
      <c r="E194" s="123"/>
      <c r="F194" s="123"/>
      <c r="G194" s="123"/>
      <c r="H194" s="123"/>
      <c r="I194" s="124"/>
      <c r="L194" s="224"/>
      <c r="M194" s="317" t="s">
        <v>91</v>
      </c>
      <c r="N194" s="318"/>
      <c r="O194" s="318"/>
      <c r="P194" s="318"/>
      <c r="Q194" s="319"/>
      <c r="R194" s="317" t="s">
        <v>93</v>
      </c>
      <c r="S194" s="318"/>
      <c r="T194" s="318"/>
      <c r="U194" s="318"/>
      <c r="V194" s="319"/>
      <c r="W194" s="225" t="s">
        <v>4</v>
      </c>
    </row>
    <row r="195" spans="2:23" ht="13.5" thickTop="1" x14ac:dyDescent="0.2">
      <c r="B195" s="212"/>
      <c r="C195" s="123"/>
      <c r="D195" s="123"/>
      <c r="E195" s="123"/>
      <c r="F195" s="123"/>
      <c r="G195" s="123"/>
      <c r="H195" s="123"/>
      <c r="I195" s="124"/>
      <c r="L195" s="226" t="s">
        <v>5</v>
      </c>
      <c r="M195" s="227"/>
      <c r="N195" s="230"/>
      <c r="O195" s="199"/>
      <c r="P195" s="231"/>
      <c r="Q195" s="200"/>
      <c r="R195" s="227"/>
      <c r="S195" s="230"/>
      <c r="T195" s="199"/>
      <c r="U195" s="231"/>
      <c r="V195" s="200"/>
      <c r="W195" s="229" t="s">
        <v>6</v>
      </c>
    </row>
    <row r="196" spans="2:23" ht="13.5" thickBot="1" x14ac:dyDescent="0.25">
      <c r="B196" s="212"/>
      <c r="C196" s="123"/>
      <c r="D196" s="123"/>
      <c r="E196" s="123"/>
      <c r="F196" s="123"/>
      <c r="G196" s="123"/>
      <c r="H196" s="123"/>
      <c r="I196" s="124"/>
      <c r="L196" s="232"/>
      <c r="M196" s="236" t="s">
        <v>42</v>
      </c>
      <c r="N196" s="237" t="s">
        <v>43</v>
      </c>
      <c r="O196" s="201" t="s">
        <v>44</v>
      </c>
      <c r="P196" s="238" t="s">
        <v>13</v>
      </c>
      <c r="Q196" s="221" t="s">
        <v>9</v>
      </c>
      <c r="R196" s="236" t="s">
        <v>42</v>
      </c>
      <c r="S196" s="237" t="s">
        <v>43</v>
      </c>
      <c r="T196" s="201" t="s">
        <v>44</v>
      </c>
      <c r="U196" s="238" t="s">
        <v>13</v>
      </c>
      <c r="V196" s="221" t="s">
        <v>9</v>
      </c>
      <c r="W196" s="235"/>
    </row>
    <row r="197" spans="2:23" ht="4.5" customHeight="1" thickTop="1" x14ac:dyDescent="0.2">
      <c r="B197" s="212"/>
      <c r="C197" s="123"/>
      <c r="D197" s="123"/>
      <c r="E197" s="123"/>
      <c r="F197" s="123"/>
      <c r="G197" s="123"/>
      <c r="H197" s="123"/>
      <c r="I197" s="124"/>
      <c r="L197" s="226"/>
      <c r="M197" s="242"/>
      <c r="N197" s="243"/>
      <c r="O197" s="176"/>
      <c r="P197" s="244"/>
      <c r="Q197" s="182"/>
      <c r="R197" s="242"/>
      <c r="S197" s="243"/>
      <c r="T197" s="176"/>
      <c r="U197" s="244"/>
      <c r="V197" s="186"/>
      <c r="W197" s="245"/>
    </row>
    <row r="198" spans="2:23" x14ac:dyDescent="0.2">
      <c r="B198" s="212"/>
      <c r="C198" s="123"/>
      <c r="D198" s="123"/>
      <c r="E198" s="123"/>
      <c r="F198" s="123"/>
      <c r="G198" s="123"/>
      <c r="H198" s="123"/>
      <c r="I198" s="124"/>
      <c r="L198" s="226" t="s">
        <v>14</v>
      </c>
      <c r="M198" s="248">
        <v>0</v>
      </c>
      <c r="N198" s="249">
        <v>0</v>
      </c>
      <c r="O198" s="177">
        <f>M198+N198</f>
        <v>0</v>
      </c>
      <c r="P198" s="102">
        <v>0</v>
      </c>
      <c r="Q198" s="183">
        <f>O198+P198</f>
        <v>0</v>
      </c>
      <c r="R198" s="248">
        <v>4</v>
      </c>
      <c r="S198" s="249">
        <v>7</v>
      </c>
      <c r="T198" s="177">
        <f t="shared" ref="T198:T200" si="204">+R198+S198</f>
        <v>11</v>
      </c>
      <c r="U198" s="102">
        <v>0</v>
      </c>
      <c r="V198" s="187">
        <f t="shared" ref="V198:V200" si="205">+T198+U198</f>
        <v>11</v>
      </c>
      <c r="W198" s="222">
        <f t="shared" ref="W198:W206" si="206">IF(Q198=0,0,((V198/Q198)-1)*100)</f>
        <v>0</v>
      </c>
    </row>
    <row r="199" spans="2:23" x14ac:dyDescent="0.2">
      <c r="B199" s="212"/>
      <c r="C199" s="123"/>
      <c r="D199" s="123"/>
      <c r="E199" s="123"/>
      <c r="F199" s="123"/>
      <c r="G199" s="123"/>
      <c r="H199" s="123"/>
      <c r="I199" s="124"/>
      <c r="L199" s="226" t="s">
        <v>15</v>
      </c>
      <c r="M199" s="248">
        <v>1</v>
      </c>
      <c r="N199" s="249">
        <v>0</v>
      </c>
      <c r="O199" s="177">
        <f>M199+N199</f>
        <v>1</v>
      </c>
      <c r="P199" s="102">
        <v>0</v>
      </c>
      <c r="Q199" s="183">
        <f>O199+P199</f>
        <v>1</v>
      </c>
      <c r="R199" s="248">
        <v>1</v>
      </c>
      <c r="S199" s="249">
        <v>2</v>
      </c>
      <c r="T199" s="177">
        <f t="shared" si="204"/>
        <v>3</v>
      </c>
      <c r="U199" s="102">
        <v>0</v>
      </c>
      <c r="V199" s="187">
        <f t="shared" si="205"/>
        <v>3</v>
      </c>
      <c r="W199" s="222">
        <f t="shared" si="206"/>
        <v>200</v>
      </c>
    </row>
    <row r="200" spans="2:23" ht="13.5" thickBot="1" x14ac:dyDescent="0.25">
      <c r="B200" s="212"/>
      <c r="C200" s="123"/>
      <c r="D200" s="123"/>
      <c r="E200" s="123"/>
      <c r="F200" s="123"/>
      <c r="G200" s="123"/>
      <c r="H200" s="123"/>
      <c r="I200" s="124"/>
      <c r="L200" s="232" t="s">
        <v>16</v>
      </c>
      <c r="M200" s="248">
        <v>0</v>
      </c>
      <c r="N200" s="249">
        <v>1</v>
      </c>
      <c r="O200" s="177">
        <f>M200+N200</f>
        <v>1</v>
      </c>
      <c r="P200" s="102">
        <v>0</v>
      </c>
      <c r="Q200" s="183">
        <f>O200+P200</f>
        <v>1</v>
      </c>
      <c r="R200" s="248">
        <v>6</v>
      </c>
      <c r="S200" s="249">
        <v>8</v>
      </c>
      <c r="T200" s="177">
        <f t="shared" si="204"/>
        <v>14</v>
      </c>
      <c r="U200" s="102">
        <v>0</v>
      </c>
      <c r="V200" s="187">
        <f t="shared" si="205"/>
        <v>14</v>
      </c>
      <c r="W200" s="222">
        <f t="shared" si="206"/>
        <v>1300</v>
      </c>
    </row>
    <row r="201" spans="2:23" ht="14.25" thickTop="1" thickBot="1" x14ac:dyDescent="0.25">
      <c r="B201" s="212"/>
      <c r="C201" s="123"/>
      <c r="D201" s="123"/>
      <c r="E201" s="123"/>
      <c r="F201" s="123"/>
      <c r="G201" s="123"/>
      <c r="H201" s="123"/>
      <c r="I201" s="124"/>
      <c r="L201" s="208" t="s">
        <v>56</v>
      </c>
      <c r="M201" s="189">
        <f t="shared" ref="M201:N201" si="207">+M198+M199+M200</f>
        <v>1</v>
      </c>
      <c r="N201" s="190">
        <f t="shared" si="207"/>
        <v>1</v>
      </c>
      <c r="O201" s="189">
        <f t="shared" ref="O201:P201" si="208">+O198+O199+O200</f>
        <v>2</v>
      </c>
      <c r="P201" s="189">
        <f t="shared" si="208"/>
        <v>0</v>
      </c>
      <c r="Q201" s="189">
        <f t="shared" ref="Q201:V201" si="209">+Q198+Q199+Q200</f>
        <v>2</v>
      </c>
      <c r="R201" s="189">
        <f t="shared" si="209"/>
        <v>11</v>
      </c>
      <c r="S201" s="190">
        <f t="shared" si="209"/>
        <v>17</v>
      </c>
      <c r="T201" s="189">
        <f>+T198+T199+T200</f>
        <v>28</v>
      </c>
      <c r="U201" s="189">
        <f t="shared" si="209"/>
        <v>0</v>
      </c>
      <c r="V201" s="191">
        <f t="shared" si="209"/>
        <v>28</v>
      </c>
      <c r="W201" s="192">
        <f t="shared" si="206"/>
        <v>1300</v>
      </c>
    </row>
    <row r="202" spans="2:23" ht="13.5" thickTop="1" x14ac:dyDescent="0.2">
      <c r="B202" s="212"/>
      <c r="C202" s="123"/>
      <c r="D202" s="123"/>
      <c r="E202" s="123"/>
      <c r="F202" s="123"/>
      <c r="G202" s="123"/>
      <c r="H202" s="123"/>
      <c r="I202" s="124"/>
      <c r="L202" s="226" t="s">
        <v>18</v>
      </c>
      <c r="M202" s="258">
        <v>0</v>
      </c>
      <c r="N202" s="259">
        <v>0</v>
      </c>
      <c r="O202" s="178">
        <f>M202+N202</f>
        <v>0</v>
      </c>
      <c r="P202" s="102">
        <v>0</v>
      </c>
      <c r="Q202" s="184">
        <f>O202+P202</f>
        <v>0</v>
      </c>
      <c r="R202" s="258">
        <v>6</v>
      </c>
      <c r="S202" s="259">
        <v>3</v>
      </c>
      <c r="T202" s="178">
        <f t="shared" ref="T202:T204" si="210">+R202+S202</f>
        <v>9</v>
      </c>
      <c r="U202" s="102">
        <v>0</v>
      </c>
      <c r="V202" s="187">
        <f t="shared" ref="V202:V204" si="211">+T202+U202</f>
        <v>9</v>
      </c>
      <c r="W202" s="222">
        <f t="shared" si="206"/>
        <v>0</v>
      </c>
    </row>
    <row r="203" spans="2:23" x14ac:dyDescent="0.2">
      <c r="B203" s="212"/>
      <c r="C203" s="123"/>
      <c r="D203" s="123"/>
      <c r="E203" s="123"/>
      <c r="F203" s="123"/>
      <c r="G203" s="123"/>
      <c r="H203" s="123"/>
      <c r="I203" s="124"/>
      <c r="L203" s="226" t="s">
        <v>19</v>
      </c>
      <c r="M203" s="248">
        <v>0</v>
      </c>
      <c r="N203" s="249">
        <v>1</v>
      </c>
      <c r="O203" s="177">
        <f>M203+N203</f>
        <v>1</v>
      </c>
      <c r="P203" s="102">
        <v>0</v>
      </c>
      <c r="Q203" s="183">
        <f>O203+P203</f>
        <v>1</v>
      </c>
      <c r="R203" s="248">
        <v>6</v>
      </c>
      <c r="S203" s="249">
        <v>6</v>
      </c>
      <c r="T203" s="177">
        <f t="shared" si="210"/>
        <v>12</v>
      </c>
      <c r="U203" s="102">
        <v>0</v>
      </c>
      <c r="V203" s="187">
        <f t="shared" si="211"/>
        <v>12</v>
      </c>
      <c r="W203" s="222">
        <f>IF(Q203=0,0,((V203/Q203)-1)*100)</f>
        <v>1100</v>
      </c>
    </row>
    <row r="204" spans="2:23" ht="13.5" thickBot="1" x14ac:dyDescent="0.25">
      <c r="B204" s="212"/>
      <c r="C204" s="123"/>
      <c r="D204" s="123"/>
      <c r="E204" s="123"/>
      <c r="F204" s="123"/>
      <c r="G204" s="123"/>
      <c r="H204" s="123"/>
      <c r="I204" s="124"/>
      <c r="L204" s="226" t="s">
        <v>20</v>
      </c>
      <c r="M204" s="248">
        <v>0</v>
      </c>
      <c r="N204" s="249">
        <v>0</v>
      </c>
      <c r="O204" s="177">
        <f>M204+N204</f>
        <v>0</v>
      </c>
      <c r="P204" s="102">
        <v>0</v>
      </c>
      <c r="Q204" s="183">
        <f>O204+P204</f>
        <v>0</v>
      </c>
      <c r="R204" s="248">
        <v>6</v>
      </c>
      <c r="S204" s="249">
        <v>6</v>
      </c>
      <c r="T204" s="177">
        <f t="shared" si="210"/>
        <v>12</v>
      </c>
      <c r="U204" s="102">
        <v>0</v>
      </c>
      <c r="V204" s="187">
        <f t="shared" si="211"/>
        <v>12</v>
      </c>
      <c r="W204" s="222">
        <f>IF(Q204=0,0,((V204/Q204)-1)*100)</f>
        <v>0</v>
      </c>
    </row>
    <row r="205" spans="2:23" ht="14.25" thickTop="1" thickBot="1" x14ac:dyDescent="0.25">
      <c r="B205" s="212"/>
      <c r="C205" s="123"/>
      <c r="D205" s="123"/>
      <c r="E205" s="123"/>
      <c r="F205" s="123"/>
      <c r="G205" s="123"/>
      <c r="H205" s="123"/>
      <c r="I205" s="124"/>
      <c r="L205" s="208" t="s">
        <v>89</v>
      </c>
      <c r="M205" s="189">
        <f t="shared" ref="M205:V205" si="212">+M202+M203+M204</f>
        <v>0</v>
      </c>
      <c r="N205" s="190">
        <f t="shared" si="212"/>
        <v>1</v>
      </c>
      <c r="O205" s="189">
        <f t="shared" si="212"/>
        <v>1</v>
      </c>
      <c r="P205" s="189">
        <f t="shared" si="212"/>
        <v>0</v>
      </c>
      <c r="Q205" s="189">
        <f t="shared" si="212"/>
        <v>1</v>
      </c>
      <c r="R205" s="189">
        <f t="shared" si="212"/>
        <v>18</v>
      </c>
      <c r="S205" s="190">
        <f t="shared" si="212"/>
        <v>15</v>
      </c>
      <c r="T205" s="189">
        <f t="shared" si="212"/>
        <v>33</v>
      </c>
      <c r="U205" s="189">
        <f t="shared" si="212"/>
        <v>0</v>
      </c>
      <c r="V205" s="191">
        <f t="shared" si="212"/>
        <v>33</v>
      </c>
      <c r="W205" s="192">
        <f t="shared" ref="W205" si="213">IF(Q205=0,0,((V205/Q205)-1)*100)</f>
        <v>3200</v>
      </c>
    </row>
    <row r="206" spans="2:23" ht="13.5" thickTop="1" x14ac:dyDescent="0.2">
      <c r="B206" s="212"/>
      <c r="C206" s="123"/>
      <c r="D206" s="123"/>
      <c r="E206" s="123"/>
      <c r="F206" s="123"/>
      <c r="G206" s="123"/>
      <c r="H206" s="123"/>
      <c r="I206" s="124"/>
      <c r="L206" s="226" t="s">
        <v>21</v>
      </c>
      <c r="M206" s="248">
        <v>0</v>
      </c>
      <c r="N206" s="249">
        <v>0</v>
      </c>
      <c r="O206" s="177">
        <f>SUM(M206:N206)</f>
        <v>0</v>
      </c>
      <c r="P206" s="102">
        <v>0</v>
      </c>
      <c r="Q206" s="183">
        <f>O206+P206</f>
        <v>0</v>
      </c>
      <c r="R206" s="248">
        <v>1</v>
      </c>
      <c r="S206" s="249">
        <v>2</v>
      </c>
      <c r="T206" s="177">
        <f t="shared" ref="T206:T207" si="214">+R206+S206</f>
        <v>3</v>
      </c>
      <c r="U206" s="102">
        <v>0</v>
      </c>
      <c r="V206" s="187">
        <f t="shared" ref="V206:V207" si="215">+T206+U206</f>
        <v>3</v>
      </c>
      <c r="W206" s="222">
        <f t="shared" si="206"/>
        <v>0</v>
      </c>
    </row>
    <row r="207" spans="2:23" ht="13.5" thickBot="1" x14ac:dyDescent="0.25">
      <c r="B207" s="212"/>
      <c r="C207" s="123"/>
      <c r="D207" s="123"/>
      <c r="E207" s="123"/>
      <c r="F207" s="123"/>
      <c r="G207" s="123"/>
      <c r="H207" s="123"/>
      <c r="I207" s="124"/>
      <c r="L207" s="226" t="s">
        <v>90</v>
      </c>
      <c r="M207" s="248">
        <v>0</v>
      </c>
      <c r="N207" s="249">
        <v>0</v>
      </c>
      <c r="O207" s="177">
        <f>SUM(M207:N207)</f>
        <v>0</v>
      </c>
      <c r="P207" s="102">
        <v>0</v>
      </c>
      <c r="Q207" s="183">
        <f>O207+P207</f>
        <v>0</v>
      </c>
      <c r="R207" s="248">
        <v>1</v>
      </c>
      <c r="S207" s="249">
        <v>2</v>
      </c>
      <c r="T207" s="177">
        <f t="shared" si="214"/>
        <v>3</v>
      </c>
      <c r="U207" s="102">
        <v>0</v>
      </c>
      <c r="V207" s="187">
        <f t="shared" si="215"/>
        <v>3</v>
      </c>
      <c r="W207" s="222">
        <f>IF(Q207=0,0,((V207/Q207)-1)*100)</f>
        <v>0</v>
      </c>
    </row>
    <row r="208" spans="2:23" ht="14.25" thickTop="1" thickBot="1" x14ac:dyDescent="0.25">
      <c r="B208" s="212"/>
      <c r="C208" s="123"/>
      <c r="D208" s="123"/>
      <c r="E208" s="123"/>
      <c r="F208" s="123"/>
      <c r="G208" s="123"/>
      <c r="H208" s="123"/>
      <c r="I208" s="124"/>
      <c r="L208" s="208" t="s">
        <v>94</v>
      </c>
      <c r="M208" s="189">
        <f t="shared" ref="M208" si="216">+M205+M206+M207</f>
        <v>0</v>
      </c>
      <c r="N208" s="190">
        <f t="shared" ref="N208" si="217">+N205+N206+N207</f>
        <v>1</v>
      </c>
      <c r="O208" s="189">
        <f t="shared" ref="O208" si="218">+O205+O206+O207</f>
        <v>1</v>
      </c>
      <c r="P208" s="189">
        <f t="shared" ref="P208" si="219">+P205+P206+P207</f>
        <v>0</v>
      </c>
      <c r="Q208" s="189">
        <f t="shared" ref="Q208" si="220">+Q205+Q206+Q207</f>
        <v>1</v>
      </c>
      <c r="R208" s="189">
        <f t="shared" ref="R208" si="221">+R205+R206+R207</f>
        <v>20</v>
      </c>
      <c r="S208" s="190">
        <f t="shared" ref="S208" si="222">+S205+S206+S207</f>
        <v>19</v>
      </c>
      <c r="T208" s="189">
        <f t="shared" ref="T208" si="223">+T205+T206+T207</f>
        <v>39</v>
      </c>
      <c r="U208" s="189">
        <f t="shared" ref="U208" si="224">+U205+U206+U207</f>
        <v>0</v>
      </c>
      <c r="V208" s="191">
        <f t="shared" ref="V208" si="225">+V205+V206+V207</f>
        <v>39</v>
      </c>
      <c r="W208" s="192">
        <f t="shared" ref="W208:W209" si="226">IF(Q208=0,0,((V208/Q208)-1)*100)</f>
        <v>3800</v>
      </c>
    </row>
    <row r="209" spans="1:23" ht="14.25" thickTop="1" thickBot="1" x14ac:dyDescent="0.25">
      <c r="B209" s="212"/>
      <c r="C209" s="123"/>
      <c r="D209" s="123"/>
      <c r="E209" s="123"/>
      <c r="F209" s="123"/>
      <c r="G209" s="123"/>
      <c r="H209" s="123"/>
      <c r="I209" s="124"/>
      <c r="L209" s="208" t="s">
        <v>95</v>
      </c>
      <c r="M209" s="189">
        <f t="shared" ref="M209:V209" si="227">+M201+M205+M206+M207</f>
        <v>1</v>
      </c>
      <c r="N209" s="190">
        <f t="shared" si="227"/>
        <v>2</v>
      </c>
      <c r="O209" s="189">
        <f t="shared" si="227"/>
        <v>3</v>
      </c>
      <c r="P209" s="189">
        <f t="shared" si="227"/>
        <v>0</v>
      </c>
      <c r="Q209" s="189">
        <f t="shared" si="227"/>
        <v>3</v>
      </c>
      <c r="R209" s="189">
        <f t="shared" si="227"/>
        <v>31</v>
      </c>
      <c r="S209" s="190">
        <f t="shared" si="227"/>
        <v>36</v>
      </c>
      <c r="T209" s="189">
        <f t="shared" si="227"/>
        <v>67</v>
      </c>
      <c r="U209" s="189">
        <f t="shared" si="227"/>
        <v>0</v>
      </c>
      <c r="V209" s="191">
        <f t="shared" si="227"/>
        <v>67</v>
      </c>
      <c r="W209" s="192">
        <f t="shared" si="226"/>
        <v>2133.333333333333</v>
      </c>
    </row>
    <row r="210" spans="1:23" ht="14.25" thickTop="1" thickBot="1" x14ac:dyDescent="0.25">
      <c r="B210" s="212"/>
      <c r="C210" s="123"/>
      <c r="D210" s="123"/>
      <c r="E210" s="123"/>
      <c r="F210" s="123"/>
      <c r="G210" s="123"/>
      <c r="H210" s="123"/>
      <c r="I210" s="124"/>
      <c r="L210" s="226" t="s">
        <v>22</v>
      </c>
      <c r="M210" s="248">
        <v>0</v>
      </c>
      <c r="N210" s="249">
        <v>0</v>
      </c>
      <c r="O210" s="179">
        <f>SUM(M210:N210)</f>
        <v>0</v>
      </c>
      <c r="P210" s="255">
        <v>0</v>
      </c>
      <c r="Q210" s="183">
        <f>O210+P210</f>
        <v>0</v>
      </c>
      <c r="R210" s="248"/>
      <c r="S210" s="249"/>
      <c r="T210" s="179"/>
      <c r="U210" s="255"/>
      <c r="V210" s="187"/>
      <c r="W210" s="222"/>
    </row>
    <row r="211" spans="1:23" ht="14.25" thickTop="1" thickBot="1" x14ac:dyDescent="0.25">
      <c r="B211" s="212"/>
      <c r="C211" s="123"/>
      <c r="D211" s="123"/>
      <c r="E211" s="123"/>
      <c r="F211" s="123"/>
      <c r="G211" s="123"/>
      <c r="H211" s="123"/>
      <c r="I211" s="124"/>
      <c r="L211" s="209" t="s">
        <v>62</v>
      </c>
      <c r="M211" s="193">
        <f t="shared" ref="M211:Q211" si="228">M210+M206+M207</f>
        <v>0</v>
      </c>
      <c r="N211" s="193">
        <f t="shared" si="228"/>
        <v>0</v>
      </c>
      <c r="O211" s="197">
        <f t="shared" si="228"/>
        <v>0</v>
      </c>
      <c r="P211" s="197">
        <f t="shared" si="228"/>
        <v>0</v>
      </c>
      <c r="Q211" s="196">
        <f t="shared" si="228"/>
        <v>0</v>
      </c>
      <c r="R211" s="193"/>
      <c r="S211" s="193"/>
      <c r="T211" s="197"/>
      <c r="U211" s="197"/>
      <c r="V211" s="197"/>
      <c r="W211" s="198"/>
    </row>
    <row r="212" spans="1:23" ht="13.5" thickTop="1" x14ac:dyDescent="0.2">
      <c r="A212" s="129"/>
      <c r="B212" s="213"/>
      <c r="C212" s="130"/>
      <c r="D212" s="130"/>
      <c r="E212" s="130"/>
      <c r="F212" s="130"/>
      <c r="G212" s="130"/>
      <c r="H212" s="130"/>
      <c r="I212" s="131"/>
      <c r="J212" s="129"/>
      <c r="K212" s="129"/>
      <c r="L212" s="260" t="s">
        <v>25</v>
      </c>
      <c r="M212" s="261">
        <v>0</v>
      </c>
      <c r="N212" s="262">
        <v>0</v>
      </c>
      <c r="O212" s="180">
        <f>SUM(M212:N212)</f>
        <v>0</v>
      </c>
      <c r="P212" s="263">
        <v>0</v>
      </c>
      <c r="Q212" s="185">
        <f>O212+P212</f>
        <v>0</v>
      </c>
      <c r="R212" s="261"/>
      <c r="S212" s="262"/>
      <c r="T212" s="180"/>
      <c r="U212" s="263"/>
      <c r="V212" s="188"/>
      <c r="W212" s="264"/>
    </row>
    <row r="213" spans="1:23" ht="13.5" customHeight="1" x14ac:dyDescent="0.2">
      <c r="A213" s="129"/>
      <c r="B213" s="214"/>
      <c r="C213" s="132"/>
      <c r="D213" s="132"/>
      <c r="E213" s="132"/>
      <c r="F213" s="132"/>
      <c r="G213" s="132"/>
      <c r="H213" s="132"/>
      <c r="I213" s="133"/>
      <c r="J213" s="129"/>
      <c r="K213" s="129"/>
      <c r="L213" s="260" t="s">
        <v>26</v>
      </c>
      <c r="M213" s="261">
        <v>2</v>
      </c>
      <c r="N213" s="262">
        <v>6</v>
      </c>
      <c r="O213" s="180">
        <f>SUM(M213:N213)</f>
        <v>8</v>
      </c>
      <c r="P213" s="265">
        <v>0</v>
      </c>
      <c r="Q213" s="185">
        <f>O213+P213</f>
        <v>8</v>
      </c>
      <c r="R213" s="261"/>
      <c r="S213" s="262"/>
      <c r="T213" s="180"/>
      <c r="U213" s="265"/>
      <c r="V213" s="180"/>
      <c r="W213" s="264"/>
    </row>
    <row r="214" spans="1:23" ht="12.75" customHeight="1" thickBot="1" x14ac:dyDescent="0.25">
      <c r="A214" s="129"/>
      <c r="B214" s="214"/>
      <c r="C214" s="132"/>
      <c r="D214" s="132"/>
      <c r="E214" s="132"/>
      <c r="F214" s="132"/>
      <c r="G214" s="132"/>
      <c r="H214" s="132"/>
      <c r="I214" s="133"/>
      <c r="J214" s="129"/>
      <c r="K214" s="129"/>
      <c r="L214" s="260" t="s">
        <v>27</v>
      </c>
      <c r="M214" s="261">
        <v>5</v>
      </c>
      <c r="N214" s="262">
        <v>4</v>
      </c>
      <c r="O214" s="180">
        <f>SUM(M214:N214)</f>
        <v>9</v>
      </c>
      <c r="P214" s="266">
        <v>0</v>
      </c>
      <c r="Q214" s="185">
        <f>O214+P214</f>
        <v>9</v>
      </c>
      <c r="R214" s="261"/>
      <c r="S214" s="262"/>
      <c r="T214" s="180"/>
      <c r="U214" s="266"/>
      <c r="V214" s="188"/>
      <c r="W214" s="264"/>
    </row>
    <row r="215" spans="1:23" ht="12.75" customHeight="1" thickTop="1" thickBot="1" x14ac:dyDescent="0.25">
      <c r="A215" s="129"/>
      <c r="B215" s="214"/>
      <c r="C215" s="132"/>
      <c r="D215" s="132"/>
      <c r="E215" s="132"/>
      <c r="F215" s="132"/>
      <c r="G215" s="132"/>
      <c r="H215" s="132"/>
      <c r="I215" s="133"/>
      <c r="J215" s="129"/>
      <c r="K215" s="129"/>
      <c r="L215" s="208" t="s">
        <v>60</v>
      </c>
      <c r="M215" s="189">
        <f t="shared" ref="M215:Q215" si="229">+M212+M213+M214</f>
        <v>7</v>
      </c>
      <c r="N215" s="190">
        <f t="shared" si="229"/>
        <v>10</v>
      </c>
      <c r="O215" s="189">
        <f t="shared" si="229"/>
        <v>17</v>
      </c>
      <c r="P215" s="189">
        <f t="shared" si="229"/>
        <v>0</v>
      </c>
      <c r="Q215" s="195">
        <f t="shared" si="229"/>
        <v>17</v>
      </c>
      <c r="R215" s="189"/>
      <c r="S215" s="190"/>
      <c r="T215" s="189"/>
      <c r="U215" s="189"/>
      <c r="V215" s="195"/>
      <c r="W215" s="192"/>
    </row>
    <row r="216" spans="1:23" ht="14.25" thickTop="1" thickBot="1" x14ac:dyDescent="0.25">
      <c r="B216" s="212"/>
      <c r="C216" s="123"/>
      <c r="D216" s="123"/>
      <c r="E216" s="123"/>
      <c r="F216" s="123"/>
      <c r="G216" s="123"/>
      <c r="H216" s="123"/>
      <c r="I216" s="124"/>
      <c r="L216" s="208" t="s">
        <v>92</v>
      </c>
      <c r="M216" s="189">
        <f t="shared" ref="M216:Q216" si="230">+M201+M205+M211+M215</f>
        <v>8</v>
      </c>
      <c r="N216" s="190">
        <f t="shared" si="230"/>
        <v>12</v>
      </c>
      <c r="O216" s="189">
        <f t="shared" si="230"/>
        <v>20</v>
      </c>
      <c r="P216" s="189">
        <f t="shared" si="230"/>
        <v>0</v>
      </c>
      <c r="Q216" s="189">
        <f t="shared" si="230"/>
        <v>20</v>
      </c>
      <c r="R216" s="189"/>
      <c r="S216" s="190"/>
      <c r="T216" s="189"/>
      <c r="U216" s="189"/>
      <c r="V216" s="191"/>
      <c r="W216" s="192"/>
    </row>
    <row r="217" spans="1:23" ht="14.25" thickTop="1" thickBot="1" x14ac:dyDescent="0.25">
      <c r="B217" s="212"/>
      <c r="C217" s="123"/>
      <c r="D217" s="123"/>
      <c r="E217" s="123"/>
      <c r="F217" s="123"/>
      <c r="G217" s="123"/>
      <c r="H217" s="123"/>
      <c r="I217" s="124"/>
      <c r="L217" s="205" t="s">
        <v>61</v>
      </c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6"/>
    </row>
    <row r="218" spans="1:23" ht="13.5" thickTop="1" x14ac:dyDescent="0.2">
      <c r="B218" s="212"/>
      <c r="C218" s="123"/>
      <c r="D218" s="123"/>
      <c r="E218" s="123"/>
      <c r="F218" s="123"/>
      <c r="G218" s="123"/>
      <c r="H218" s="123"/>
      <c r="I218" s="124"/>
      <c r="L218" s="308" t="s">
        <v>53</v>
      </c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10"/>
    </row>
    <row r="219" spans="1:23" ht="13.5" thickBot="1" x14ac:dyDescent="0.25">
      <c r="B219" s="212"/>
      <c r="C219" s="123"/>
      <c r="D219" s="123"/>
      <c r="E219" s="123"/>
      <c r="F219" s="123"/>
      <c r="G219" s="123"/>
      <c r="H219" s="123"/>
      <c r="I219" s="124"/>
      <c r="L219" s="311" t="s">
        <v>59</v>
      </c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3"/>
    </row>
    <row r="220" spans="1:23" ht="14.25" thickTop="1" thickBot="1" x14ac:dyDescent="0.25">
      <c r="B220" s="212"/>
      <c r="C220" s="123"/>
      <c r="D220" s="123"/>
      <c r="E220" s="123"/>
      <c r="F220" s="123"/>
      <c r="G220" s="123"/>
      <c r="H220" s="123"/>
      <c r="I220" s="124"/>
      <c r="L220" s="202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122" t="s">
        <v>41</v>
      </c>
    </row>
    <row r="221" spans="1:23" ht="14.25" thickTop="1" thickBot="1" x14ac:dyDescent="0.25">
      <c r="B221" s="212"/>
      <c r="C221" s="123"/>
      <c r="D221" s="123"/>
      <c r="E221" s="123"/>
      <c r="F221" s="123"/>
      <c r="G221" s="123"/>
      <c r="H221" s="123"/>
      <c r="I221" s="124"/>
      <c r="L221" s="224"/>
      <c r="M221" s="317" t="s">
        <v>91</v>
      </c>
      <c r="N221" s="318"/>
      <c r="O221" s="318"/>
      <c r="P221" s="318"/>
      <c r="Q221" s="319"/>
      <c r="R221" s="317" t="s">
        <v>93</v>
      </c>
      <c r="S221" s="318"/>
      <c r="T221" s="318"/>
      <c r="U221" s="318"/>
      <c r="V221" s="319"/>
      <c r="W221" s="225" t="s">
        <v>4</v>
      </c>
    </row>
    <row r="222" spans="1:23" ht="13.5" thickTop="1" x14ac:dyDescent="0.2">
      <c r="B222" s="212"/>
      <c r="C222" s="123"/>
      <c r="D222" s="123"/>
      <c r="E222" s="123"/>
      <c r="F222" s="123"/>
      <c r="G222" s="123"/>
      <c r="H222" s="123"/>
      <c r="I222" s="124"/>
      <c r="L222" s="226" t="s">
        <v>5</v>
      </c>
      <c r="M222" s="227"/>
      <c r="N222" s="230"/>
      <c r="O222" s="199"/>
      <c r="P222" s="231"/>
      <c r="Q222" s="200"/>
      <c r="R222" s="227"/>
      <c r="S222" s="230"/>
      <c r="T222" s="199"/>
      <c r="U222" s="231"/>
      <c r="V222" s="200"/>
      <c r="W222" s="229" t="s">
        <v>6</v>
      </c>
    </row>
    <row r="223" spans="1:23" ht="13.5" thickBot="1" x14ac:dyDescent="0.25">
      <c r="B223" s="212"/>
      <c r="C223" s="123"/>
      <c r="D223" s="123"/>
      <c r="E223" s="123"/>
      <c r="F223" s="123"/>
      <c r="G223" s="123"/>
      <c r="H223" s="123"/>
      <c r="I223" s="124"/>
      <c r="L223" s="232"/>
      <c r="M223" s="236" t="s">
        <v>42</v>
      </c>
      <c r="N223" s="237" t="s">
        <v>43</v>
      </c>
      <c r="O223" s="201" t="s">
        <v>55</v>
      </c>
      <c r="P223" s="238" t="s">
        <v>13</v>
      </c>
      <c r="Q223" s="221" t="s">
        <v>9</v>
      </c>
      <c r="R223" s="236" t="s">
        <v>42</v>
      </c>
      <c r="S223" s="237" t="s">
        <v>43</v>
      </c>
      <c r="T223" s="201" t="s">
        <v>55</v>
      </c>
      <c r="U223" s="238" t="s">
        <v>13</v>
      </c>
      <c r="V223" s="221" t="s">
        <v>9</v>
      </c>
      <c r="W223" s="235"/>
    </row>
    <row r="224" spans="1:23" ht="5.25" customHeight="1" thickTop="1" x14ac:dyDescent="0.2">
      <c r="B224" s="212"/>
      <c r="C224" s="123"/>
      <c r="D224" s="123"/>
      <c r="E224" s="123"/>
      <c r="F224" s="123"/>
      <c r="G224" s="123"/>
      <c r="H224" s="123"/>
      <c r="I224" s="124"/>
      <c r="L224" s="226"/>
      <c r="M224" s="242"/>
      <c r="N224" s="243"/>
      <c r="O224" s="176"/>
      <c r="P224" s="244"/>
      <c r="Q224" s="182"/>
      <c r="R224" s="242"/>
      <c r="S224" s="243"/>
      <c r="T224" s="176"/>
      <c r="U224" s="244"/>
      <c r="V224" s="186"/>
      <c r="W224" s="245"/>
    </row>
    <row r="225" spans="1:23" x14ac:dyDescent="0.2">
      <c r="B225" s="212"/>
      <c r="C225" s="123"/>
      <c r="D225" s="123"/>
      <c r="E225" s="123"/>
      <c r="F225" s="123"/>
      <c r="G225" s="123"/>
      <c r="H225" s="123"/>
      <c r="I225" s="124"/>
      <c r="L225" s="226" t="s">
        <v>14</v>
      </c>
      <c r="M225" s="248">
        <f t="shared" ref="M225:N227" si="231">+M171+M198</f>
        <v>0</v>
      </c>
      <c r="N225" s="249">
        <f t="shared" si="231"/>
        <v>0</v>
      </c>
      <c r="O225" s="177">
        <f>+M225+N225</f>
        <v>0</v>
      </c>
      <c r="P225" s="102">
        <f>+P171+P198</f>
        <v>0</v>
      </c>
      <c r="Q225" s="183">
        <f>+O225+P225</f>
        <v>0</v>
      </c>
      <c r="R225" s="248">
        <f t="shared" ref="R225:S227" si="232">+R171+R198</f>
        <v>4</v>
      </c>
      <c r="S225" s="249">
        <f t="shared" si="232"/>
        <v>8</v>
      </c>
      <c r="T225" s="177">
        <f>+R225+S225</f>
        <v>12</v>
      </c>
      <c r="U225" s="102">
        <f>+U171+U198</f>
        <v>0</v>
      </c>
      <c r="V225" s="187">
        <f>+T225+U225</f>
        <v>12</v>
      </c>
      <c r="W225" s="222">
        <f t="shared" ref="W225:W233" si="233">IF(Q225=0,0,((V225/Q225)-1)*100)</f>
        <v>0</v>
      </c>
    </row>
    <row r="226" spans="1:23" x14ac:dyDescent="0.2">
      <c r="B226" s="212"/>
      <c r="C226" s="123"/>
      <c r="D226" s="123"/>
      <c r="E226" s="123"/>
      <c r="F226" s="123"/>
      <c r="G226" s="123"/>
      <c r="H226" s="123"/>
      <c r="I226" s="124"/>
      <c r="L226" s="226" t="s">
        <v>15</v>
      </c>
      <c r="M226" s="248">
        <f t="shared" si="231"/>
        <v>1</v>
      </c>
      <c r="N226" s="249">
        <f t="shared" si="231"/>
        <v>0</v>
      </c>
      <c r="O226" s="177">
        <f t="shared" ref="O226:O227" si="234">+M226+N226</f>
        <v>1</v>
      </c>
      <c r="P226" s="102">
        <f>+P172+P199</f>
        <v>0</v>
      </c>
      <c r="Q226" s="183">
        <f t="shared" ref="Q226:Q227" si="235">+O226+P226</f>
        <v>1</v>
      </c>
      <c r="R226" s="248">
        <f t="shared" si="232"/>
        <v>2</v>
      </c>
      <c r="S226" s="249">
        <f t="shared" si="232"/>
        <v>2</v>
      </c>
      <c r="T226" s="177">
        <f t="shared" ref="T226:T227" si="236">+R226+S226</f>
        <v>4</v>
      </c>
      <c r="U226" s="102">
        <f>+U172+U199</f>
        <v>0</v>
      </c>
      <c r="V226" s="187">
        <f t="shared" ref="V226:V227" si="237">+T226+U226</f>
        <v>4</v>
      </c>
      <c r="W226" s="222">
        <f t="shared" si="233"/>
        <v>300</v>
      </c>
    </row>
    <row r="227" spans="1:23" ht="13.5" thickBot="1" x14ac:dyDescent="0.25">
      <c r="B227" s="212"/>
      <c r="C227" s="123"/>
      <c r="D227" s="123"/>
      <c r="E227" s="123"/>
      <c r="F227" s="123"/>
      <c r="G227" s="123"/>
      <c r="H227" s="123"/>
      <c r="I227" s="124"/>
      <c r="L227" s="232" t="s">
        <v>16</v>
      </c>
      <c r="M227" s="248">
        <f t="shared" si="231"/>
        <v>0</v>
      </c>
      <c r="N227" s="249">
        <f t="shared" si="231"/>
        <v>1</v>
      </c>
      <c r="O227" s="177">
        <f t="shared" si="234"/>
        <v>1</v>
      </c>
      <c r="P227" s="102">
        <f>+P173+P200</f>
        <v>0</v>
      </c>
      <c r="Q227" s="183">
        <f t="shared" si="235"/>
        <v>1</v>
      </c>
      <c r="R227" s="248">
        <f t="shared" si="232"/>
        <v>9</v>
      </c>
      <c r="S227" s="249">
        <f t="shared" si="232"/>
        <v>11</v>
      </c>
      <c r="T227" s="177">
        <f t="shared" si="236"/>
        <v>20</v>
      </c>
      <c r="U227" s="102">
        <f>+U173+U200</f>
        <v>0</v>
      </c>
      <c r="V227" s="187">
        <f t="shared" si="237"/>
        <v>20</v>
      </c>
      <c r="W227" s="222">
        <f t="shared" si="233"/>
        <v>1900</v>
      </c>
    </row>
    <row r="228" spans="1:23" ht="14.25" thickTop="1" thickBot="1" x14ac:dyDescent="0.25">
      <c r="B228" s="212"/>
      <c r="C228" s="123"/>
      <c r="D228" s="123"/>
      <c r="E228" s="123"/>
      <c r="F228" s="123"/>
      <c r="G228" s="123"/>
      <c r="H228" s="123"/>
      <c r="I228" s="124"/>
      <c r="L228" s="208" t="s">
        <v>56</v>
      </c>
      <c r="M228" s="189">
        <f t="shared" ref="M228:V228" si="238">+M225+M226+M227</f>
        <v>1</v>
      </c>
      <c r="N228" s="190">
        <f t="shared" si="238"/>
        <v>1</v>
      </c>
      <c r="O228" s="189">
        <f t="shared" si="238"/>
        <v>2</v>
      </c>
      <c r="P228" s="189">
        <f t="shared" si="238"/>
        <v>0</v>
      </c>
      <c r="Q228" s="189">
        <f t="shared" si="238"/>
        <v>2</v>
      </c>
      <c r="R228" s="189">
        <f t="shared" si="238"/>
        <v>15</v>
      </c>
      <c r="S228" s="190">
        <f t="shared" si="238"/>
        <v>21</v>
      </c>
      <c r="T228" s="189">
        <f t="shared" si="238"/>
        <v>36</v>
      </c>
      <c r="U228" s="189">
        <f t="shared" si="238"/>
        <v>0</v>
      </c>
      <c r="V228" s="191">
        <f t="shared" si="238"/>
        <v>36</v>
      </c>
      <c r="W228" s="192">
        <f t="shared" si="233"/>
        <v>1700</v>
      </c>
    </row>
    <row r="229" spans="1:23" ht="13.5" thickTop="1" x14ac:dyDescent="0.2">
      <c r="B229" s="212"/>
      <c r="C229" s="123"/>
      <c r="D229" s="123"/>
      <c r="E229" s="123"/>
      <c r="F229" s="123"/>
      <c r="G229" s="123"/>
      <c r="H229" s="123"/>
      <c r="I229" s="124"/>
      <c r="L229" s="226" t="s">
        <v>18</v>
      </c>
      <c r="M229" s="258">
        <f t="shared" ref="M229:N231" si="239">+M175+M202</f>
        <v>0</v>
      </c>
      <c r="N229" s="259">
        <f t="shared" si="239"/>
        <v>0</v>
      </c>
      <c r="O229" s="178">
        <f t="shared" ref="O229:O230" si="240">+M229+N229</f>
        <v>0</v>
      </c>
      <c r="P229" s="102">
        <f>+P175+P202</f>
        <v>0</v>
      </c>
      <c r="Q229" s="184">
        <f t="shared" ref="Q229:Q230" si="241">+O229+P229</f>
        <v>0</v>
      </c>
      <c r="R229" s="258">
        <f t="shared" ref="R229:S231" si="242">+R175+R202</f>
        <v>8</v>
      </c>
      <c r="S229" s="259">
        <f t="shared" si="242"/>
        <v>10</v>
      </c>
      <c r="T229" s="178">
        <f t="shared" ref="T229:T230" si="243">+R229+S229</f>
        <v>18</v>
      </c>
      <c r="U229" s="102">
        <f>+U175+U202</f>
        <v>0</v>
      </c>
      <c r="V229" s="187">
        <f t="shared" ref="V229:V230" si="244">+T229+U229</f>
        <v>18</v>
      </c>
      <c r="W229" s="222">
        <f t="shared" si="233"/>
        <v>0</v>
      </c>
    </row>
    <row r="230" spans="1:23" x14ac:dyDescent="0.2">
      <c r="B230" s="212"/>
      <c r="C230" s="123"/>
      <c r="D230" s="123"/>
      <c r="E230" s="123"/>
      <c r="F230" s="123"/>
      <c r="G230" s="123"/>
      <c r="H230" s="123"/>
      <c r="I230" s="124"/>
      <c r="L230" s="226" t="s">
        <v>19</v>
      </c>
      <c r="M230" s="248">
        <f t="shared" si="239"/>
        <v>0</v>
      </c>
      <c r="N230" s="249">
        <f t="shared" si="239"/>
        <v>1</v>
      </c>
      <c r="O230" s="177">
        <f t="shared" si="240"/>
        <v>1</v>
      </c>
      <c r="P230" s="102">
        <f>+P176+P203</f>
        <v>0</v>
      </c>
      <c r="Q230" s="183">
        <f t="shared" si="241"/>
        <v>1</v>
      </c>
      <c r="R230" s="248">
        <f t="shared" si="242"/>
        <v>11</v>
      </c>
      <c r="S230" s="249">
        <f t="shared" si="242"/>
        <v>9</v>
      </c>
      <c r="T230" s="177">
        <f t="shared" si="243"/>
        <v>20</v>
      </c>
      <c r="U230" s="102">
        <f>+U176+U203</f>
        <v>0</v>
      </c>
      <c r="V230" s="187">
        <f t="shared" si="244"/>
        <v>20</v>
      </c>
      <c r="W230" s="222">
        <f>IF(Q230=0,0,((V230/Q230)-1)*100)</f>
        <v>1900</v>
      </c>
    </row>
    <row r="231" spans="1:23" ht="13.5" thickBot="1" x14ac:dyDescent="0.25">
      <c r="B231" s="212"/>
      <c r="C231" s="123"/>
      <c r="D231" s="123"/>
      <c r="E231" s="123"/>
      <c r="F231" s="123"/>
      <c r="G231" s="123"/>
      <c r="H231" s="123"/>
      <c r="I231" s="124"/>
      <c r="L231" s="226" t="s">
        <v>20</v>
      </c>
      <c r="M231" s="248">
        <f t="shared" si="239"/>
        <v>0</v>
      </c>
      <c r="N231" s="249">
        <f t="shared" si="239"/>
        <v>0</v>
      </c>
      <c r="O231" s="177">
        <f>+M231+N231</f>
        <v>0</v>
      </c>
      <c r="P231" s="102">
        <f>+P177+P204</f>
        <v>0</v>
      </c>
      <c r="Q231" s="183">
        <f>+O231+P231</f>
        <v>0</v>
      </c>
      <c r="R231" s="248">
        <f t="shared" si="242"/>
        <v>7</v>
      </c>
      <c r="S231" s="249">
        <f t="shared" si="242"/>
        <v>19</v>
      </c>
      <c r="T231" s="177">
        <f>+R231+S231</f>
        <v>26</v>
      </c>
      <c r="U231" s="102">
        <f>+U177+U204</f>
        <v>0</v>
      </c>
      <c r="V231" s="187">
        <f>+T231+U231</f>
        <v>26</v>
      </c>
      <c r="W231" s="222">
        <f>IF(Q231=0,0,((V231/Q231)-1)*100)</f>
        <v>0</v>
      </c>
    </row>
    <row r="232" spans="1:23" ht="14.25" thickTop="1" thickBot="1" x14ac:dyDescent="0.25">
      <c r="B232" s="212"/>
      <c r="C232" s="123"/>
      <c r="D232" s="123"/>
      <c r="E232" s="123"/>
      <c r="F232" s="123"/>
      <c r="G232" s="123"/>
      <c r="H232" s="123"/>
      <c r="I232" s="124"/>
      <c r="L232" s="208" t="s">
        <v>89</v>
      </c>
      <c r="M232" s="189">
        <f t="shared" ref="M232:V232" si="245">+M229+M230+M231</f>
        <v>0</v>
      </c>
      <c r="N232" s="190">
        <f t="shared" si="245"/>
        <v>1</v>
      </c>
      <c r="O232" s="189">
        <f t="shared" si="245"/>
        <v>1</v>
      </c>
      <c r="P232" s="189">
        <f t="shared" si="245"/>
        <v>0</v>
      </c>
      <c r="Q232" s="189">
        <f t="shared" si="245"/>
        <v>1</v>
      </c>
      <c r="R232" s="189">
        <f t="shared" si="245"/>
        <v>26</v>
      </c>
      <c r="S232" s="190">
        <f t="shared" si="245"/>
        <v>38</v>
      </c>
      <c r="T232" s="189">
        <f t="shared" si="245"/>
        <v>64</v>
      </c>
      <c r="U232" s="189">
        <f t="shared" si="245"/>
        <v>0</v>
      </c>
      <c r="V232" s="191">
        <f t="shared" si="245"/>
        <v>64</v>
      </c>
      <c r="W232" s="192">
        <f t="shared" ref="W232" si="246">IF(Q232=0,0,((V232/Q232)-1)*100)</f>
        <v>6300</v>
      </c>
    </row>
    <row r="233" spans="1:23" ht="13.5" thickTop="1" x14ac:dyDescent="0.2">
      <c r="B233" s="212"/>
      <c r="C233" s="123"/>
      <c r="D233" s="123"/>
      <c r="E233" s="123"/>
      <c r="F233" s="123"/>
      <c r="G233" s="123"/>
      <c r="H233" s="123"/>
      <c r="I233" s="124"/>
      <c r="L233" s="226" t="s">
        <v>21</v>
      </c>
      <c r="M233" s="248">
        <f>+M179+M206</f>
        <v>2</v>
      </c>
      <c r="N233" s="249">
        <f>+N179+N206</f>
        <v>0</v>
      </c>
      <c r="O233" s="177">
        <f t="shared" ref="O233:O237" si="247">+M233+N233</f>
        <v>2</v>
      </c>
      <c r="P233" s="102">
        <f>+P179+P206</f>
        <v>0</v>
      </c>
      <c r="Q233" s="183">
        <f t="shared" ref="Q233:Q237" si="248">+O233+P233</f>
        <v>2</v>
      </c>
      <c r="R233" s="248">
        <f>+R179+R206</f>
        <v>1</v>
      </c>
      <c r="S233" s="249">
        <f>+S179+S206</f>
        <v>2</v>
      </c>
      <c r="T233" s="177">
        <f t="shared" ref="T233" si="249">+R233+S233</f>
        <v>3</v>
      </c>
      <c r="U233" s="102">
        <f>+U179+U206</f>
        <v>0</v>
      </c>
      <c r="V233" s="187">
        <f t="shared" ref="V233" si="250">+T233+U233</f>
        <v>3</v>
      </c>
      <c r="W233" s="222">
        <f t="shared" si="233"/>
        <v>50</v>
      </c>
    </row>
    <row r="234" spans="1:23" ht="13.5" thickBot="1" x14ac:dyDescent="0.25">
      <c r="B234" s="212"/>
      <c r="C234" s="123"/>
      <c r="D234" s="123"/>
      <c r="E234" s="123"/>
      <c r="F234" s="123"/>
      <c r="G234" s="123"/>
      <c r="H234" s="123"/>
      <c r="I234" s="124"/>
      <c r="L234" s="226" t="s">
        <v>90</v>
      </c>
      <c r="M234" s="248">
        <f>+M180+M207</f>
        <v>0</v>
      </c>
      <c r="N234" s="249">
        <f>+N180+N207</f>
        <v>1</v>
      </c>
      <c r="O234" s="177">
        <f>+M234+N234</f>
        <v>1</v>
      </c>
      <c r="P234" s="102">
        <f>+P180+P207</f>
        <v>0</v>
      </c>
      <c r="Q234" s="183">
        <f>+O234+P234</f>
        <v>1</v>
      </c>
      <c r="R234" s="248">
        <f>+R180+R207</f>
        <v>1</v>
      </c>
      <c r="S234" s="249">
        <f>+S180+S207</f>
        <v>3</v>
      </c>
      <c r="T234" s="177">
        <f>+R234+S234</f>
        <v>4</v>
      </c>
      <c r="U234" s="102">
        <f>+U180+U207</f>
        <v>0</v>
      </c>
      <c r="V234" s="187">
        <f>+T234+U234</f>
        <v>4</v>
      </c>
      <c r="W234" s="222">
        <f>IF(Q234=0,0,((V234/Q234)-1)*100)</f>
        <v>300</v>
      </c>
    </row>
    <row r="235" spans="1:23" ht="14.25" thickTop="1" thickBot="1" x14ac:dyDescent="0.25">
      <c r="B235" s="212"/>
      <c r="C235" s="123"/>
      <c r="D235" s="123"/>
      <c r="E235" s="123"/>
      <c r="F235" s="123"/>
      <c r="G235" s="123"/>
      <c r="H235" s="123"/>
      <c r="I235" s="124"/>
      <c r="L235" s="208" t="s">
        <v>94</v>
      </c>
      <c r="M235" s="189">
        <f t="shared" ref="M235" si="251">+M232+M233+M234</f>
        <v>2</v>
      </c>
      <c r="N235" s="190">
        <f t="shared" ref="N235" si="252">+N232+N233+N234</f>
        <v>2</v>
      </c>
      <c r="O235" s="189">
        <f t="shared" ref="O235" si="253">+O232+O233+O234</f>
        <v>4</v>
      </c>
      <c r="P235" s="189">
        <f t="shared" ref="P235" si="254">+P232+P233+P234</f>
        <v>0</v>
      </c>
      <c r="Q235" s="189">
        <f t="shared" ref="Q235" si="255">+Q232+Q233+Q234</f>
        <v>4</v>
      </c>
      <c r="R235" s="189">
        <f t="shared" ref="R235" si="256">+R232+R233+R234</f>
        <v>28</v>
      </c>
      <c r="S235" s="190">
        <f t="shared" ref="S235" si="257">+S232+S233+S234</f>
        <v>43</v>
      </c>
      <c r="T235" s="189">
        <f t="shared" ref="T235" si="258">+T232+T233+T234</f>
        <v>71</v>
      </c>
      <c r="U235" s="189">
        <f t="shared" ref="U235" si="259">+U232+U233+U234</f>
        <v>0</v>
      </c>
      <c r="V235" s="191">
        <f t="shared" ref="V235" si="260">+V232+V233+V234</f>
        <v>71</v>
      </c>
      <c r="W235" s="192">
        <f t="shared" ref="W235:W236" si="261">IF(Q235=0,0,((V235/Q235)-1)*100)</f>
        <v>1675</v>
      </c>
    </row>
    <row r="236" spans="1:23" ht="14.25" thickTop="1" thickBot="1" x14ac:dyDescent="0.25">
      <c r="B236" s="212"/>
      <c r="C236" s="123"/>
      <c r="D236" s="123"/>
      <c r="E236" s="123"/>
      <c r="F236" s="123"/>
      <c r="G236" s="123"/>
      <c r="H236" s="123"/>
      <c r="I236" s="124"/>
      <c r="L236" s="208" t="s">
        <v>95</v>
      </c>
      <c r="M236" s="189">
        <f t="shared" ref="M236:V236" si="262">+M228+M232+M233+M234</f>
        <v>3</v>
      </c>
      <c r="N236" s="190">
        <f t="shared" si="262"/>
        <v>3</v>
      </c>
      <c r="O236" s="189">
        <f t="shared" si="262"/>
        <v>6</v>
      </c>
      <c r="P236" s="189">
        <f t="shared" si="262"/>
        <v>0</v>
      </c>
      <c r="Q236" s="189">
        <f t="shared" si="262"/>
        <v>6</v>
      </c>
      <c r="R236" s="189">
        <f t="shared" si="262"/>
        <v>43</v>
      </c>
      <c r="S236" s="190">
        <f t="shared" si="262"/>
        <v>64</v>
      </c>
      <c r="T236" s="189">
        <f t="shared" si="262"/>
        <v>107</v>
      </c>
      <c r="U236" s="189">
        <f t="shared" si="262"/>
        <v>0</v>
      </c>
      <c r="V236" s="191">
        <f t="shared" si="262"/>
        <v>107</v>
      </c>
      <c r="W236" s="192">
        <f t="shared" si="261"/>
        <v>1683.3333333333333</v>
      </c>
    </row>
    <row r="237" spans="1:23" ht="14.25" thickTop="1" thickBot="1" x14ac:dyDescent="0.25">
      <c r="B237" s="212"/>
      <c r="C237" s="123"/>
      <c r="D237" s="123"/>
      <c r="E237" s="123"/>
      <c r="F237" s="123"/>
      <c r="G237" s="123"/>
      <c r="H237" s="123"/>
      <c r="I237" s="124"/>
      <c r="L237" s="226" t="s">
        <v>22</v>
      </c>
      <c r="M237" s="248">
        <f>+M183+M210</f>
        <v>0</v>
      </c>
      <c r="N237" s="249">
        <f>+N183+N210</f>
        <v>0</v>
      </c>
      <c r="O237" s="179">
        <f t="shared" si="247"/>
        <v>0</v>
      </c>
      <c r="P237" s="255">
        <f>+P183+P210</f>
        <v>0</v>
      </c>
      <c r="Q237" s="183">
        <f t="shared" si="248"/>
        <v>0</v>
      </c>
      <c r="R237" s="248"/>
      <c r="S237" s="249"/>
      <c r="T237" s="179"/>
      <c r="U237" s="255"/>
      <c r="V237" s="187"/>
      <c r="W237" s="222"/>
    </row>
    <row r="238" spans="1:23" ht="14.25" thickTop="1" thickBot="1" x14ac:dyDescent="0.25">
      <c r="A238" s="125"/>
      <c r="B238" s="126"/>
      <c r="C238" s="127"/>
      <c r="D238" s="127"/>
      <c r="E238" s="127"/>
      <c r="F238" s="127"/>
      <c r="G238" s="127"/>
      <c r="H238" s="127"/>
      <c r="I238" s="128"/>
      <c r="J238" s="125"/>
      <c r="L238" s="209" t="s">
        <v>23</v>
      </c>
      <c r="M238" s="193">
        <f t="shared" ref="M238:Q238" si="263">M237+M233+M234</f>
        <v>2</v>
      </c>
      <c r="N238" s="193">
        <f t="shared" si="263"/>
        <v>1</v>
      </c>
      <c r="O238" s="194">
        <f t="shared" si="263"/>
        <v>3</v>
      </c>
      <c r="P238" s="195">
        <f t="shared" si="263"/>
        <v>0</v>
      </c>
      <c r="Q238" s="196">
        <f t="shared" si="263"/>
        <v>3</v>
      </c>
      <c r="R238" s="193"/>
      <c r="S238" s="193"/>
      <c r="T238" s="197"/>
      <c r="U238" s="197"/>
      <c r="V238" s="197"/>
      <c r="W238" s="198"/>
    </row>
    <row r="239" spans="1:23" ht="13.5" thickTop="1" x14ac:dyDescent="0.2">
      <c r="A239" s="129"/>
      <c r="B239" s="213"/>
      <c r="C239" s="130"/>
      <c r="D239" s="130"/>
      <c r="E239" s="130"/>
      <c r="F239" s="130"/>
      <c r="G239" s="130"/>
      <c r="H239" s="130"/>
      <c r="I239" s="131"/>
      <c r="J239" s="129"/>
      <c r="K239" s="129"/>
      <c r="L239" s="260" t="s">
        <v>25</v>
      </c>
      <c r="M239" s="261">
        <f t="shared" ref="M239:N241" si="264">+M185+M212</f>
        <v>0</v>
      </c>
      <c r="N239" s="262">
        <f t="shared" si="264"/>
        <v>0</v>
      </c>
      <c r="O239" s="180">
        <f t="shared" ref="O239:O241" si="265">+M239+N239</f>
        <v>0</v>
      </c>
      <c r="P239" s="263">
        <f>+P185+P212</f>
        <v>0</v>
      </c>
      <c r="Q239" s="185">
        <f t="shared" ref="Q239:Q241" si="266">+O239+P239</f>
        <v>0</v>
      </c>
      <c r="R239" s="261"/>
      <c r="S239" s="262"/>
      <c r="T239" s="180"/>
      <c r="U239" s="263"/>
      <c r="V239" s="188"/>
      <c r="W239" s="264"/>
    </row>
    <row r="240" spans="1:23" ht="12" customHeight="1" x14ac:dyDescent="0.2">
      <c r="A240" s="129"/>
      <c r="B240" s="214"/>
      <c r="C240" s="132"/>
      <c r="D240" s="132"/>
      <c r="E240" s="132"/>
      <c r="F240" s="132"/>
      <c r="G240" s="132"/>
      <c r="H240" s="132"/>
      <c r="I240" s="133"/>
      <c r="J240" s="129"/>
      <c r="K240" s="129"/>
      <c r="L240" s="260" t="s">
        <v>26</v>
      </c>
      <c r="M240" s="261">
        <f t="shared" si="264"/>
        <v>2</v>
      </c>
      <c r="N240" s="262">
        <f t="shared" si="264"/>
        <v>6</v>
      </c>
      <c r="O240" s="180">
        <f>+M240+N240</f>
        <v>8</v>
      </c>
      <c r="P240" s="265">
        <f>+P186+P213</f>
        <v>0</v>
      </c>
      <c r="Q240" s="185">
        <f>+O240+P240</f>
        <v>8</v>
      </c>
      <c r="R240" s="261"/>
      <c r="S240" s="262"/>
      <c r="T240" s="180"/>
      <c r="U240" s="265"/>
      <c r="V240" s="180"/>
      <c r="W240" s="264"/>
    </row>
    <row r="241" spans="1:23" ht="13.5" customHeight="1" thickBot="1" x14ac:dyDescent="0.25">
      <c r="A241" s="129"/>
      <c r="B241" s="214"/>
      <c r="C241" s="132"/>
      <c r="D241" s="132"/>
      <c r="E241" s="132"/>
      <c r="F241" s="132"/>
      <c r="G241" s="132"/>
      <c r="H241" s="132"/>
      <c r="I241" s="133"/>
      <c r="J241" s="129"/>
      <c r="K241" s="129"/>
      <c r="L241" s="260" t="s">
        <v>27</v>
      </c>
      <c r="M241" s="261">
        <f t="shared" si="264"/>
        <v>6</v>
      </c>
      <c r="N241" s="262">
        <f t="shared" si="264"/>
        <v>4</v>
      </c>
      <c r="O241" s="181">
        <f t="shared" si="265"/>
        <v>10</v>
      </c>
      <c r="P241" s="266">
        <f>+P187+P214</f>
        <v>0</v>
      </c>
      <c r="Q241" s="185">
        <f t="shared" si="266"/>
        <v>10</v>
      </c>
      <c r="R241" s="261"/>
      <c r="S241" s="262"/>
      <c r="T241" s="180"/>
      <c r="U241" s="266"/>
      <c r="V241" s="188"/>
      <c r="W241" s="264"/>
    </row>
    <row r="242" spans="1:23" ht="14.25" thickTop="1" thickBot="1" x14ac:dyDescent="0.25">
      <c r="B242" s="212"/>
      <c r="C242" s="123"/>
      <c r="D242" s="123"/>
      <c r="E242" s="123"/>
      <c r="F242" s="123"/>
      <c r="G242" s="123"/>
      <c r="H242" s="123"/>
      <c r="I242" s="124"/>
      <c r="L242" s="208" t="s">
        <v>60</v>
      </c>
      <c r="M242" s="189">
        <f t="shared" ref="M242:Q242" si="267">+M239+M240+M241</f>
        <v>8</v>
      </c>
      <c r="N242" s="190">
        <f t="shared" si="267"/>
        <v>10</v>
      </c>
      <c r="O242" s="189">
        <f t="shared" si="267"/>
        <v>18</v>
      </c>
      <c r="P242" s="189">
        <f t="shared" si="267"/>
        <v>0</v>
      </c>
      <c r="Q242" s="195">
        <f t="shared" si="267"/>
        <v>18</v>
      </c>
      <c r="R242" s="189"/>
      <c r="S242" s="190"/>
      <c r="T242" s="189"/>
      <c r="U242" s="189"/>
      <c r="V242" s="195"/>
      <c r="W242" s="192"/>
    </row>
    <row r="243" spans="1:23" ht="14.25" thickTop="1" thickBot="1" x14ac:dyDescent="0.25">
      <c r="B243" s="212"/>
      <c r="C243" s="123"/>
      <c r="D243" s="123"/>
      <c r="E243" s="123"/>
      <c r="F243" s="123"/>
      <c r="G243" s="123"/>
      <c r="H243" s="123"/>
      <c r="I243" s="124"/>
      <c r="L243" s="208" t="s">
        <v>92</v>
      </c>
      <c r="M243" s="189">
        <f t="shared" ref="M243:Q243" si="268">+M228+M232+M238+M242</f>
        <v>11</v>
      </c>
      <c r="N243" s="190">
        <f t="shared" si="268"/>
        <v>13</v>
      </c>
      <c r="O243" s="189">
        <f t="shared" si="268"/>
        <v>24</v>
      </c>
      <c r="P243" s="189">
        <f t="shared" si="268"/>
        <v>0</v>
      </c>
      <c r="Q243" s="189">
        <f t="shared" si="268"/>
        <v>24</v>
      </c>
      <c r="R243" s="189"/>
      <c r="S243" s="190"/>
      <c r="T243" s="189"/>
      <c r="U243" s="189"/>
      <c r="V243" s="191"/>
      <c r="W243" s="192"/>
    </row>
    <row r="244" spans="1:23" ht="13.5" thickTop="1" x14ac:dyDescent="0.2">
      <c r="B244" s="202"/>
      <c r="C244" s="95"/>
      <c r="D244" s="95"/>
      <c r="E244" s="95"/>
      <c r="F244" s="95"/>
      <c r="G244" s="95"/>
      <c r="H244" s="95"/>
      <c r="I244" s="96"/>
      <c r="L244" s="205" t="s">
        <v>61</v>
      </c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6"/>
    </row>
  </sheetData>
  <sheetProtection password="CF53" sheet="1" objects="1" scenarios="1"/>
  <customSheetViews>
    <customSheetView guid="{ED529B84-E379-4C9B-A677-BE1D384436B0}" fitToPage="1" topLeftCell="H215">
      <selection activeCell="Y209" sqref="Y209"/>
      <pageMargins left="0.74803149606299213" right="0.74803149606299213" top="0.98425196850393704" bottom="0.98425196850393704" header="0.51181102362204722" footer="0.51181102362204722"/>
      <printOptions horizontalCentered="1"/>
      <pageSetup paperSize="9" orientation="portrait" horizontalDpi="300" verticalDpi="300" r:id="rId1"/>
      <headerFooter alignWithMargins="0">
        <oddHeader>&amp;LMonthly Air Transport Statistics : Phuket International Airport</oddHeader>
        <oddFooter>&amp;LAir Transport Information Division, Corporate Strategy Department&amp;C&amp;D&amp;R&amp;T</oddFooter>
      </headerFooter>
    </customSheetView>
  </customSheetViews>
  <mergeCells count="48"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M86:Q86"/>
    <mergeCell ref="R86:V86"/>
    <mergeCell ref="M140:Q140"/>
    <mergeCell ref="R140:V140"/>
    <mergeCell ref="L110:W110"/>
    <mergeCell ref="L111:W111"/>
    <mergeCell ref="L164:W164"/>
    <mergeCell ref="L165:W165"/>
    <mergeCell ref="M167:Q167"/>
    <mergeCell ref="R167:V167"/>
    <mergeCell ref="M113:Q113"/>
    <mergeCell ref="R113:V113"/>
    <mergeCell ref="L137:W137"/>
    <mergeCell ref="L138:W138"/>
    <mergeCell ref="C32:E32"/>
    <mergeCell ref="F32:H32"/>
    <mergeCell ref="L83:W83"/>
    <mergeCell ref="L84:W84"/>
    <mergeCell ref="B57:I57"/>
    <mergeCell ref="L57:W57"/>
    <mergeCell ref="M59:Q59"/>
    <mergeCell ref="R59:V59"/>
    <mergeCell ref="C59:E59"/>
    <mergeCell ref="F59:H59"/>
    <mergeCell ref="B2:I2"/>
    <mergeCell ref="L2:W2"/>
    <mergeCell ref="B3:I3"/>
    <mergeCell ref="L3:W3"/>
    <mergeCell ref="B56:I56"/>
    <mergeCell ref="L56:W56"/>
    <mergeCell ref="M5:Q5"/>
    <mergeCell ref="R5:V5"/>
    <mergeCell ref="L29:W29"/>
    <mergeCell ref="M32:Q32"/>
    <mergeCell ref="C5:E5"/>
    <mergeCell ref="F5:H5"/>
    <mergeCell ref="B30:I30"/>
    <mergeCell ref="B29:I29"/>
    <mergeCell ref="R32:V32"/>
    <mergeCell ref="L30:W30"/>
  </mergeCells>
  <phoneticPr fontId="26" type="noConversion"/>
  <conditionalFormatting sqref="J1:K1048576 A1:A1048576">
    <cfRule type="containsText" dxfId="12" priority="2" operator="containsText" text="NOT OK">
      <formula>NOT(ISERROR(SEARCH("NOT OK",A1)))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2"/>
  <headerFooter alignWithMargins="0">
    <oddHeader>&amp;LMonthly Air Transport Statistics : Phuket International Airport</oddHeader>
    <oddFooter>&amp;LAir Transport Information Division, Corporate Strategy Department&amp;C&amp;D&amp;R&amp;T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244"/>
  <sheetViews>
    <sheetView topLeftCell="A160" workbookViewId="0">
      <selection activeCell="L22" sqref="L22"/>
    </sheetView>
  </sheetViews>
  <sheetFormatPr defaultColWidth="7" defaultRowHeight="12.75" x14ac:dyDescent="0.2"/>
  <cols>
    <col min="1" max="1" width="7" style="95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8.7109375" style="6" customWidth="1"/>
    <col min="10" max="11" width="9.140625" style="95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6" width="10" style="1" customWidth="1"/>
    <col min="17" max="17" width="12.7109375" style="1" customWidth="1"/>
    <col min="18" max="18" width="10.28515625" style="1" customWidth="1"/>
    <col min="19" max="19" width="10.140625" style="1" customWidth="1"/>
    <col min="20" max="20" width="14.140625" style="1" bestFit="1" customWidth="1"/>
    <col min="21" max="21" width="9.28515625" style="1" customWidth="1"/>
    <col min="22" max="22" width="11" style="1" customWidth="1"/>
    <col min="23" max="23" width="12.140625" style="6" bestFit="1" customWidth="1"/>
    <col min="24" max="24" width="7" style="6" bestFit="1" customWidth="1"/>
    <col min="25" max="25" width="6" style="1" bestFit="1" customWidth="1"/>
    <col min="26" max="26" width="7" style="1"/>
    <col min="27" max="27" width="7" style="10"/>
    <col min="28" max="16384" width="7" style="1"/>
  </cols>
  <sheetData>
    <row r="1" spans="1:23" ht="13.5" thickBot="1" x14ac:dyDescent="0.25"/>
    <row r="2" spans="1:23" ht="13.5" thickTop="1" x14ac:dyDescent="0.2">
      <c r="B2" s="281" t="s">
        <v>0</v>
      </c>
      <c r="C2" s="282"/>
      <c r="D2" s="282"/>
      <c r="E2" s="282"/>
      <c r="F2" s="282"/>
      <c r="G2" s="282"/>
      <c r="H2" s="282"/>
      <c r="I2" s="283"/>
      <c r="L2" s="284" t="s">
        <v>1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ht="13.5" thickBot="1" x14ac:dyDescent="0.25">
      <c r="B3" s="287" t="s">
        <v>2</v>
      </c>
      <c r="C3" s="288"/>
      <c r="D3" s="288"/>
      <c r="E3" s="288"/>
      <c r="F3" s="288"/>
      <c r="G3" s="288"/>
      <c r="H3" s="288"/>
      <c r="I3" s="289"/>
      <c r="L3" s="290" t="s">
        <v>3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3" ht="14.25" thickTop="1" thickBot="1" x14ac:dyDescent="0.25">
      <c r="B4" s="202"/>
      <c r="C4" s="95"/>
      <c r="D4" s="95"/>
      <c r="E4" s="95"/>
      <c r="F4" s="95"/>
      <c r="G4" s="95"/>
      <c r="H4" s="95"/>
      <c r="I4" s="96"/>
      <c r="L4" s="202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ht="14.25" thickTop="1" thickBot="1" x14ac:dyDescent="0.25">
      <c r="B5" s="224"/>
      <c r="C5" s="296" t="s">
        <v>91</v>
      </c>
      <c r="D5" s="297"/>
      <c r="E5" s="298"/>
      <c r="F5" s="299" t="s">
        <v>93</v>
      </c>
      <c r="G5" s="300"/>
      <c r="H5" s="301"/>
      <c r="I5" s="225" t="s">
        <v>4</v>
      </c>
      <c r="L5" s="224"/>
      <c r="M5" s="293" t="s">
        <v>91</v>
      </c>
      <c r="N5" s="294"/>
      <c r="O5" s="294"/>
      <c r="P5" s="294"/>
      <c r="Q5" s="295"/>
      <c r="R5" s="293" t="s">
        <v>93</v>
      </c>
      <c r="S5" s="294"/>
      <c r="T5" s="294"/>
      <c r="U5" s="294"/>
      <c r="V5" s="295"/>
      <c r="W5" s="225" t="s">
        <v>4</v>
      </c>
    </row>
    <row r="6" spans="1:23" ht="13.5" thickTop="1" x14ac:dyDescent="0.2">
      <c r="B6" s="226" t="s">
        <v>5</v>
      </c>
      <c r="C6" s="227"/>
      <c r="D6" s="228"/>
      <c r="E6" s="158"/>
      <c r="F6" s="227"/>
      <c r="G6" s="228"/>
      <c r="H6" s="158"/>
      <c r="I6" s="229" t="s">
        <v>6</v>
      </c>
      <c r="L6" s="226" t="s">
        <v>5</v>
      </c>
      <c r="M6" s="227"/>
      <c r="N6" s="230"/>
      <c r="O6" s="155"/>
      <c r="P6" s="231"/>
      <c r="Q6" s="156"/>
      <c r="R6" s="227"/>
      <c r="S6" s="230"/>
      <c r="T6" s="155"/>
      <c r="U6" s="231"/>
      <c r="V6" s="155"/>
      <c r="W6" s="229" t="s">
        <v>6</v>
      </c>
    </row>
    <row r="7" spans="1:23" ht="13.5" thickBot="1" x14ac:dyDescent="0.25">
      <c r="B7" s="232"/>
      <c r="C7" s="233" t="s">
        <v>7</v>
      </c>
      <c r="D7" s="234" t="s">
        <v>8</v>
      </c>
      <c r="E7" s="218" t="s">
        <v>9</v>
      </c>
      <c r="F7" s="233" t="s">
        <v>7</v>
      </c>
      <c r="G7" s="234" t="s">
        <v>8</v>
      </c>
      <c r="H7" s="218" t="s">
        <v>9</v>
      </c>
      <c r="I7" s="235"/>
      <c r="L7" s="232"/>
      <c r="M7" s="236" t="s">
        <v>10</v>
      </c>
      <c r="N7" s="237" t="s">
        <v>11</v>
      </c>
      <c r="O7" s="157" t="s">
        <v>12</v>
      </c>
      <c r="P7" s="238" t="s">
        <v>13</v>
      </c>
      <c r="Q7" s="219" t="s">
        <v>9</v>
      </c>
      <c r="R7" s="236" t="s">
        <v>10</v>
      </c>
      <c r="S7" s="237" t="s">
        <v>11</v>
      </c>
      <c r="T7" s="157" t="s">
        <v>12</v>
      </c>
      <c r="U7" s="238" t="s">
        <v>13</v>
      </c>
      <c r="V7" s="157" t="s">
        <v>9</v>
      </c>
      <c r="W7" s="235"/>
    </row>
    <row r="8" spans="1:23" ht="6" customHeight="1" thickTop="1" x14ac:dyDescent="0.2">
      <c r="B8" s="226"/>
      <c r="C8" s="239"/>
      <c r="D8" s="240"/>
      <c r="E8" s="99"/>
      <c r="F8" s="239"/>
      <c r="G8" s="240"/>
      <c r="H8" s="99"/>
      <c r="I8" s="241"/>
      <c r="L8" s="226"/>
      <c r="M8" s="242"/>
      <c r="N8" s="243"/>
      <c r="O8" s="141"/>
      <c r="P8" s="244"/>
      <c r="Q8" s="144"/>
      <c r="R8" s="242"/>
      <c r="S8" s="243"/>
      <c r="T8" s="141"/>
      <c r="U8" s="244"/>
      <c r="V8" s="146"/>
      <c r="W8" s="245"/>
    </row>
    <row r="9" spans="1:23" x14ac:dyDescent="0.2">
      <c r="A9" s="270" t="str">
        <f>IF(ISERROR(F9/G9)," ",IF(F9/G9&gt;0.5,IF(F9/G9&lt;1.5," ","NOT OK"),"NOT OK"))</f>
        <v xml:space="preserve"> </v>
      </c>
      <c r="B9" s="226" t="s">
        <v>14</v>
      </c>
      <c r="C9" s="246">
        <v>17</v>
      </c>
      <c r="D9" s="247">
        <v>17</v>
      </c>
      <c r="E9" s="100">
        <f>+C9+D9</f>
        <v>34</v>
      </c>
      <c r="F9" s="246">
        <v>20</v>
      </c>
      <c r="G9" s="247">
        <v>19</v>
      </c>
      <c r="H9" s="100">
        <f>F9+G9</f>
        <v>39</v>
      </c>
      <c r="I9" s="222">
        <f t="shared" ref="I9:I17" si="0">IF(E9=0,0,((H9/E9)-1)*100)</f>
        <v>14.705882352941169</v>
      </c>
      <c r="L9" s="226" t="s">
        <v>14</v>
      </c>
      <c r="M9" s="248">
        <v>736</v>
      </c>
      <c r="N9" s="249">
        <v>638</v>
      </c>
      <c r="O9" s="142">
        <f>+N9+M9</f>
        <v>1374</v>
      </c>
      <c r="P9" s="102">
        <v>0</v>
      </c>
      <c r="Q9" s="145">
        <f>+P9+O9</f>
        <v>1374</v>
      </c>
      <c r="R9" s="248">
        <v>1115</v>
      </c>
      <c r="S9" s="249">
        <v>1064</v>
      </c>
      <c r="T9" s="142">
        <f>+S9+R9</f>
        <v>2179</v>
      </c>
      <c r="U9" s="102">
        <v>0</v>
      </c>
      <c r="V9" s="147">
        <f>T9+U9</f>
        <v>2179</v>
      </c>
      <c r="W9" s="222">
        <f t="shared" ref="W9:W17" si="1">IF(Q9=0,0,((V9/Q9)-1)*100)</f>
        <v>58.588064046579326</v>
      </c>
    </row>
    <row r="10" spans="1:23" x14ac:dyDescent="0.2">
      <c r="A10" s="270" t="str">
        <f t="shared" ref="A10:A71" si="2">IF(ISERROR(F10/G10)," ",IF(F10/G10&gt;0.5,IF(F10/G10&lt;1.5," ","NOT OK"),"NOT OK"))</f>
        <v xml:space="preserve"> </v>
      </c>
      <c r="B10" s="226" t="s">
        <v>15</v>
      </c>
      <c r="C10" s="246">
        <v>20</v>
      </c>
      <c r="D10" s="247">
        <v>19</v>
      </c>
      <c r="E10" s="100">
        <f>+C10+D10</f>
        <v>39</v>
      </c>
      <c r="F10" s="246">
        <v>17</v>
      </c>
      <c r="G10" s="247">
        <v>19</v>
      </c>
      <c r="H10" s="100">
        <f>F10+G10</f>
        <v>36</v>
      </c>
      <c r="I10" s="222">
        <f t="shared" si="0"/>
        <v>-7.6923076923076872</v>
      </c>
      <c r="K10" s="101"/>
      <c r="L10" s="226" t="s">
        <v>15</v>
      </c>
      <c r="M10" s="248">
        <v>1881</v>
      </c>
      <c r="N10" s="249">
        <v>1472</v>
      </c>
      <c r="O10" s="142">
        <f>+N10+M10</f>
        <v>3353</v>
      </c>
      <c r="P10" s="102">
        <v>0</v>
      </c>
      <c r="Q10" s="145">
        <f>+P10+O10</f>
        <v>3353</v>
      </c>
      <c r="R10" s="248">
        <v>1082</v>
      </c>
      <c r="S10" s="249">
        <v>997</v>
      </c>
      <c r="T10" s="142">
        <f>+S10+R10</f>
        <v>2079</v>
      </c>
      <c r="U10" s="102">
        <v>0</v>
      </c>
      <c r="V10" s="147">
        <f>T10+U10</f>
        <v>2079</v>
      </c>
      <c r="W10" s="222">
        <f t="shared" si="1"/>
        <v>-37.995824634655527</v>
      </c>
    </row>
    <row r="11" spans="1:23" ht="13.5" thickBot="1" x14ac:dyDescent="0.25">
      <c r="A11" s="270" t="str">
        <f t="shared" si="2"/>
        <v xml:space="preserve"> </v>
      </c>
      <c r="B11" s="232" t="s">
        <v>16</v>
      </c>
      <c r="C11" s="250">
        <v>23</v>
      </c>
      <c r="D11" s="251">
        <v>23</v>
      </c>
      <c r="E11" s="100">
        <f>+C11+D11</f>
        <v>46</v>
      </c>
      <c r="F11" s="250">
        <v>30</v>
      </c>
      <c r="G11" s="251">
        <v>28</v>
      </c>
      <c r="H11" s="100">
        <f>F11+G11</f>
        <v>58</v>
      </c>
      <c r="I11" s="222">
        <f t="shared" si="0"/>
        <v>26.086956521739136</v>
      </c>
      <c r="K11" s="101"/>
      <c r="L11" s="232" t="s">
        <v>16</v>
      </c>
      <c r="M11" s="248">
        <v>1208</v>
      </c>
      <c r="N11" s="249">
        <v>1423</v>
      </c>
      <c r="O11" s="142">
        <f>+N11+M11</f>
        <v>2631</v>
      </c>
      <c r="P11" s="102">
        <v>0</v>
      </c>
      <c r="Q11" s="145">
        <f>+P11+O11</f>
        <v>2631</v>
      </c>
      <c r="R11" s="248">
        <v>2060</v>
      </c>
      <c r="S11" s="249">
        <v>2071</v>
      </c>
      <c r="T11" s="142">
        <f>+S11+R11</f>
        <v>4131</v>
      </c>
      <c r="U11" s="102">
        <v>6</v>
      </c>
      <c r="V11" s="147">
        <f>T11+U11</f>
        <v>4137</v>
      </c>
      <c r="W11" s="222">
        <f t="shared" si="1"/>
        <v>57.240592930444699</v>
      </c>
    </row>
    <row r="12" spans="1:23" ht="14.25" thickTop="1" thickBot="1" x14ac:dyDescent="0.25">
      <c r="A12" s="270" t="str">
        <f>IF(ISERROR(F12/G12)," ",IF(F12/G12&gt;0.5,IF(F12/G12&lt;1.5," ","NOT OK"),"NOT OK"))</f>
        <v xml:space="preserve"> </v>
      </c>
      <c r="B12" s="210" t="s">
        <v>17</v>
      </c>
      <c r="C12" s="103">
        <f t="shared" ref="C12:H12" si="3">+C9+C10+C11</f>
        <v>60</v>
      </c>
      <c r="D12" s="104">
        <f t="shared" si="3"/>
        <v>59</v>
      </c>
      <c r="E12" s="105">
        <f t="shared" si="3"/>
        <v>119</v>
      </c>
      <c r="F12" s="103">
        <f t="shared" si="3"/>
        <v>67</v>
      </c>
      <c r="G12" s="104">
        <f t="shared" si="3"/>
        <v>66</v>
      </c>
      <c r="H12" s="105">
        <f t="shared" si="3"/>
        <v>133</v>
      </c>
      <c r="I12" s="106">
        <f>IF(E12=0,0,((H12/E12)-1)*100)</f>
        <v>11.764705882352944</v>
      </c>
      <c r="L12" s="203" t="s">
        <v>17</v>
      </c>
      <c r="M12" s="148">
        <f t="shared" ref="M12:V12" si="4">M9+M10+M11</f>
        <v>3825</v>
      </c>
      <c r="N12" s="149">
        <f t="shared" si="4"/>
        <v>3533</v>
      </c>
      <c r="O12" s="148">
        <f t="shared" si="4"/>
        <v>7358</v>
      </c>
      <c r="P12" s="148">
        <f t="shared" si="4"/>
        <v>0</v>
      </c>
      <c r="Q12" s="148">
        <f t="shared" si="4"/>
        <v>7358</v>
      </c>
      <c r="R12" s="148">
        <f t="shared" si="4"/>
        <v>4257</v>
      </c>
      <c r="S12" s="149">
        <f t="shared" si="4"/>
        <v>4132</v>
      </c>
      <c r="T12" s="148">
        <f t="shared" si="4"/>
        <v>8389</v>
      </c>
      <c r="U12" s="148">
        <f t="shared" si="4"/>
        <v>6</v>
      </c>
      <c r="V12" s="150">
        <f t="shared" si="4"/>
        <v>8395</v>
      </c>
      <c r="W12" s="151">
        <f>IF(Q12=0,0,((V12/Q12)-1)*100)</f>
        <v>14.093503669475393</v>
      </c>
    </row>
    <row r="13" spans="1:23" ht="13.5" thickTop="1" x14ac:dyDescent="0.2">
      <c r="A13" s="270" t="str">
        <f t="shared" si="2"/>
        <v xml:space="preserve"> </v>
      </c>
      <c r="B13" s="226" t="s">
        <v>18</v>
      </c>
      <c r="C13" s="246">
        <v>30</v>
      </c>
      <c r="D13" s="247">
        <v>32</v>
      </c>
      <c r="E13" s="100">
        <f>C13+D13</f>
        <v>62</v>
      </c>
      <c r="F13" s="246">
        <v>24</v>
      </c>
      <c r="G13" s="247">
        <v>27</v>
      </c>
      <c r="H13" s="100">
        <f>F13+G13</f>
        <v>51</v>
      </c>
      <c r="I13" s="222">
        <f t="shared" si="0"/>
        <v>-17.741935483870964</v>
      </c>
      <c r="L13" s="226" t="s">
        <v>18</v>
      </c>
      <c r="M13" s="248">
        <v>2766</v>
      </c>
      <c r="N13" s="249">
        <v>2492</v>
      </c>
      <c r="O13" s="142">
        <f>+M13+N13</f>
        <v>5258</v>
      </c>
      <c r="P13" s="102">
        <v>0</v>
      </c>
      <c r="Q13" s="145">
        <f>O13+P13</f>
        <v>5258</v>
      </c>
      <c r="R13" s="248">
        <v>1156</v>
      </c>
      <c r="S13" s="249">
        <v>1051</v>
      </c>
      <c r="T13" s="142">
        <f>+R13+S13</f>
        <v>2207</v>
      </c>
      <c r="U13" s="102">
        <v>0</v>
      </c>
      <c r="V13" s="147">
        <f>T13+U13</f>
        <v>2207</v>
      </c>
      <c r="W13" s="222">
        <f t="shared" si="1"/>
        <v>-58.02586534804108</v>
      </c>
    </row>
    <row r="14" spans="1:23" x14ac:dyDescent="0.2">
      <c r="A14" s="270" t="str">
        <f t="shared" si="2"/>
        <v xml:space="preserve"> </v>
      </c>
      <c r="B14" s="226" t="s">
        <v>19</v>
      </c>
      <c r="C14" s="248">
        <v>22</v>
      </c>
      <c r="D14" s="252">
        <v>21</v>
      </c>
      <c r="E14" s="100">
        <f>+D14+C14</f>
        <v>43</v>
      </c>
      <c r="F14" s="248">
        <v>19</v>
      </c>
      <c r="G14" s="252">
        <v>20</v>
      </c>
      <c r="H14" s="107">
        <f>F14+G14</f>
        <v>39</v>
      </c>
      <c r="I14" s="222">
        <f t="shared" si="0"/>
        <v>-9.3023255813953547</v>
      </c>
      <c r="L14" s="226" t="s">
        <v>19</v>
      </c>
      <c r="M14" s="248">
        <v>2059</v>
      </c>
      <c r="N14" s="249">
        <v>2045</v>
      </c>
      <c r="O14" s="142">
        <f>+N14+M14</f>
        <v>4104</v>
      </c>
      <c r="P14" s="102">
        <v>0</v>
      </c>
      <c r="Q14" s="145">
        <f>O14+P14</f>
        <v>4104</v>
      </c>
      <c r="R14" s="248">
        <v>1180</v>
      </c>
      <c r="S14" s="249">
        <v>1173</v>
      </c>
      <c r="T14" s="142">
        <f>+S14+R14</f>
        <v>2353</v>
      </c>
      <c r="U14" s="102">
        <v>0</v>
      </c>
      <c r="V14" s="147">
        <f>T14+U14</f>
        <v>2353</v>
      </c>
      <c r="W14" s="222">
        <f t="shared" si="1"/>
        <v>-42.665692007797276</v>
      </c>
    </row>
    <row r="15" spans="1:23" ht="13.5" thickBot="1" x14ac:dyDescent="0.25">
      <c r="A15" s="272" t="str">
        <f>IF(ISERROR(F15/G15)," ",IF(F15/G15&gt;0.5,IF(F15/G15&lt;1.5," ","NOT OK"),"NOT OK"))</f>
        <v xml:space="preserve"> </v>
      </c>
      <c r="B15" s="226" t="s">
        <v>20</v>
      </c>
      <c r="C15" s="248">
        <v>16</v>
      </c>
      <c r="D15" s="252">
        <v>16</v>
      </c>
      <c r="E15" s="100">
        <f>+D15+C15</f>
        <v>32</v>
      </c>
      <c r="F15" s="248">
        <v>28</v>
      </c>
      <c r="G15" s="252">
        <v>28</v>
      </c>
      <c r="H15" s="107">
        <f>F15+G15</f>
        <v>56</v>
      </c>
      <c r="I15" s="222">
        <f>IF(E15=0,0,((H15/E15)-1)*100)</f>
        <v>75</v>
      </c>
      <c r="J15" s="108"/>
      <c r="L15" s="226" t="s">
        <v>20</v>
      </c>
      <c r="M15" s="248">
        <v>965</v>
      </c>
      <c r="N15" s="249">
        <v>1062</v>
      </c>
      <c r="O15" s="142">
        <f>+N15+M15</f>
        <v>2027</v>
      </c>
      <c r="P15" s="102">
        <v>0</v>
      </c>
      <c r="Q15" s="145">
        <f>O15+P15</f>
        <v>2027</v>
      </c>
      <c r="R15" s="248">
        <v>1028</v>
      </c>
      <c r="S15" s="249">
        <v>928</v>
      </c>
      <c r="T15" s="142">
        <f>+S15+R15</f>
        <v>1956</v>
      </c>
      <c r="U15" s="102">
        <v>287</v>
      </c>
      <c r="V15" s="147">
        <f>T15+U15</f>
        <v>2243</v>
      </c>
      <c r="W15" s="222">
        <f>IF(Q15=0,0,((V15/Q15)-1)*100)</f>
        <v>10.656142081894426</v>
      </c>
    </row>
    <row r="16" spans="1:23" ht="14.25" thickTop="1" thickBot="1" x14ac:dyDescent="0.25">
      <c r="A16" s="270" t="str">
        <f>IF(ISERROR(F16/G16)," ",IF(F16/G16&gt;0.5,IF(F16/G16&lt;1.5," ","NOT OK"),"NOT OK"))</f>
        <v xml:space="preserve"> </v>
      </c>
      <c r="B16" s="210" t="s">
        <v>89</v>
      </c>
      <c r="C16" s="103">
        <f>+C13+C14+C15</f>
        <v>68</v>
      </c>
      <c r="D16" s="104">
        <f t="shared" ref="D16:H16" si="5">+D13+D14+D15</f>
        <v>69</v>
      </c>
      <c r="E16" s="105">
        <f t="shared" si="5"/>
        <v>137</v>
      </c>
      <c r="F16" s="103">
        <f t="shared" si="5"/>
        <v>71</v>
      </c>
      <c r="G16" s="104">
        <f t="shared" si="5"/>
        <v>75</v>
      </c>
      <c r="H16" s="105">
        <f t="shared" si="5"/>
        <v>146</v>
      </c>
      <c r="I16" s="106">
        <f>IF(E16=0,0,((H16/E16)-1)*100)</f>
        <v>6.5693430656934337</v>
      </c>
      <c r="L16" s="203" t="s">
        <v>89</v>
      </c>
      <c r="M16" s="148">
        <f t="shared" ref="M16:V16" si="6">+M13+M14+M15</f>
        <v>5790</v>
      </c>
      <c r="N16" s="149">
        <f t="shared" si="6"/>
        <v>5599</v>
      </c>
      <c r="O16" s="148">
        <f t="shared" si="6"/>
        <v>11389</v>
      </c>
      <c r="P16" s="148">
        <f t="shared" si="6"/>
        <v>0</v>
      </c>
      <c r="Q16" s="148">
        <f t="shared" si="6"/>
        <v>11389</v>
      </c>
      <c r="R16" s="148">
        <f t="shared" si="6"/>
        <v>3364</v>
      </c>
      <c r="S16" s="149">
        <f t="shared" si="6"/>
        <v>3152</v>
      </c>
      <c r="T16" s="148">
        <f t="shared" si="6"/>
        <v>6516</v>
      </c>
      <c r="U16" s="148">
        <f t="shared" si="6"/>
        <v>287</v>
      </c>
      <c r="V16" s="150">
        <f t="shared" si="6"/>
        <v>6803</v>
      </c>
      <c r="W16" s="151">
        <f>IF(Q16=0,0,((V16/Q16)-1)*100)</f>
        <v>-40.266924225129507</v>
      </c>
    </row>
    <row r="17" spans="1:23" ht="13.5" thickTop="1" x14ac:dyDescent="0.2">
      <c r="A17" s="270" t="str">
        <f t="shared" si="2"/>
        <v xml:space="preserve"> </v>
      </c>
      <c r="B17" s="226" t="s">
        <v>21</v>
      </c>
      <c r="C17" s="253">
        <v>15</v>
      </c>
      <c r="D17" s="254">
        <v>15</v>
      </c>
      <c r="E17" s="100">
        <f>+C17+D17</f>
        <v>30</v>
      </c>
      <c r="F17" s="253">
        <v>24</v>
      </c>
      <c r="G17" s="254">
        <v>24</v>
      </c>
      <c r="H17" s="107">
        <f>F17+G17</f>
        <v>48</v>
      </c>
      <c r="I17" s="222">
        <f t="shared" si="0"/>
        <v>60.000000000000007</v>
      </c>
      <c r="L17" s="226" t="s">
        <v>21</v>
      </c>
      <c r="M17" s="248">
        <v>623</v>
      </c>
      <c r="N17" s="249">
        <v>775</v>
      </c>
      <c r="O17" s="142">
        <f>+M17+N17</f>
        <v>1398</v>
      </c>
      <c r="P17" s="102">
        <v>0</v>
      </c>
      <c r="Q17" s="145">
        <f>+O17+P17</f>
        <v>1398</v>
      </c>
      <c r="R17" s="248">
        <v>1058</v>
      </c>
      <c r="S17" s="249">
        <v>863</v>
      </c>
      <c r="T17" s="142">
        <f>+R17+S17</f>
        <v>1921</v>
      </c>
      <c r="U17" s="102">
        <v>0</v>
      </c>
      <c r="V17" s="147">
        <f>+T17+U17</f>
        <v>1921</v>
      </c>
      <c r="W17" s="222">
        <f t="shared" si="1"/>
        <v>37.410586552217453</v>
      </c>
    </row>
    <row r="18" spans="1:23" ht="13.5" thickBot="1" x14ac:dyDescent="0.25">
      <c r="A18" s="270" t="str">
        <f>IF(ISERROR(F18/G18)," ",IF(F18/G18&gt;0.5,IF(F18/G18&lt;1.5," ","NOT OK"),"NOT OK"))</f>
        <v xml:space="preserve"> </v>
      </c>
      <c r="B18" s="226" t="s">
        <v>90</v>
      </c>
      <c r="C18" s="253">
        <v>17</v>
      </c>
      <c r="D18" s="254">
        <v>16</v>
      </c>
      <c r="E18" s="100">
        <f>+C18+D18</f>
        <v>33</v>
      </c>
      <c r="F18" s="253">
        <v>24</v>
      </c>
      <c r="G18" s="254">
        <v>23</v>
      </c>
      <c r="H18" s="107">
        <f>F18+G18</f>
        <v>47</v>
      </c>
      <c r="I18" s="222">
        <f>IF(E18=0,0,((H18/E18)-1)*100)</f>
        <v>42.424242424242429</v>
      </c>
      <c r="L18" s="226" t="s">
        <v>90</v>
      </c>
      <c r="M18" s="248">
        <v>545</v>
      </c>
      <c r="N18" s="249">
        <v>672</v>
      </c>
      <c r="O18" s="142">
        <f>+M18+N18</f>
        <v>1217</v>
      </c>
      <c r="P18" s="102">
        <v>0</v>
      </c>
      <c r="Q18" s="145">
        <f>+O18+P18</f>
        <v>1217</v>
      </c>
      <c r="R18" s="248">
        <v>1068</v>
      </c>
      <c r="S18" s="249">
        <v>935</v>
      </c>
      <c r="T18" s="142">
        <f>+R18+S18</f>
        <v>2003</v>
      </c>
      <c r="U18" s="102">
        <v>0</v>
      </c>
      <c r="V18" s="147">
        <f>+T18+U18</f>
        <v>2003</v>
      </c>
      <c r="W18" s="222">
        <f>IF(Q18=0,0,((V18/Q18)-1)*100)</f>
        <v>64.585045193097784</v>
      </c>
    </row>
    <row r="19" spans="1:23" ht="14.25" thickTop="1" thickBot="1" x14ac:dyDescent="0.25">
      <c r="A19" s="270" t="str">
        <f>IF(ISERROR(F19/G19)," ",IF(F19/G19&gt;0.5,IF(F19/G19&lt;1.5," ","NOT OK"),"NOT OK"))</f>
        <v xml:space="preserve"> </v>
      </c>
      <c r="B19" s="210" t="s">
        <v>94</v>
      </c>
      <c r="C19" s="103">
        <f>+C16+C17+C18</f>
        <v>100</v>
      </c>
      <c r="D19" s="104">
        <f t="shared" ref="D19:H19" si="7">+D16+D17+D18</f>
        <v>100</v>
      </c>
      <c r="E19" s="105">
        <f t="shared" si="7"/>
        <v>200</v>
      </c>
      <c r="F19" s="103">
        <f t="shared" si="7"/>
        <v>119</v>
      </c>
      <c r="G19" s="104">
        <f t="shared" si="7"/>
        <v>122</v>
      </c>
      <c r="H19" s="105">
        <f t="shared" si="7"/>
        <v>241</v>
      </c>
      <c r="I19" s="106">
        <f>IF(E19=0,0,((H19/E19)-1)*100)</f>
        <v>20.500000000000007</v>
      </c>
      <c r="L19" s="203" t="s">
        <v>94</v>
      </c>
      <c r="M19" s="148">
        <f t="shared" ref="M19:V19" si="8">+M16+M17+M18</f>
        <v>6958</v>
      </c>
      <c r="N19" s="149">
        <f t="shared" si="8"/>
        <v>7046</v>
      </c>
      <c r="O19" s="148">
        <f t="shared" si="8"/>
        <v>14004</v>
      </c>
      <c r="P19" s="148">
        <f t="shared" si="8"/>
        <v>0</v>
      </c>
      <c r="Q19" s="148">
        <f t="shared" si="8"/>
        <v>14004</v>
      </c>
      <c r="R19" s="148">
        <f t="shared" si="8"/>
        <v>5490</v>
      </c>
      <c r="S19" s="149">
        <f t="shared" si="8"/>
        <v>4950</v>
      </c>
      <c r="T19" s="148">
        <f t="shared" si="8"/>
        <v>10440</v>
      </c>
      <c r="U19" s="148">
        <f t="shared" si="8"/>
        <v>287</v>
      </c>
      <c r="V19" s="150">
        <f t="shared" si="8"/>
        <v>10727</v>
      </c>
      <c r="W19" s="151">
        <f>IF(Q19=0,0,((V19/Q19)-1)*100)</f>
        <v>-23.400457012282207</v>
      </c>
    </row>
    <row r="20" spans="1:23" ht="14.25" thickTop="1" thickBot="1" x14ac:dyDescent="0.25">
      <c r="A20" s="271" t="str">
        <f>IF(ISERROR(F20/G20)," ",IF(F20/G20&gt;0.5,IF(F20/G20&lt;1.5," ","NOT OK"),"NOT OK"))</f>
        <v xml:space="preserve"> </v>
      </c>
      <c r="B20" s="210" t="s">
        <v>95</v>
      </c>
      <c r="C20" s="103">
        <f>+C12+C16+C17+C18</f>
        <v>160</v>
      </c>
      <c r="D20" s="104">
        <f t="shared" ref="D20:H20" si="9">+D12+D16+D17+D18</f>
        <v>159</v>
      </c>
      <c r="E20" s="105">
        <f t="shared" si="9"/>
        <v>319</v>
      </c>
      <c r="F20" s="103">
        <f t="shared" si="9"/>
        <v>186</v>
      </c>
      <c r="G20" s="104">
        <f t="shared" si="9"/>
        <v>188</v>
      </c>
      <c r="H20" s="105">
        <f t="shared" si="9"/>
        <v>374</v>
      </c>
      <c r="I20" s="106">
        <f t="shared" ref="I20" si="10">IF(E20=0,0,((H20/E20)-1)*100)</f>
        <v>17.241379310344819</v>
      </c>
      <c r="J20" s="101"/>
      <c r="L20" s="203" t="s">
        <v>95</v>
      </c>
      <c r="M20" s="148">
        <f t="shared" ref="M20:V20" si="11">+M12+M16+M17+M18</f>
        <v>10783</v>
      </c>
      <c r="N20" s="149">
        <f t="shared" si="11"/>
        <v>10579</v>
      </c>
      <c r="O20" s="148">
        <f t="shared" si="11"/>
        <v>21362</v>
      </c>
      <c r="P20" s="148">
        <f t="shared" si="11"/>
        <v>0</v>
      </c>
      <c r="Q20" s="148">
        <f t="shared" si="11"/>
        <v>21362</v>
      </c>
      <c r="R20" s="148">
        <f t="shared" si="11"/>
        <v>9747</v>
      </c>
      <c r="S20" s="149">
        <f t="shared" si="11"/>
        <v>9082</v>
      </c>
      <c r="T20" s="148">
        <f t="shared" si="11"/>
        <v>18829</v>
      </c>
      <c r="U20" s="148">
        <f t="shared" si="11"/>
        <v>293</v>
      </c>
      <c r="V20" s="150">
        <f t="shared" si="11"/>
        <v>19122</v>
      </c>
      <c r="W20" s="151">
        <f t="shared" ref="W20" si="12">IF(Q20=0,0,((V20/Q20)-1)*100)</f>
        <v>-10.485909559030048</v>
      </c>
    </row>
    <row r="21" spans="1:23" ht="14.25" thickTop="1" thickBot="1" x14ac:dyDescent="0.25">
      <c r="A21" s="273" t="str">
        <f t="shared" si="2"/>
        <v xml:space="preserve"> </v>
      </c>
      <c r="B21" s="226" t="s">
        <v>22</v>
      </c>
      <c r="C21" s="253">
        <v>16</v>
      </c>
      <c r="D21" s="254">
        <v>17</v>
      </c>
      <c r="E21" s="100">
        <f>+C21+D21</f>
        <v>33</v>
      </c>
      <c r="F21" s="253"/>
      <c r="G21" s="254"/>
      <c r="H21" s="107"/>
      <c r="I21" s="222"/>
      <c r="J21" s="109"/>
      <c r="L21" s="226" t="s">
        <v>22</v>
      </c>
      <c r="M21" s="248">
        <v>485</v>
      </c>
      <c r="N21" s="249">
        <v>617</v>
      </c>
      <c r="O21" s="143">
        <f>+M21+N21</f>
        <v>1102</v>
      </c>
      <c r="P21" s="255">
        <v>0</v>
      </c>
      <c r="Q21" s="145">
        <f>+O21+P21</f>
        <v>1102</v>
      </c>
      <c r="R21" s="248"/>
      <c r="S21" s="249"/>
      <c r="T21" s="143"/>
      <c r="U21" s="255"/>
      <c r="V21" s="147"/>
      <c r="W21" s="222"/>
    </row>
    <row r="22" spans="1:23" ht="14.25" customHeight="1" thickTop="1" thickBot="1" x14ac:dyDescent="0.25">
      <c r="A22" s="115" t="str">
        <f t="shared" si="2"/>
        <v xml:space="preserve"> </v>
      </c>
      <c r="B22" s="211" t="s">
        <v>23</v>
      </c>
      <c r="C22" s="113">
        <f t="shared" ref="C22:E22" si="13">C17+C18+C21</f>
        <v>48</v>
      </c>
      <c r="D22" s="114">
        <f t="shared" si="13"/>
        <v>48</v>
      </c>
      <c r="E22" s="112">
        <f t="shared" si="13"/>
        <v>96</v>
      </c>
      <c r="F22" s="113"/>
      <c r="G22" s="114"/>
      <c r="H22" s="114"/>
      <c r="I22" s="106"/>
      <c r="J22" s="115"/>
      <c r="K22" s="116"/>
      <c r="L22" s="204" t="s">
        <v>23</v>
      </c>
      <c r="M22" s="152">
        <f t="shared" ref="M22:Q22" si="14">M17+M18+M21</f>
        <v>1653</v>
      </c>
      <c r="N22" s="152">
        <f t="shared" si="14"/>
        <v>2064</v>
      </c>
      <c r="O22" s="153">
        <f t="shared" si="14"/>
        <v>3717</v>
      </c>
      <c r="P22" s="153">
        <f t="shared" si="14"/>
        <v>0</v>
      </c>
      <c r="Q22" s="153">
        <f t="shared" si="14"/>
        <v>3717</v>
      </c>
      <c r="R22" s="152"/>
      <c r="S22" s="152"/>
      <c r="T22" s="153"/>
      <c r="U22" s="153"/>
      <c r="V22" s="153"/>
      <c r="W22" s="154"/>
    </row>
    <row r="23" spans="1:23" ht="13.5" thickTop="1" x14ac:dyDescent="0.2">
      <c r="A23" s="270" t="str">
        <f t="shared" si="2"/>
        <v xml:space="preserve"> </v>
      </c>
      <c r="B23" s="226" t="s">
        <v>24</v>
      </c>
      <c r="C23" s="248">
        <v>14</v>
      </c>
      <c r="D23" s="252">
        <v>14</v>
      </c>
      <c r="E23" s="117">
        <f>+C23+D23</f>
        <v>28</v>
      </c>
      <c r="F23" s="248"/>
      <c r="G23" s="252"/>
      <c r="H23" s="118"/>
      <c r="I23" s="222"/>
      <c r="L23" s="226" t="s">
        <v>25</v>
      </c>
      <c r="M23" s="248">
        <v>919</v>
      </c>
      <c r="N23" s="249">
        <v>748</v>
      </c>
      <c r="O23" s="143">
        <f>+M23+N23</f>
        <v>1667</v>
      </c>
      <c r="P23" s="256">
        <v>0</v>
      </c>
      <c r="Q23" s="145">
        <f>+O23+P23</f>
        <v>1667</v>
      </c>
      <c r="R23" s="248"/>
      <c r="S23" s="249"/>
      <c r="T23" s="143"/>
      <c r="U23" s="256"/>
      <c r="V23" s="147"/>
      <c r="W23" s="222"/>
    </row>
    <row r="24" spans="1:23" x14ac:dyDescent="0.2">
      <c r="A24" s="270" t="str">
        <f t="shared" si="2"/>
        <v xml:space="preserve"> </v>
      </c>
      <c r="B24" s="226" t="s">
        <v>26</v>
      </c>
      <c r="C24" s="248">
        <v>16</v>
      </c>
      <c r="D24" s="252">
        <v>16</v>
      </c>
      <c r="E24" s="119">
        <f>+C24+D24</f>
        <v>32</v>
      </c>
      <c r="F24" s="248"/>
      <c r="G24" s="252"/>
      <c r="H24" s="119"/>
      <c r="I24" s="222"/>
      <c r="L24" s="226" t="s">
        <v>26</v>
      </c>
      <c r="M24" s="248">
        <v>1240</v>
      </c>
      <c r="N24" s="249">
        <v>1253</v>
      </c>
      <c r="O24" s="143">
        <f>+M24+N24</f>
        <v>2493</v>
      </c>
      <c r="P24" s="102">
        <v>0</v>
      </c>
      <c r="Q24" s="145">
        <f>+O24+P24</f>
        <v>2493</v>
      </c>
      <c r="R24" s="248"/>
      <c r="S24" s="249"/>
      <c r="T24" s="143"/>
      <c r="U24" s="102"/>
      <c r="V24" s="147"/>
      <c r="W24" s="222"/>
    </row>
    <row r="25" spans="1:23" ht="13.5" thickBot="1" x14ac:dyDescent="0.25">
      <c r="A25" s="270" t="str">
        <f t="shared" si="2"/>
        <v xml:space="preserve"> </v>
      </c>
      <c r="B25" s="226" t="s">
        <v>27</v>
      </c>
      <c r="C25" s="248">
        <v>15</v>
      </c>
      <c r="D25" s="257">
        <v>15</v>
      </c>
      <c r="E25" s="120">
        <f>+C25+D25</f>
        <v>30</v>
      </c>
      <c r="F25" s="248"/>
      <c r="G25" s="257"/>
      <c r="H25" s="120"/>
      <c r="I25" s="223"/>
      <c r="L25" s="226" t="s">
        <v>27</v>
      </c>
      <c r="M25" s="248">
        <v>789</v>
      </c>
      <c r="N25" s="249">
        <v>735</v>
      </c>
      <c r="O25" s="143">
        <f>+M25+N25</f>
        <v>1524</v>
      </c>
      <c r="P25" s="255">
        <v>0</v>
      </c>
      <c r="Q25" s="145">
        <f>+O25+P25</f>
        <v>1524</v>
      </c>
      <c r="R25" s="248"/>
      <c r="S25" s="249"/>
      <c r="T25" s="143"/>
      <c r="U25" s="255"/>
      <c r="V25" s="147"/>
      <c r="W25" s="222"/>
    </row>
    <row r="26" spans="1:23" ht="14.25" thickTop="1" thickBot="1" x14ac:dyDescent="0.25">
      <c r="A26" s="270" t="str">
        <f t="shared" si="2"/>
        <v xml:space="preserve"> </v>
      </c>
      <c r="B26" s="210" t="s">
        <v>28</v>
      </c>
      <c r="C26" s="113">
        <f>+C23+C24+C25</f>
        <v>45</v>
      </c>
      <c r="D26" s="121">
        <f t="shared" ref="D26:E26" si="15">+D23+D24+D25</f>
        <v>45</v>
      </c>
      <c r="E26" s="113">
        <f t="shared" si="15"/>
        <v>90</v>
      </c>
      <c r="F26" s="113"/>
      <c r="G26" s="121"/>
      <c r="H26" s="113"/>
      <c r="I26" s="106"/>
      <c r="L26" s="203" t="s">
        <v>28</v>
      </c>
      <c r="M26" s="148">
        <f t="shared" ref="M26:Q26" si="16">+M23+M24+M25</f>
        <v>2948</v>
      </c>
      <c r="N26" s="149">
        <f t="shared" si="16"/>
        <v>2736</v>
      </c>
      <c r="O26" s="148">
        <f t="shared" si="16"/>
        <v>5684</v>
      </c>
      <c r="P26" s="148">
        <f t="shared" si="16"/>
        <v>0</v>
      </c>
      <c r="Q26" s="148">
        <f t="shared" si="16"/>
        <v>5684</v>
      </c>
      <c r="R26" s="148"/>
      <c r="S26" s="149"/>
      <c r="T26" s="148"/>
      <c r="U26" s="148"/>
      <c r="V26" s="148"/>
      <c r="W26" s="151"/>
    </row>
    <row r="27" spans="1:23" ht="14.25" thickTop="1" thickBot="1" x14ac:dyDescent="0.25">
      <c r="A27" s="270" t="str">
        <f t="shared" si="2"/>
        <v xml:space="preserve"> </v>
      </c>
      <c r="B27" s="210" t="s">
        <v>92</v>
      </c>
      <c r="C27" s="103">
        <f t="shared" ref="C27:E27" si="17">+C12+C16+C22+C26</f>
        <v>221</v>
      </c>
      <c r="D27" s="104">
        <f t="shared" si="17"/>
        <v>221</v>
      </c>
      <c r="E27" s="105">
        <f t="shared" si="17"/>
        <v>442</v>
      </c>
      <c r="F27" s="103"/>
      <c r="G27" s="104"/>
      <c r="H27" s="105"/>
      <c r="I27" s="106"/>
      <c r="L27" s="203" t="s">
        <v>92</v>
      </c>
      <c r="M27" s="148">
        <f t="shared" ref="M27:Q27" si="18">+M12+M16+M22+M26</f>
        <v>14216</v>
      </c>
      <c r="N27" s="149">
        <f t="shared" si="18"/>
        <v>13932</v>
      </c>
      <c r="O27" s="148">
        <f t="shared" si="18"/>
        <v>28148</v>
      </c>
      <c r="P27" s="148">
        <f t="shared" si="18"/>
        <v>0</v>
      </c>
      <c r="Q27" s="148">
        <f t="shared" si="18"/>
        <v>28148</v>
      </c>
      <c r="R27" s="148"/>
      <c r="S27" s="149"/>
      <c r="T27" s="148"/>
      <c r="U27" s="148"/>
      <c r="V27" s="150"/>
      <c r="W27" s="151"/>
    </row>
    <row r="28" spans="1:23" ht="14.25" thickTop="1" thickBot="1" x14ac:dyDescent="0.25">
      <c r="B28" s="205" t="s">
        <v>61</v>
      </c>
      <c r="C28" s="95"/>
      <c r="D28" s="95"/>
      <c r="E28" s="95"/>
      <c r="F28" s="95"/>
      <c r="G28" s="95"/>
      <c r="H28" s="95"/>
      <c r="I28" s="96"/>
      <c r="L28" s="205" t="s">
        <v>61</v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</row>
    <row r="29" spans="1:23" ht="13.5" thickTop="1" x14ac:dyDescent="0.2">
      <c r="B29" s="281" t="s">
        <v>29</v>
      </c>
      <c r="C29" s="282"/>
      <c r="D29" s="282"/>
      <c r="E29" s="282"/>
      <c r="F29" s="282"/>
      <c r="G29" s="282"/>
      <c r="H29" s="282"/>
      <c r="I29" s="283"/>
      <c r="L29" s="284" t="s">
        <v>30</v>
      </c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6"/>
    </row>
    <row r="30" spans="1:23" ht="13.5" thickBot="1" x14ac:dyDescent="0.25">
      <c r="B30" s="287" t="s">
        <v>31</v>
      </c>
      <c r="C30" s="288"/>
      <c r="D30" s="288"/>
      <c r="E30" s="288"/>
      <c r="F30" s="288"/>
      <c r="G30" s="288"/>
      <c r="H30" s="288"/>
      <c r="I30" s="289"/>
      <c r="L30" s="290" t="s">
        <v>32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</row>
    <row r="31" spans="1:23" ht="14.25" thickTop="1" thickBot="1" x14ac:dyDescent="0.25">
      <c r="B31" s="202"/>
      <c r="C31" s="95"/>
      <c r="D31" s="95"/>
      <c r="E31" s="95"/>
      <c r="F31" s="95"/>
      <c r="G31" s="95"/>
      <c r="H31" s="95"/>
      <c r="I31" s="96"/>
      <c r="L31" s="202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</row>
    <row r="32" spans="1:23" ht="14.25" thickTop="1" thickBot="1" x14ac:dyDescent="0.25">
      <c r="B32" s="224"/>
      <c r="C32" s="296" t="s">
        <v>91</v>
      </c>
      <c r="D32" s="297"/>
      <c r="E32" s="298"/>
      <c r="F32" s="299" t="s">
        <v>93</v>
      </c>
      <c r="G32" s="300"/>
      <c r="H32" s="301"/>
      <c r="I32" s="225" t="s">
        <v>4</v>
      </c>
      <c r="L32" s="224"/>
      <c r="M32" s="293" t="s">
        <v>91</v>
      </c>
      <c r="N32" s="294"/>
      <c r="O32" s="294"/>
      <c r="P32" s="294"/>
      <c r="Q32" s="295"/>
      <c r="R32" s="293" t="s">
        <v>93</v>
      </c>
      <c r="S32" s="294"/>
      <c r="T32" s="294"/>
      <c r="U32" s="294"/>
      <c r="V32" s="295"/>
      <c r="W32" s="225" t="s">
        <v>4</v>
      </c>
    </row>
    <row r="33" spans="1:23" ht="13.5" thickTop="1" x14ac:dyDescent="0.2">
      <c r="B33" s="226" t="s">
        <v>5</v>
      </c>
      <c r="C33" s="227"/>
      <c r="D33" s="228"/>
      <c r="E33" s="158"/>
      <c r="F33" s="227"/>
      <c r="G33" s="228"/>
      <c r="H33" s="158"/>
      <c r="I33" s="229" t="s">
        <v>6</v>
      </c>
      <c r="L33" s="226" t="s">
        <v>5</v>
      </c>
      <c r="M33" s="227"/>
      <c r="N33" s="230"/>
      <c r="O33" s="155"/>
      <c r="P33" s="231"/>
      <c r="Q33" s="156"/>
      <c r="R33" s="227"/>
      <c r="S33" s="230"/>
      <c r="T33" s="155"/>
      <c r="U33" s="231"/>
      <c r="V33" s="155"/>
      <c r="W33" s="229" t="s">
        <v>6</v>
      </c>
    </row>
    <row r="34" spans="1:23" ht="13.5" thickBot="1" x14ac:dyDescent="0.25">
      <c r="B34" s="232"/>
      <c r="C34" s="233" t="s">
        <v>7</v>
      </c>
      <c r="D34" s="234" t="s">
        <v>8</v>
      </c>
      <c r="E34" s="218" t="s">
        <v>9</v>
      </c>
      <c r="F34" s="233" t="s">
        <v>7</v>
      </c>
      <c r="G34" s="234" t="s">
        <v>8</v>
      </c>
      <c r="H34" s="218" t="s">
        <v>9</v>
      </c>
      <c r="I34" s="235"/>
      <c r="L34" s="232"/>
      <c r="M34" s="236" t="s">
        <v>10</v>
      </c>
      <c r="N34" s="237" t="s">
        <v>11</v>
      </c>
      <c r="O34" s="157" t="s">
        <v>12</v>
      </c>
      <c r="P34" s="238" t="s">
        <v>13</v>
      </c>
      <c r="Q34" s="219" t="s">
        <v>9</v>
      </c>
      <c r="R34" s="236" t="s">
        <v>10</v>
      </c>
      <c r="S34" s="237" t="s">
        <v>11</v>
      </c>
      <c r="T34" s="157" t="s">
        <v>12</v>
      </c>
      <c r="U34" s="238" t="s">
        <v>13</v>
      </c>
      <c r="V34" s="157" t="s">
        <v>9</v>
      </c>
      <c r="W34" s="235"/>
    </row>
    <row r="35" spans="1:23" ht="5.25" customHeight="1" thickTop="1" x14ac:dyDescent="0.2">
      <c r="B35" s="226"/>
      <c r="C35" s="239"/>
      <c r="D35" s="240"/>
      <c r="E35" s="99"/>
      <c r="F35" s="239"/>
      <c r="G35" s="240"/>
      <c r="H35" s="99"/>
      <c r="I35" s="241"/>
      <c r="L35" s="226"/>
      <c r="M35" s="242"/>
      <c r="N35" s="243"/>
      <c r="O35" s="141"/>
      <c r="P35" s="244"/>
      <c r="Q35" s="144"/>
      <c r="R35" s="242"/>
      <c r="S35" s="243"/>
      <c r="T35" s="141"/>
      <c r="U35" s="244"/>
      <c r="V35" s="146"/>
      <c r="W35" s="245"/>
    </row>
    <row r="36" spans="1:23" x14ac:dyDescent="0.2">
      <c r="A36" s="95" t="str">
        <f t="shared" si="2"/>
        <v xml:space="preserve"> </v>
      </c>
      <c r="B36" s="226" t="s">
        <v>14</v>
      </c>
      <c r="C36" s="246">
        <v>300</v>
      </c>
      <c r="D36" s="247">
        <v>299</v>
      </c>
      <c r="E36" s="100">
        <f>C36+D36</f>
        <v>599</v>
      </c>
      <c r="F36" s="246">
        <v>470</v>
      </c>
      <c r="G36" s="247">
        <v>469</v>
      </c>
      <c r="H36" s="100">
        <f>F36+G36</f>
        <v>939</v>
      </c>
      <c r="I36" s="222">
        <f t="shared" ref="I36:I44" si="19">IF(E36=0,0,((H36/E36)-1)*100)</f>
        <v>56.761268781302164</v>
      </c>
      <c r="K36" s="101"/>
      <c r="L36" s="226" t="s">
        <v>14</v>
      </c>
      <c r="M36" s="248">
        <v>48342</v>
      </c>
      <c r="N36" s="249">
        <v>45506</v>
      </c>
      <c r="O36" s="142">
        <f>+M36+N36</f>
        <v>93848</v>
      </c>
      <c r="P36" s="102">
        <v>0</v>
      </c>
      <c r="Q36" s="145">
        <f>O36+P36</f>
        <v>93848</v>
      </c>
      <c r="R36" s="248">
        <v>65338</v>
      </c>
      <c r="S36" s="249">
        <v>60778</v>
      </c>
      <c r="T36" s="142">
        <f>+R36+S36</f>
        <v>126116</v>
      </c>
      <c r="U36" s="102">
        <v>0</v>
      </c>
      <c r="V36" s="147">
        <f>T36+U36</f>
        <v>126116</v>
      </c>
      <c r="W36" s="222">
        <f t="shared" ref="W36:W44" si="20">IF(Q36=0,0,((V36/Q36)-1)*100)</f>
        <v>34.383258034268181</v>
      </c>
    </row>
    <row r="37" spans="1:23" x14ac:dyDescent="0.2">
      <c r="A37" s="95" t="str">
        <f t="shared" si="2"/>
        <v xml:space="preserve"> </v>
      </c>
      <c r="B37" s="226" t="s">
        <v>15</v>
      </c>
      <c r="C37" s="246">
        <v>341</v>
      </c>
      <c r="D37" s="247">
        <v>343</v>
      </c>
      <c r="E37" s="100">
        <f>C37+D37</f>
        <v>684</v>
      </c>
      <c r="F37" s="246">
        <v>468</v>
      </c>
      <c r="G37" s="247">
        <v>468</v>
      </c>
      <c r="H37" s="100">
        <f>F37+G37</f>
        <v>936</v>
      </c>
      <c r="I37" s="222">
        <f t="shared" si="19"/>
        <v>36.842105263157897</v>
      </c>
      <c r="K37" s="101"/>
      <c r="L37" s="226" t="s">
        <v>15</v>
      </c>
      <c r="M37" s="248">
        <v>53743</v>
      </c>
      <c r="N37" s="249">
        <v>51030</v>
      </c>
      <c r="O37" s="142">
        <f>+M37+N37</f>
        <v>104773</v>
      </c>
      <c r="P37" s="102">
        <v>0</v>
      </c>
      <c r="Q37" s="145">
        <f>O37+P37</f>
        <v>104773</v>
      </c>
      <c r="R37" s="248">
        <v>65213</v>
      </c>
      <c r="S37" s="249">
        <v>62056</v>
      </c>
      <c r="T37" s="142">
        <f>+R37+S37</f>
        <v>127269</v>
      </c>
      <c r="U37" s="102">
        <v>0</v>
      </c>
      <c r="V37" s="147">
        <f>T37+U37</f>
        <v>127269</v>
      </c>
      <c r="W37" s="222">
        <f t="shared" si="20"/>
        <v>21.47118055224151</v>
      </c>
    </row>
    <row r="38" spans="1:23" ht="13.5" thickBot="1" x14ac:dyDescent="0.25">
      <c r="A38" s="95" t="str">
        <f t="shared" si="2"/>
        <v xml:space="preserve"> </v>
      </c>
      <c r="B38" s="232" t="s">
        <v>16</v>
      </c>
      <c r="C38" s="250">
        <v>395</v>
      </c>
      <c r="D38" s="251">
        <v>394</v>
      </c>
      <c r="E38" s="100">
        <f>C38+D38</f>
        <v>789</v>
      </c>
      <c r="F38" s="250">
        <v>569</v>
      </c>
      <c r="G38" s="251">
        <v>570</v>
      </c>
      <c r="H38" s="100">
        <f>F38+G38</f>
        <v>1139</v>
      </c>
      <c r="I38" s="222">
        <f t="shared" si="19"/>
        <v>44.359949302915091</v>
      </c>
      <c r="K38" s="101"/>
      <c r="L38" s="232" t="s">
        <v>16</v>
      </c>
      <c r="M38" s="248">
        <v>61153</v>
      </c>
      <c r="N38" s="249">
        <v>55244</v>
      </c>
      <c r="O38" s="142">
        <f>+M38+N38</f>
        <v>116397</v>
      </c>
      <c r="P38" s="102">
        <v>175</v>
      </c>
      <c r="Q38" s="145">
        <f>O38+P38</f>
        <v>116572</v>
      </c>
      <c r="R38" s="248">
        <v>78219</v>
      </c>
      <c r="S38" s="249">
        <v>69866</v>
      </c>
      <c r="T38" s="142">
        <f>+R38+S38</f>
        <v>148085</v>
      </c>
      <c r="U38" s="102">
        <v>0</v>
      </c>
      <c r="V38" s="147">
        <f>T38+U38</f>
        <v>148085</v>
      </c>
      <c r="W38" s="222">
        <f t="shared" si="20"/>
        <v>27.033078269224163</v>
      </c>
    </row>
    <row r="39" spans="1:23" ht="14.25" thickTop="1" thickBot="1" x14ac:dyDescent="0.25">
      <c r="A39" s="95" t="str">
        <f>IF(ISERROR(F39/G39)," ",IF(F39/G39&gt;0.5,IF(F39/G39&lt;1.5," ","NOT OK"),"NOT OK"))</f>
        <v xml:space="preserve"> </v>
      </c>
      <c r="B39" s="210" t="s">
        <v>17</v>
      </c>
      <c r="C39" s="103">
        <f t="shared" ref="C39:H39" si="21">C36+C37+C38</f>
        <v>1036</v>
      </c>
      <c r="D39" s="104">
        <f t="shared" si="21"/>
        <v>1036</v>
      </c>
      <c r="E39" s="105">
        <f t="shared" si="21"/>
        <v>2072</v>
      </c>
      <c r="F39" s="103">
        <f t="shared" si="21"/>
        <v>1507</v>
      </c>
      <c r="G39" s="104">
        <f t="shared" si="21"/>
        <v>1507</v>
      </c>
      <c r="H39" s="105">
        <f t="shared" si="21"/>
        <v>3014</v>
      </c>
      <c r="I39" s="106">
        <f>IF(E39=0,0,((H39/E39)-1)*100)</f>
        <v>45.463320463320464</v>
      </c>
      <c r="L39" s="203" t="s">
        <v>17</v>
      </c>
      <c r="M39" s="148">
        <f t="shared" ref="M39:V39" si="22">M36+M37+M38</f>
        <v>163238</v>
      </c>
      <c r="N39" s="149">
        <f t="shared" si="22"/>
        <v>151780</v>
      </c>
      <c r="O39" s="148">
        <f t="shared" si="22"/>
        <v>315018</v>
      </c>
      <c r="P39" s="148">
        <f t="shared" si="22"/>
        <v>175</v>
      </c>
      <c r="Q39" s="148">
        <f t="shared" si="22"/>
        <v>315193</v>
      </c>
      <c r="R39" s="148">
        <f t="shared" si="22"/>
        <v>208770</v>
      </c>
      <c r="S39" s="149">
        <f t="shared" si="22"/>
        <v>192700</v>
      </c>
      <c r="T39" s="148">
        <f t="shared" si="22"/>
        <v>401470</v>
      </c>
      <c r="U39" s="148">
        <f t="shared" si="22"/>
        <v>0</v>
      </c>
      <c r="V39" s="150">
        <f t="shared" si="22"/>
        <v>401470</v>
      </c>
      <c r="W39" s="151">
        <f>IF(Q39=0,0,((V39/Q39)-1)*100)</f>
        <v>27.372752567474535</v>
      </c>
    </row>
    <row r="40" spans="1:23" ht="13.5" thickTop="1" x14ac:dyDescent="0.2">
      <c r="A40" s="95" t="str">
        <f t="shared" si="2"/>
        <v xml:space="preserve"> </v>
      </c>
      <c r="B40" s="226" t="s">
        <v>18</v>
      </c>
      <c r="C40" s="246">
        <v>415</v>
      </c>
      <c r="D40" s="247">
        <v>414</v>
      </c>
      <c r="E40" s="100">
        <f>C40+D40</f>
        <v>829</v>
      </c>
      <c r="F40" s="246">
        <v>600</v>
      </c>
      <c r="G40" s="247">
        <v>598</v>
      </c>
      <c r="H40" s="100">
        <f>F40+G40</f>
        <v>1198</v>
      </c>
      <c r="I40" s="222">
        <f t="shared" si="19"/>
        <v>44.511459589867307</v>
      </c>
      <c r="L40" s="226" t="s">
        <v>18</v>
      </c>
      <c r="M40" s="248">
        <v>57961</v>
      </c>
      <c r="N40" s="249">
        <v>57999</v>
      </c>
      <c r="O40" s="142">
        <f>+M40+N40</f>
        <v>115960</v>
      </c>
      <c r="P40" s="102">
        <v>0</v>
      </c>
      <c r="Q40" s="145">
        <f>O40+P40</f>
        <v>115960</v>
      </c>
      <c r="R40" s="248">
        <v>79920</v>
      </c>
      <c r="S40" s="249">
        <v>80523</v>
      </c>
      <c r="T40" s="142">
        <f>+R40+S40</f>
        <v>160443</v>
      </c>
      <c r="U40" s="102">
        <v>0</v>
      </c>
      <c r="V40" s="147">
        <f>T40+U40</f>
        <v>160443</v>
      </c>
      <c r="W40" s="222">
        <f t="shared" si="20"/>
        <v>38.360641600551901</v>
      </c>
    </row>
    <row r="41" spans="1:23" x14ac:dyDescent="0.2">
      <c r="A41" s="95" t="str">
        <f t="shared" si="2"/>
        <v xml:space="preserve"> </v>
      </c>
      <c r="B41" s="226" t="s">
        <v>19</v>
      </c>
      <c r="C41" s="248">
        <v>402</v>
      </c>
      <c r="D41" s="252">
        <v>403</v>
      </c>
      <c r="E41" s="100">
        <f>+C41+D41</f>
        <v>805</v>
      </c>
      <c r="F41" s="248">
        <v>571</v>
      </c>
      <c r="G41" s="252">
        <v>571</v>
      </c>
      <c r="H41" s="107">
        <f>F41+G41</f>
        <v>1142</v>
      </c>
      <c r="I41" s="222">
        <f>IF(E41=0,0,((H41/E41)-1)*100)</f>
        <v>41.863354037267086</v>
      </c>
      <c r="L41" s="226" t="s">
        <v>19</v>
      </c>
      <c r="M41" s="248">
        <v>52233</v>
      </c>
      <c r="N41" s="249">
        <v>54504</v>
      </c>
      <c r="O41" s="142">
        <f>+M41+N41</f>
        <v>106737</v>
      </c>
      <c r="P41" s="102">
        <v>2</v>
      </c>
      <c r="Q41" s="145">
        <f>O41+P41</f>
        <v>106739</v>
      </c>
      <c r="R41" s="248">
        <v>67204</v>
      </c>
      <c r="S41" s="249">
        <v>67676</v>
      </c>
      <c r="T41" s="142">
        <f>+R41+S41</f>
        <v>134880</v>
      </c>
      <c r="U41" s="102">
        <v>0</v>
      </c>
      <c r="V41" s="147">
        <f>T41+U41</f>
        <v>134880</v>
      </c>
      <c r="W41" s="222">
        <f>IF(Q41=0,0,((V41/Q41)-1)*100)</f>
        <v>26.364309202821843</v>
      </c>
    </row>
    <row r="42" spans="1:23" ht="13.5" thickBot="1" x14ac:dyDescent="0.25">
      <c r="A42" s="95" t="str">
        <f>IF(ISERROR(F42/G42)," ",IF(F42/G42&gt;0.5,IF(F42/G42&lt;1.5," ","NOT OK"),"NOT OK"))</f>
        <v xml:space="preserve"> </v>
      </c>
      <c r="B42" s="226" t="s">
        <v>20</v>
      </c>
      <c r="C42" s="248">
        <v>455</v>
      </c>
      <c r="D42" s="252">
        <v>455</v>
      </c>
      <c r="E42" s="100">
        <f>+C42+D42</f>
        <v>910</v>
      </c>
      <c r="F42" s="248">
        <v>565</v>
      </c>
      <c r="G42" s="252">
        <v>564</v>
      </c>
      <c r="H42" s="107">
        <f>F42+G42</f>
        <v>1129</v>
      </c>
      <c r="I42" s="222">
        <f>IF(E42=0,0,((H42/E42)-1)*100)</f>
        <v>24.065934065934069</v>
      </c>
      <c r="L42" s="226" t="s">
        <v>20</v>
      </c>
      <c r="M42" s="248">
        <v>58133</v>
      </c>
      <c r="N42" s="249">
        <v>57992</v>
      </c>
      <c r="O42" s="142">
        <f>+M42+N42</f>
        <v>116125</v>
      </c>
      <c r="P42" s="102">
        <v>148</v>
      </c>
      <c r="Q42" s="145">
        <f>O42+P42</f>
        <v>116273</v>
      </c>
      <c r="R42" s="248">
        <v>66105</v>
      </c>
      <c r="S42" s="249">
        <v>66740</v>
      </c>
      <c r="T42" s="142">
        <f>+R42+S42</f>
        <v>132845</v>
      </c>
      <c r="U42" s="102">
        <v>210</v>
      </c>
      <c r="V42" s="147">
        <f>T42+U42</f>
        <v>133055</v>
      </c>
      <c r="W42" s="222">
        <f>IF(Q42=0,0,((V42/Q42)-1)*100)</f>
        <v>14.43327341687235</v>
      </c>
    </row>
    <row r="43" spans="1:23" ht="14.25" thickTop="1" thickBot="1" x14ac:dyDescent="0.25">
      <c r="A43" s="95" t="str">
        <f>IF(ISERROR(F43/G43)," ",IF(F43/G43&gt;0.5,IF(F43/G43&lt;1.5," ","NOT OK"),"NOT OK"))</f>
        <v xml:space="preserve"> </v>
      </c>
      <c r="B43" s="210" t="s">
        <v>89</v>
      </c>
      <c r="C43" s="103">
        <f t="shared" ref="C43:H43" si="23">+C40+C41+C42</f>
        <v>1272</v>
      </c>
      <c r="D43" s="104">
        <f t="shared" si="23"/>
        <v>1272</v>
      </c>
      <c r="E43" s="105">
        <f t="shared" si="23"/>
        <v>2544</v>
      </c>
      <c r="F43" s="103">
        <f t="shared" si="23"/>
        <v>1736</v>
      </c>
      <c r="G43" s="104">
        <f t="shared" si="23"/>
        <v>1733</v>
      </c>
      <c r="H43" s="105">
        <f t="shared" si="23"/>
        <v>3469</v>
      </c>
      <c r="I43" s="106">
        <f>IF(E43=0,0,((H43/E43)-1)*100)</f>
        <v>36.360062893081761</v>
      </c>
      <c r="L43" s="203" t="s">
        <v>89</v>
      </c>
      <c r="M43" s="148">
        <f t="shared" ref="M43:V43" si="24">+M40+M41+M42</f>
        <v>168327</v>
      </c>
      <c r="N43" s="149">
        <f t="shared" si="24"/>
        <v>170495</v>
      </c>
      <c r="O43" s="148">
        <f t="shared" si="24"/>
        <v>338822</v>
      </c>
      <c r="P43" s="148">
        <f t="shared" si="24"/>
        <v>150</v>
      </c>
      <c r="Q43" s="148">
        <f t="shared" si="24"/>
        <v>338972</v>
      </c>
      <c r="R43" s="148">
        <f t="shared" si="24"/>
        <v>213229</v>
      </c>
      <c r="S43" s="149">
        <f t="shared" si="24"/>
        <v>214939</v>
      </c>
      <c r="T43" s="148">
        <f t="shared" si="24"/>
        <v>428168</v>
      </c>
      <c r="U43" s="148">
        <f t="shared" si="24"/>
        <v>210</v>
      </c>
      <c r="V43" s="150">
        <f t="shared" si="24"/>
        <v>428378</v>
      </c>
      <c r="W43" s="151">
        <f>IF(Q43=0,0,((V43/Q43)-1)*100)</f>
        <v>26.375629845532966</v>
      </c>
    </row>
    <row r="44" spans="1:23" ht="13.5" thickTop="1" x14ac:dyDescent="0.2">
      <c r="A44" s="95" t="str">
        <f t="shared" si="2"/>
        <v xml:space="preserve"> </v>
      </c>
      <c r="B44" s="226" t="s">
        <v>33</v>
      </c>
      <c r="C44" s="253">
        <v>476</v>
      </c>
      <c r="D44" s="254">
        <v>476</v>
      </c>
      <c r="E44" s="100">
        <f>+C44+D44</f>
        <v>952</v>
      </c>
      <c r="F44" s="253">
        <v>512</v>
      </c>
      <c r="G44" s="254">
        <v>513</v>
      </c>
      <c r="H44" s="107">
        <f>F44+G44</f>
        <v>1025</v>
      </c>
      <c r="I44" s="222">
        <f t="shared" si="19"/>
        <v>7.6680672268907513</v>
      </c>
      <c r="L44" s="226" t="s">
        <v>21</v>
      </c>
      <c r="M44" s="248">
        <v>61474</v>
      </c>
      <c r="N44" s="249">
        <v>60810</v>
      </c>
      <c r="O44" s="142">
        <f>+N44+M44</f>
        <v>122284</v>
      </c>
      <c r="P44" s="102">
        <v>0</v>
      </c>
      <c r="Q44" s="145">
        <f>+O44+P44</f>
        <v>122284</v>
      </c>
      <c r="R44" s="248">
        <v>69203</v>
      </c>
      <c r="S44" s="249">
        <v>69215</v>
      </c>
      <c r="T44" s="142">
        <f>+S44+R44</f>
        <v>138418</v>
      </c>
      <c r="U44" s="102">
        <v>0</v>
      </c>
      <c r="V44" s="147">
        <f>+T44+U44</f>
        <v>138418</v>
      </c>
      <c r="W44" s="222">
        <f t="shared" si="20"/>
        <v>13.193876549671257</v>
      </c>
    </row>
    <row r="45" spans="1:23" ht="13.5" thickBot="1" x14ac:dyDescent="0.25">
      <c r="A45" s="95" t="str">
        <f>IF(ISERROR(F45/G45)," ",IF(F45/G45&gt;0.5,IF(F45/G45&lt;1.5," ","NOT OK"),"NOT OK"))</f>
        <v xml:space="preserve"> </v>
      </c>
      <c r="B45" s="226" t="s">
        <v>90</v>
      </c>
      <c r="C45" s="253">
        <v>504</v>
      </c>
      <c r="D45" s="254">
        <v>503</v>
      </c>
      <c r="E45" s="100">
        <f>+C45+D45</f>
        <v>1007</v>
      </c>
      <c r="F45" s="253">
        <v>514</v>
      </c>
      <c r="G45" s="254">
        <v>514</v>
      </c>
      <c r="H45" s="107">
        <f>F45+G45</f>
        <v>1028</v>
      </c>
      <c r="I45" s="222">
        <f>IF(E45=0,0,((H45/E45)-1)*100)</f>
        <v>2.0854021847070525</v>
      </c>
      <c r="L45" s="226" t="s">
        <v>90</v>
      </c>
      <c r="M45" s="248">
        <v>52538</v>
      </c>
      <c r="N45" s="249">
        <v>51293</v>
      </c>
      <c r="O45" s="142">
        <f>+N45+M45</f>
        <v>103831</v>
      </c>
      <c r="P45" s="102">
        <v>0</v>
      </c>
      <c r="Q45" s="145">
        <f>+O45+P45</f>
        <v>103831</v>
      </c>
      <c r="R45" s="248">
        <v>65431</v>
      </c>
      <c r="S45" s="249">
        <v>65537</v>
      </c>
      <c r="T45" s="142">
        <f>+S45+R45</f>
        <v>130968</v>
      </c>
      <c r="U45" s="102">
        <v>0</v>
      </c>
      <c r="V45" s="147">
        <f>+T45+U45</f>
        <v>130968</v>
      </c>
      <c r="W45" s="222">
        <f>IF(Q45=0,0,((V45/Q45)-1)*100)</f>
        <v>26.135739807957158</v>
      </c>
    </row>
    <row r="46" spans="1:23" ht="14.25" thickTop="1" thickBot="1" x14ac:dyDescent="0.25">
      <c r="A46" s="95" t="str">
        <f>IF(ISERROR(F46/G46)," ",IF(F46/G46&gt;0.5,IF(F46/G46&lt;1.5," ","NOT OK"),"NOT OK"))</f>
        <v xml:space="preserve"> </v>
      </c>
      <c r="B46" s="210" t="s">
        <v>94</v>
      </c>
      <c r="C46" s="103">
        <f t="shared" ref="C46:H46" si="25">+C43+C44+C45</f>
        <v>2252</v>
      </c>
      <c r="D46" s="104">
        <f t="shared" si="25"/>
        <v>2251</v>
      </c>
      <c r="E46" s="105">
        <f t="shared" si="25"/>
        <v>4503</v>
      </c>
      <c r="F46" s="103">
        <f t="shared" si="25"/>
        <v>2762</v>
      </c>
      <c r="G46" s="104">
        <f t="shared" si="25"/>
        <v>2760</v>
      </c>
      <c r="H46" s="105">
        <f t="shared" si="25"/>
        <v>5522</v>
      </c>
      <c r="I46" s="106">
        <f t="shared" ref="I46" si="26">IF(E46=0,0,((H46/E46)-1)*100)</f>
        <v>22.629358205640692</v>
      </c>
      <c r="L46" s="203" t="s">
        <v>94</v>
      </c>
      <c r="M46" s="148">
        <f t="shared" ref="M46" si="27">+M43+M44+M45</f>
        <v>282339</v>
      </c>
      <c r="N46" s="149">
        <f t="shared" ref="N46" si="28">+N43+N44+N45</f>
        <v>282598</v>
      </c>
      <c r="O46" s="148">
        <f t="shared" ref="O46" si="29">+O43+O44+O45</f>
        <v>564937</v>
      </c>
      <c r="P46" s="148">
        <f t="shared" ref="P46" si="30">+P43+P44+P45</f>
        <v>150</v>
      </c>
      <c r="Q46" s="148">
        <f t="shared" ref="Q46" si="31">+Q43+Q44+Q45</f>
        <v>565087</v>
      </c>
      <c r="R46" s="148">
        <f t="shared" ref="R46" si="32">+R43+R44+R45</f>
        <v>347863</v>
      </c>
      <c r="S46" s="149">
        <f t="shared" ref="S46" si="33">+S43+S44+S45</f>
        <v>349691</v>
      </c>
      <c r="T46" s="148">
        <f t="shared" ref="T46" si="34">+T43+T44+T45</f>
        <v>697554</v>
      </c>
      <c r="U46" s="148">
        <f t="shared" ref="U46" si="35">+U43+U44+U45</f>
        <v>210</v>
      </c>
      <c r="V46" s="150">
        <f t="shared" ref="V46" si="36">+V43+V44+V45</f>
        <v>697764</v>
      </c>
      <c r="W46" s="151">
        <f t="shared" ref="W46" si="37">IF(Q46=0,0,((V46/Q46)-1)*100)</f>
        <v>23.479039510730203</v>
      </c>
    </row>
    <row r="47" spans="1:23" ht="14.25" thickTop="1" thickBot="1" x14ac:dyDescent="0.25">
      <c r="A47" s="95" t="str">
        <f>IF(ISERROR(F47/G47)," ",IF(F47/G47&gt;0.5,IF(F47/G47&lt;1.5," ","NOT OK"),"NOT OK"))</f>
        <v xml:space="preserve"> </v>
      </c>
      <c r="B47" s="210" t="s">
        <v>95</v>
      </c>
      <c r="C47" s="103">
        <f t="shared" ref="C47:H47" si="38">+C39+C43+C44+C45</f>
        <v>3288</v>
      </c>
      <c r="D47" s="104">
        <f t="shared" si="38"/>
        <v>3287</v>
      </c>
      <c r="E47" s="105">
        <f t="shared" si="38"/>
        <v>6575</v>
      </c>
      <c r="F47" s="103">
        <f t="shared" si="38"/>
        <v>4269</v>
      </c>
      <c r="G47" s="104">
        <f t="shared" si="38"/>
        <v>4267</v>
      </c>
      <c r="H47" s="105">
        <f t="shared" si="38"/>
        <v>8536</v>
      </c>
      <c r="I47" s="106">
        <f>IF(E47=0,0,((H47/E47)-1)*100)</f>
        <v>29.825095057034211</v>
      </c>
      <c r="L47" s="203" t="s">
        <v>95</v>
      </c>
      <c r="M47" s="148">
        <f t="shared" ref="M47:V47" si="39">+M39+M43+M44+M45</f>
        <v>445577</v>
      </c>
      <c r="N47" s="149">
        <f t="shared" si="39"/>
        <v>434378</v>
      </c>
      <c r="O47" s="148">
        <f t="shared" si="39"/>
        <v>879955</v>
      </c>
      <c r="P47" s="148">
        <f t="shared" si="39"/>
        <v>325</v>
      </c>
      <c r="Q47" s="148">
        <f t="shared" si="39"/>
        <v>880280</v>
      </c>
      <c r="R47" s="148">
        <f t="shared" si="39"/>
        <v>556633</v>
      </c>
      <c r="S47" s="149">
        <f t="shared" si="39"/>
        <v>542391</v>
      </c>
      <c r="T47" s="148">
        <f t="shared" si="39"/>
        <v>1099024</v>
      </c>
      <c r="U47" s="148">
        <f t="shared" si="39"/>
        <v>210</v>
      </c>
      <c r="V47" s="150">
        <f t="shared" si="39"/>
        <v>1099234</v>
      </c>
      <c r="W47" s="151">
        <f>IF(Q47=0,0,((V47/Q47)-1)*100)</f>
        <v>24.873222156586539</v>
      </c>
    </row>
    <row r="48" spans="1:23" ht="14.25" thickTop="1" thickBot="1" x14ac:dyDescent="0.25">
      <c r="A48" s="95" t="str">
        <f t="shared" si="2"/>
        <v xml:space="preserve"> </v>
      </c>
      <c r="B48" s="226" t="s">
        <v>22</v>
      </c>
      <c r="C48" s="253">
        <v>376</v>
      </c>
      <c r="D48" s="254">
        <v>377</v>
      </c>
      <c r="E48" s="100">
        <f>+C48+D48</f>
        <v>753</v>
      </c>
      <c r="F48" s="253"/>
      <c r="G48" s="254"/>
      <c r="H48" s="107"/>
      <c r="I48" s="222"/>
      <c r="L48" s="226" t="s">
        <v>22</v>
      </c>
      <c r="M48" s="248">
        <v>43351</v>
      </c>
      <c r="N48" s="249">
        <v>42980</v>
      </c>
      <c r="O48" s="143">
        <f>+N48+M48</f>
        <v>86331</v>
      </c>
      <c r="P48" s="255">
        <v>0</v>
      </c>
      <c r="Q48" s="145">
        <f>+O48+P48</f>
        <v>86331</v>
      </c>
      <c r="R48" s="248"/>
      <c r="S48" s="249"/>
      <c r="T48" s="143"/>
      <c r="U48" s="255"/>
      <c r="V48" s="147"/>
      <c r="W48" s="222"/>
    </row>
    <row r="49" spans="1:23" ht="16.5" thickTop="1" thickBot="1" x14ac:dyDescent="0.25">
      <c r="A49" s="115" t="str">
        <f t="shared" si="2"/>
        <v xml:space="preserve"> </v>
      </c>
      <c r="B49" s="211" t="s">
        <v>57</v>
      </c>
      <c r="C49" s="113">
        <f t="shared" ref="C49:E49" si="40">C44+C45+C48</f>
        <v>1356</v>
      </c>
      <c r="D49" s="114">
        <f t="shared" si="40"/>
        <v>1356</v>
      </c>
      <c r="E49" s="112">
        <f t="shared" si="40"/>
        <v>2712</v>
      </c>
      <c r="F49" s="113"/>
      <c r="G49" s="114"/>
      <c r="H49" s="114"/>
      <c r="I49" s="106"/>
      <c r="J49" s="115"/>
      <c r="K49" s="116"/>
      <c r="L49" s="204" t="s">
        <v>23</v>
      </c>
      <c r="M49" s="152">
        <f t="shared" ref="M49:Q49" si="41">M44+M45+M48</f>
        <v>157363</v>
      </c>
      <c r="N49" s="152">
        <f t="shared" si="41"/>
        <v>155083</v>
      </c>
      <c r="O49" s="153">
        <f t="shared" si="41"/>
        <v>312446</v>
      </c>
      <c r="P49" s="153">
        <f t="shared" si="41"/>
        <v>0</v>
      </c>
      <c r="Q49" s="153">
        <f t="shared" si="41"/>
        <v>312446</v>
      </c>
      <c r="R49" s="152"/>
      <c r="S49" s="152"/>
      <c r="T49" s="153"/>
      <c r="U49" s="153"/>
      <c r="V49" s="153"/>
      <c r="W49" s="154"/>
    </row>
    <row r="50" spans="1:23" ht="13.5" thickTop="1" x14ac:dyDescent="0.2">
      <c r="A50" s="95" t="str">
        <f t="shared" si="2"/>
        <v xml:space="preserve"> </v>
      </c>
      <c r="B50" s="226" t="s">
        <v>24</v>
      </c>
      <c r="C50" s="248">
        <v>378</v>
      </c>
      <c r="D50" s="252">
        <v>378</v>
      </c>
      <c r="E50" s="117">
        <f>+C50+D50</f>
        <v>756</v>
      </c>
      <c r="F50" s="248"/>
      <c r="G50" s="252"/>
      <c r="H50" s="118"/>
      <c r="I50" s="222"/>
      <c r="L50" s="226" t="s">
        <v>25</v>
      </c>
      <c r="M50" s="248">
        <v>51608</v>
      </c>
      <c r="N50" s="249">
        <v>50402</v>
      </c>
      <c r="O50" s="143">
        <f>+N50+M50</f>
        <v>102010</v>
      </c>
      <c r="P50" s="256">
        <v>0</v>
      </c>
      <c r="Q50" s="145">
        <f>+O50+P50</f>
        <v>102010</v>
      </c>
      <c r="R50" s="248"/>
      <c r="S50" s="249"/>
      <c r="T50" s="143"/>
      <c r="U50" s="256"/>
      <c r="V50" s="147"/>
      <c r="W50" s="222"/>
    </row>
    <row r="51" spans="1:23" x14ac:dyDescent="0.2">
      <c r="A51" s="95" t="str">
        <f t="shared" si="2"/>
        <v xml:space="preserve"> </v>
      </c>
      <c r="B51" s="226" t="s">
        <v>26</v>
      </c>
      <c r="C51" s="248">
        <v>377</v>
      </c>
      <c r="D51" s="252">
        <v>377</v>
      </c>
      <c r="E51" s="119">
        <f>+C51+D51</f>
        <v>754</v>
      </c>
      <c r="F51" s="248"/>
      <c r="G51" s="252"/>
      <c r="H51" s="119"/>
      <c r="I51" s="222"/>
      <c r="L51" s="226" t="s">
        <v>26</v>
      </c>
      <c r="M51" s="248">
        <v>53298</v>
      </c>
      <c r="N51" s="249">
        <v>52599</v>
      </c>
      <c r="O51" s="143">
        <f>+N51+M51</f>
        <v>105897</v>
      </c>
      <c r="P51" s="102">
        <v>0</v>
      </c>
      <c r="Q51" s="145">
        <f>+O51+P51</f>
        <v>105897</v>
      </c>
      <c r="R51" s="248"/>
      <c r="S51" s="249"/>
      <c r="T51" s="143"/>
      <c r="U51" s="102"/>
      <c r="V51" s="147"/>
      <c r="W51" s="222"/>
    </row>
    <row r="52" spans="1:23" ht="13.5" thickBot="1" x14ac:dyDescent="0.25">
      <c r="A52" s="95" t="str">
        <f t="shared" si="2"/>
        <v xml:space="preserve"> </v>
      </c>
      <c r="B52" s="226" t="s">
        <v>27</v>
      </c>
      <c r="C52" s="248">
        <v>375</v>
      </c>
      <c r="D52" s="257">
        <v>374</v>
      </c>
      <c r="E52" s="120">
        <f>+C52+D52</f>
        <v>749</v>
      </c>
      <c r="F52" s="248"/>
      <c r="G52" s="257"/>
      <c r="H52" s="120"/>
      <c r="I52" s="223"/>
      <c r="L52" s="226" t="s">
        <v>27</v>
      </c>
      <c r="M52" s="248">
        <v>45225</v>
      </c>
      <c r="N52" s="249">
        <v>43817</v>
      </c>
      <c r="O52" s="143">
        <f>+N52+M52</f>
        <v>89042</v>
      </c>
      <c r="P52" s="255">
        <v>0</v>
      </c>
      <c r="Q52" s="145">
        <f>+O52+P52</f>
        <v>89042</v>
      </c>
      <c r="R52" s="248"/>
      <c r="S52" s="249"/>
      <c r="T52" s="143"/>
      <c r="U52" s="255"/>
      <c r="V52" s="147"/>
      <c r="W52" s="222"/>
    </row>
    <row r="53" spans="1:23" ht="14.25" thickTop="1" thickBot="1" x14ac:dyDescent="0.25">
      <c r="A53" s="95" t="str">
        <f t="shared" si="2"/>
        <v xml:space="preserve"> </v>
      </c>
      <c r="B53" s="210" t="s">
        <v>28</v>
      </c>
      <c r="C53" s="113">
        <f t="shared" ref="C53:E53" si="42">+C50+C51+C52</f>
        <v>1130</v>
      </c>
      <c r="D53" s="121">
        <f t="shared" si="42"/>
        <v>1129</v>
      </c>
      <c r="E53" s="113">
        <f t="shared" si="42"/>
        <v>2259</v>
      </c>
      <c r="F53" s="113"/>
      <c r="G53" s="121"/>
      <c r="H53" s="113"/>
      <c r="I53" s="106"/>
      <c r="L53" s="203" t="s">
        <v>28</v>
      </c>
      <c r="M53" s="148">
        <f t="shared" ref="M53:Q53" si="43">+M50+M51+M52</f>
        <v>150131</v>
      </c>
      <c r="N53" s="149">
        <f t="shared" si="43"/>
        <v>146818</v>
      </c>
      <c r="O53" s="148">
        <f t="shared" si="43"/>
        <v>296949</v>
      </c>
      <c r="P53" s="148">
        <f t="shared" si="43"/>
        <v>0</v>
      </c>
      <c r="Q53" s="148">
        <f t="shared" si="43"/>
        <v>296949</v>
      </c>
      <c r="R53" s="148"/>
      <c r="S53" s="149"/>
      <c r="T53" s="148"/>
      <c r="U53" s="148"/>
      <c r="V53" s="148"/>
      <c r="W53" s="151"/>
    </row>
    <row r="54" spans="1:23" ht="14.25" thickTop="1" thickBot="1" x14ac:dyDescent="0.25">
      <c r="A54" s="95" t="str">
        <f t="shared" si="2"/>
        <v xml:space="preserve"> </v>
      </c>
      <c r="B54" s="210" t="s">
        <v>92</v>
      </c>
      <c r="C54" s="103">
        <f t="shared" ref="C54:E54" si="44">+C39+C43+C49+C53</f>
        <v>4794</v>
      </c>
      <c r="D54" s="104">
        <f t="shared" si="44"/>
        <v>4793</v>
      </c>
      <c r="E54" s="105">
        <f t="shared" si="44"/>
        <v>9587</v>
      </c>
      <c r="F54" s="103"/>
      <c r="G54" s="104"/>
      <c r="H54" s="105"/>
      <c r="I54" s="106"/>
      <c r="L54" s="203" t="s">
        <v>92</v>
      </c>
      <c r="M54" s="148">
        <f t="shared" ref="M54:Q54" si="45">+M39+M43+M49+M53</f>
        <v>639059</v>
      </c>
      <c r="N54" s="149">
        <f t="shared" si="45"/>
        <v>624176</v>
      </c>
      <c r="O54" s="148">
        <f t="shared" si="45"/>
        <v>1263235</v>
      </c>
      <c r="P54" s="148">
        <f t="shared" si="45"/>
        <v>325</v>
      </c>
      <c r="Q54" s="148">
        <f t="shared" si="45"/>
        <v>1263560</v>
      </c>
      <c r="R54" s="148"/>
      <c r="S54" s="149"/>
      <c r="T54" s="148"/>
      <c r="U54" s="148"/>
      <c r="V54" s="150"/>
      <c r="W54" s="151"/>
    </row>
    <row r="55" spans="1:23" ht="14.25" thickTop="1" thickBot="1" x14ac:dyDescent="0.25">
      <c r="B55" s="205" t="s">
        <v>61</v>
      </c>
      <c r="C55" s="95"/>
      <c r="D55" s="95"/>
      <c r="E55" s="95"/>
      <c r="F55" s="95"/>
      <c r="G55" s="95"/>
      <c r="H55" s="95"/>
      <c r="I55" s="96"/>
      <c r="L55" s="205" t="s">
        <v>61</v>
      </c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</row>
    <row r="56" spans="1:23" ht="13.5" thickTop="1" x14ac:dyDescent="0.2">
      <c r="B56" s="281" t="s">
        <v>34</v>
      </c>
      <c r="C56" s="282"/>
      <c r="D56" s="282"/>
      <c r="E56" s="282"/>
      <c r="F56" s="282"/>
      <c r="G56" s="282"/>
      <c r="H56" s="282"/>
      <c r="I56" s="283"/>
      <c r="L56" s="284" t="s">
        <v>35</v>
      </c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6"/>
    </row>
    <row r="57" spans="1:23" ht="13.5" thickBot="1" x14ac:dyDescent="0.25">
      <c r="B57" s="287" t="s">
        <v>36</v>
      </c>
      <c r="C57" s="288"/>
      <c r="D57" s="288"/>
      <c r="E57" s="288"/>
      <c r="F57" s="288"/>
      <c r="G57" s="288"/>
      <c r="H57" s="288"/>
      <c r="I57" s="289"/>
      <c r="L57" s="290" t="s">
        <v>37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2"/>
    </row>
    <row r="58" spans="1:23" ht="14.25" thickTop="1" thickBot="1" x14ac:dyDescent="0.25">
      <c r="B58" s="202"/>
      <c r="C58" s="95"/>
      <c r="D58" s="95"/>
      <c r="E58" s="95"/>
      <c r="F58" s="95"/>
      <c r="G58" s="95"/>
      <c r="H58" s="95"/>
      <c r="I58" s="96"/>
      <c r="L58" s="202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</row>
    <row r="59" spans="1:23" ht="14.25" thickTop="1" thickBot="1" x14ac:dyDescent="0.25">
      <c r="B59" s="224"/>
      <c r="C59" s="296" t="s">
        <v>91</v>
      </c>
      <c r="D59" s="297"/>
      <c r="E59" s="298"/>
      <c r="F59" s="299" t="s">
        <v>93</v>
      </c>
      <c r="G59" s="300"/>
      <c r="H59" s="301"/>
      <c r="I59" s="225" t="s">
        <v>4</v>
      </c>
      <c r="L59" s="224"/>
      <c r="M59" s="293" t="s">
        <v>91</v>
      </c>
      <c r="N59" s="294"/>
      <c r="O59" s="294"/>
      <c r="P59" s="294"/>
      <c r="Q59" s="295"/>
      <c r="R59" s="293" t="s">
        <v>93</v>
      </c>
      <c r="S59" s="294"/>
      <c r="T59" s="294"/>
      <c r="U59" s="294"/>
      <c r="V59" s="295"/>
      <c r="W59" s="225" t="s">
        <v>4</v>
      </c>
    </row>
    <row r="60" spans="1:23" ht="13.5" thickTop="1" x14ac:dyDescent="0.2">
      <c r="B60" s="226" t="s">
        <v>5</v>
      </c>
      <c r="C60" s="227"/>
      <c r="D60" s="228"/>
      <c r="E60" s="158"/>
      <c r="F60" s="227"/>
      <c r="G60" s="228"/>
      <c r="H60" s="158"/>
      <c r="I60" s="229" t="s">
        <v>6</v>
      </c>
      <c r="L60" s="226" t="s">
        <v>5</v>
      </c>
      <c r="M60" s="227"/>
      <c r="N60" s="230"/>
      <c r="O60" s="155"/>
      <c r="P60" s="231"/>
      <c r="Q60" s="156"/>
      <c r="R60" s="227"/>
      <c r="S60" s="230"/>
      <c r="T60" s="155"/>
      <c r="U60" s="231"/>
      <c r="V60" s="155"/>
      <c r="W60" s="229" t="s">
        <v>6</v>
      </c>
    </row>
    <row r="61" spans="1:23" ht="13.5" thickBot="1" x14ac:dyDescent="0.25">
      <c r="B61" s="232" t="s">
        <v>38</v>
      </c>
      <c r="C61" s="233" t="s">
        <v>7</v>
      </c>
      <c r="D61" s="234" t="s">
        <v>8</v>
      </c>
      <c r="E61" s="218" t="s">
        <v>9</v>
      </c>
      <c r="F61" s="233" t="s">
        <v>7</v>
      </c>
      <c r="G61" s="234" t="s">
        <v>8</v>
      </c>
      <c r="H61" s="218" t="s">
        <v>9</v>
      </c>
      <c r="I61" s="235"/>
      <c r="L61" s="232"/>
      <c r="M61" s="236" t="s">
        <v>10</v>
      </c>
      <c r="N61" s="237" t="s">
        <v>11</v>
      </c>
      <c r="O61" s="157" t="s">
        <v>12</v>
      </c>
      <c r="P61" s="238" t="s">
        <v>13</v>
      </c>
      <c r="Q61" s="219" t="s">
        <v>9</v>
      </c>
      <c r="R61" s="236" t="s">
        <v>10</v>
      </c>
      <c r="S61" s="237" t="s">
        <v>11</v>
      </c>
      <c r="T61" s="157" t="s">
        <v>12</v>
      </c>
      <c r="U61" s="238" t="s">
        <v>13</v>
      </c>
      <c r="V61" s="157" t="s">
        <v>9</v>
      </c>
      <c r="W61" s="235"/>
    </row>
    <row r="62" spans="1:23" ht="5.25" customHeight="1" thickTop="1" x14ac:dyDescent="0.2">
      <c r="B62" s="226"/>
      <c r="C62" s="239"/>
      <c r="D62" s="240"/>
      <c r="E62" s="99"/>
      <c r="F62" s="239"/>
      <c r="G62" s="240"/>
      <c r="H62" s="99"/>
      <c r="I62" s="241"/>
      <c r="L62" s="226"/>
      <c r="M62" s="242"/>
      <c r="N62" s="243"/>
      <c r="O62" s="141"/>
      <c r="P62" s="244"/>
      <c r="Q62" s="144"/>
      <c r="R62" s="242"/>
      <c r="S62" s="243"/>
      <c r="T62" s="141"/>
      <c r="U62" s="244"/>
      <c r="V62" s="146"/>
      <c r="W62" s="245"/>
    </row>
    <row r="63" spans="1:23" x14ac:dyDescent="0.2">
      <c r="A63" s="95" t="str">
        <f t="shared" si="2"/>
        <v xml:space="preserve"> </v>
      </c>
      <c r="B63" s="226" t="s">
        <v>14</v>
      </c>
      <c r="C63" s="246">
        <f t="shared" ref="C63:D65" si="46">+C9+C36</f>
        <v>317</v>
      </c>
      <c r="D63" s="247">
        <f t="shared" si="46"/>
        <v>316</v>
      </c>
      <c r="E63" s="100">
        <f>+C63+D63</f>
        <v>633</v>
      </c>
      <c r="F63" s="246">
        <f t="shared" ref="F63:G65" si="47">+F9+F36</f>
        <v>490</v>
      </c>
      <c r="G63" s="247">
        <f t="shared" si="47"/>
        <v>488</v>
      </c>
      <c r="H63" s="100">
        <f>+F63+G63</f>
        <v>978</v>
      </c>
      <c r="I63" s="222">
        <f t="shared" ref="I63:I71" si="48">IF(E63=0,0,((H63/E63)-1)*100)</f>
        <v>54.502369668246445</v>
      </c>
      <c r="K63" s="101"/>
      <c r="L63" s="226" t="s">
        <v>14</v>
      </c>
      <c r="M63" s="248">
        <f t="shared" ref="M63:N65" si="49">+M9+M36</f>
        <v>49078</v>
      </c>
      <c r="N63" s="249">
        <f t="shared" si="49"/>
        <v>46144</v>
      </c>
      <c r="O63" s="142">
        <f>+M63+N63</f>
        <v>95222</v>
      </c>
      <c r="P63" s="102">
        <f>+P9+P36</f>
        <v>0</v>
      </c>
      <c r="Q63" s="145">
        <f>+O63+P63</f>
        <v>95222</v>
      </c>
      <c r="R63" s="248">
        <f t="shared" ref="R63:S69" si="50">+R9+R36</f>
        <v>66453</v>
      </c>
      <c r="S63" s="249">
        <f t="shared" si="50"/>
        <v>61842</v>
      </c>
      <c r="T63" s="142">
        <f>+R63+S63</f>
        <v>128295</v>
      </c>
      <c r="U63" s="102">
        <f t="shared" ref="U63:U69" si="51">+U9+U36</f>
        <v>0</v>
      </c>
      <c r="V63" s="147">
        <f>+T63+U63</f>
        <v>128295</v>
      </c>
      <c r="W63" s="222">
        <f t="shared" ref="W63:W71" si="52">IF(Q63=0,0,((V63/Q63)-1)*100)</f>
        <v>34.732519795845505</v>
      </c>
    </row>
    <row r="64" spans="1:23" x14ac:dyDescent="0.2">
      <c r="A64" s="95" t="str">
        <f t="shared" si="2"/>
        <v xml:space="preserve"> </v>
      </c>
      <c r="B64" s="226" t="s">
        <v>15</v>
      </c>
      <c r="C64" s="246">
        <f t="shared" si="46"/>
        <v>361</v>
      </c>
      <c r="D64" s="247">
        <f t="shared" si="46"/>
        <v>362</v>
      </c>
      <c r="E64" s="100">
        <f>+C64+D64</f>
        <v>723</v>
      </c>
      <c r="F64" s="246">
        <f t="shared" si="47"/>
        <v>485</v>
      </c>
      <c r="G64" s="247">
        <f t="shared" si="47"/>
        <v>487</v>
      </c>
      <c r="H64" s="100">
        <f>+F64+G64</f>
        <v>972</v>
      </c>
      <c r="I64" s="222">
        <f t="shared" si="48"/>
        <v>34.439834024896278</v>
      </c>
      <c r="K64" s="101"/>
      <c r="L64" s="226" t="s">
        <v>15</v>
      </c>
      <c r="M64" s="248">
        <f t="shared" si="49"/>
        <v>55624</v>
      </c>
      <c r="N64" s="249">
        <f t="shared" si="49"/>
        <v>52502</v>
      </c>
      <c r="O64" s="142">
        <f t="shared" ref="O64:O65" si="53">+M64+N64</f>
        <v>108126</v>
      </c>
      <c r="P64" s="102">
        <f>+P10+P37</f>
        <v>0</v>
      </c>
      <c r="Q64" s="145">
        <f t="shared" ref="Q64:Q65" si="54">+O64+P64</f>
        <v>108126</v>
      </c>
      <c r="R64" s="248">
        <f t="shared" si="50"/>
        <v>66295</v>
      </c>
      <c r="S64" s="249">
        <f t="shared" si="50"/>
        <v>63053</v>
      </c>
      <c r="T64" s="142">
        <f t="shared" ref="T64:T65" si="55">+R64+S64</f>
        <v>129348</v>
      </c>
      <c r="U64" s="102">
        <f t="shared" si="51"/>
        <v>0</v>
      </c>
      <c r="V64" s="147">
        <f t="shared" ref="V64:V65" si="56">+T64+U64</f>
        <v>129348</v>
      </c>
      <c r="W64" s="222">
        <f t="shared" si="52"/>
        <v>19.627101714666217</v>
      </c>
    </row>
    <row r="65" spans="1:23" ht="13.5" thickBot="1" x14ac:dyDescent="0.25">
      <c r="A65" s="95" t="str">
        <f t="shared" si="2"/>
        <v xml:space="preserve"> </v>
      </c>
      <c r="B65" s="232" t="s">
        <v>16</v>
      </c>
      <c r="C65" s="250">
        <f t="shared" si="46"/>
        <v>418</v>
      </c>
      <c r="D65" s="251">
        <f t="shared" si="46"/>
        <v>417</v>
      </c>
      <c r="E65" s="100">
        <f>+C65+D65</f>
        <v>835</v>
      </c>
      <c r="F65" s="250">
        <f t="shared" si="47"/>
        <v>599</v>
      </c>
      <c r="G65" s="251">
        <f t="shared" si="47"/>
        <v>598</v>
      </c>
      <c r="H65" s="100">
        <f>+F65+G65</f>
        <v>1197</v>
      </c>
      <c r="I65" s="222">
        <f t="shared" si="48"/>
        <v>43.353293413173645</v>
      </c>
      <c r="K65" s="101"/>
      <c r="L65" s="232" t="s">
        <v>16</v>
      </c>
      <c r="M65" s="248">
        <f t="shared" si="49"/>
        <v>62361</v>
      </c>
      <c r="N65" s="249">
        <f t="shared" si="49"/>
        <v>56667</v>
      </c>
      <c r="O65" s="142">
        <f t="shared" si="53"/>
        <v>119028</v>
      </c>
      <c r="P65" s="102">
        <f>+P11+P38</f>
        <v>175</v>
      </c>
      <c r="Q65" s="145">
        <f t="shared" si="54"/>
        <v>119203</v>
      </c>
      <c r="R65" s="248">
        <f t="shared" si="50"/>
        <v>80279</v>
      </c>
      <c r="S65" s="249">
        <f t="shared" si="50"/>
        <v>71937</v>
      </c>
      <c r="T65" s="142">
        <f t="shared" si="55"/>
        <v>152216</v>
      </c>
      <c r="U65" s="102">
        <f t="shared" si="51"/>
        <v>6</v>
      </c>
      <c r="V65" s="147">
        <f t="shared" si="56"/>
        <v>152222</v>
      </c>
      <c r="W65" s="222">
        <f t="shared" si="52"/>
        <v>27.699806212930888</v>
      </c>
    </row>
    <row r="66" spans="1:23" ht="14.25" thickTop="1" thickBot="1" x14ac:dyDescent="0.25">
      <c r="A66" s="95" t="str">
        <f t="shared" si="2"/>
        <v xml:space="preserve"> </v>
      </c>
      <c r="B66" s="210" t="s">
        <v>17</v>
      </c>
      <c r="C66" s="103">
        <f t="shared" ref="C66:G66" si="57">C63+C64+C65</f>
        <v>1096</v>
      </c>
      <c r="D66" s="104">
        <f t="shared" si="57"/>
        <v>1095</v>
      </c>
      <c r="E66" s="105">
        <f t="shared" si="57"/>
        <v>2191</v>
      </c>
      <c r="F66" s="103">
        <f t="shared" si="57"/>
        <v>1574</v>
      </c>
      <c r="G66" s="104">
        <f t="shared" si="57"/>
        <v>1573</v>
      </c>
      <c r="H66" s="105">
        <f t="shared" ref="H66" si="58">H63+H64+H65</f>
        <v>3147</v>
      </c>
      <c r="I66" s="106">
        <f>IF(E66=0,0,((H66/E66)-1)*100)</f>
        <v>43.633044272021905</v>
      </c>
      <c r="L66" s="203" t="s">
        <v>17</v>
      </c>
      <c r="M66" s="148">
        <f>+M63+M64+M65</f>
        <v>167063</v>
      </c>
      <c r="N66" s="149">
        <f>+N63+N64+N65</f>
        <v>155313</v>
      </c>
      <c r="O66" s="148">
        <f>+O63+O64+O65</f>
        <v>322376</v>
      </c>
      <c r="P66" s="148">
        <f>+P63+P64+P65</f>
        <v>175</v>
      </c>
      <c r="Q66" s="148">
        <f>+Q63+Q64+Q65</f>
        <v>322551</v>
      </c>
      <c r="R66" s="148">
        <f t="shared" si="50"/>
        <v>213027</v>
      </c>
      <c r="S66" s="149">
        <f t="shared" si="50"/>
        <v>196832</v>
      </c>
      <c r="T66" s="148">
        <f>+T63+T64+T65</f>
        <v>409859</v>
      </c>
      <c r="U66" s="148">
        <f t="shared" si="51"/>
        <v>6</v>
      </c>
      <c r="V66" s="150">
        <f>+V63+V64+V65</f>
        <v>409865</v>
      </c>
      <c r="W66" s="151">
        <f>IF(Q66=0,0,((V66/Q66)-1)*100)</f>
        <v>27.069827717167215</v>
      </c>
    </row>
    <row r="67" spans="1:23" ht="13.5" thickTop="1" x14ac:dyDescent="0.2">
      <c r="A67" s="95" t="str">
        <f t="shared" si="2"/>
        <v xml:space="preserve"> </v>
      </c>
      <c r="B67" s="226" t="s">
        <v>18</v>
      </c>
      <c r="C67" s="246">
        <f t="shared" ref="C67:D69" si="59">+C13+C40</f>
        <v>445</v>
      </c>
      <c r="D67" s="247">
        <f t="shared" si="59"/>
        <v>446</v>
      </c>
      <c r="E67" s="100">
        <f>+C67+D67</f>
        <v>891</v>
      </c>
      <c r="F67" s="246">
        <f t="shared" ref="F67:G69" si="60">+F13+F40</f>
        <v>624</v>
      </c>
      <c r="G67" s="247">
        <f t="shared" si="60"/>
        <v>625</v>
      </c>
      <c r="H67" s="100">
        <f>+F67+G67</f>
        <v>1249</v>
      </c>
      <c r="I67" s="222">
        <f t="shared" si="48"/>
        <v>40.179573512906842</v>
      </c>
      <c r="L67" s="226" t="s">
        <v>18</v>
      </c>
      <c r="M67" s="248">
        <f t="shared" ref="M67:N69" si="61">+M13+M40</f>
        <v>60727</v>
      </c>
      <c r="N67" s="249">
        <f t="shared" si="61"/>
        <v>60491</v>
      </c>
      <c r="O67" s="142">
        <f t="shared" ref="O67:O68" si="62">+M67+N67</f>
        <v>121218</v>
      </c>
      <c r="P67" s="102">
        <f>+P13+P40</f>
        <v>0</v>
      </c>
      <c r="Q67" s="145">
        <f t="shared" ref="Q67:Q68" si="63">+O67+P67</f>
        <v>121218</v>
      </c>
      <c r="R67" s="248">
        <f t="shared" si="50"/>
        <v>81076</v>
      </c>
      <c r="S67" s="249">
        <f t="shared" si="50"/>
        <v>81574</v>
      </c>
      <c r="T67" s="142">
        <f t="shared" ref="T67:T68" si="64">+R67+S67</f>
        <v>162650</v>
      </c>
      <c r="U67" s="102">
        <f t="shared" si="51"/>
        <v>0</v>
      </c>
      <c r="V67" s="147">
        <f t="shared" ref="V67:V68" si="65">+T67+U67</f>
        <v>162650</v>
      </c>
      <c r="W67" s="222">
        <f t="shared" si="52"/>
        <v>34.179742282499291</v>
      </c>
    </row>
    <row r="68" spans="1:23" x14ac:dyDescent="0.2">
      <c r="A68" s="95" t="str">
        <f t="shared" si="2"/>
        <v xml:space="preserve"> </v>
      </c>
      <c r="B68" s="226" t="s">
        <v>19</v>
      </c>
      <c r="C68" s="248">
        <f t="shared" si="59"/>
        <v>424</v>
      </c>
      <c r="D68" s="252">
        <f t="shared" si="59"/>
        <v>424</v>
      </c>
      <c r="E68" s="100">
        <f>+C68+D68</f>
        <v>848</v>
      </c>
      <c r="F68" s="248">
        <f t="shared" si="60"/>
        <v>590</v>
      </c>
      <c r="G68" s="252">
        <f t="shared" si="60"/>
        <v>591</v>
      </c>
      <c r="H68" s="107">
        <f>+F68+G68</f>
        <v>1181</v>
      </c>
      <c r="I68" s="222">
        <f t="shared" si="48"/>
        <v>39.268867924528308</v>
      </c>
      <c r="L68" s="226" t="s">
        <v>19</v>
      </c>
      <c r="M68" s="248">
        <f t="shared" si="61"/>
        <v>54292</v>
      </c>
      <c r="N68" s="249">
        <f t="shared" si="61"/>
        <v>56549</v>
      </c>
      <c r="O68" s="142">
        <f t="shared" si="62"/>
        <v>110841</v>
      </c>
      <c r="P68" s="102">
        <f>+P14+P41</f>
        <v>2</v>
      </c>
      <c r="Q68" s="145">
        <f t="shared" si="63"/>
        <v>110843</v>
      </c>
      <c r="R68" s="248">
        <f t="shared" si="50"/>
        <v>68384</v>
      </c>
      <c r="S68" s="249">
        <f t="shared" si="50"/>
        <v>68849</v>
      </c>
      <c r="T68" s="142">
        <f t="shared" si="64"/>
        <v>137233</v>
      </c>
      <c r="U68" s="102">
        <f t="shared" si="51"/>
        <v>0</v>
      </c>
      <c r="V68" s="147">
        <f t="shared" si="65"/>
        <v>137233</v>
      </c>
      <c r="W68" s="222">
        <f t="shared" si="52"/>
        <v>23.80844978934169</v>
      </c>
    </row>
    <row r="69" spans="1:23" ht="13.5" thickBot="1" x14ac:dyDescent="0.25">
      <c r="A69" s="95" t="str">
        <f>IF(ISERROR(F69/G69)," ",IF(F69/G69&gt;0.5,IF(F69/G69&lt;1.5," ","NOT OK"),"NOT OK"))</f>
        <v xml:space="preserve"> </v>
      </c>
      <c r="B69" s="226" t="s">
        <v>20</v>
      </c>
      <c r="C69" s="248">
        <f t="shared" si="59"/>
        <v>471</v>
      </c>
      <c r="D69" s="252">
        <f t="shared" si="59"/>
        <v>471</v>
      </c>
      <c r="E69" s="100">
        <f>+C69+D69</f>
        <v>942</v>
      </c>
      <c r="F69" s="248">
        <f t="shared" si="60"/>
        <v>593</v>
      </c>
      <c r="G69" s="252">
        <f t="shared" si="60"/>
        <v>592</v>
      </c>
      <c r="H69" s="107">
        <f>+F69+G69</f>
        <v>1185</v>
      </c>
      <c r="I69" s="222">
        <f>IF(E69=0,0,((H69/E69)-1)*100)</f>
        <v>25.796178343949052</v>
      </c>
      <c r="L69" s="226" t="s">
        <v>20</v>
      </c>
      <c r="M69" s="248">
        <f t="shared" si="61"/>
        <v>59098</v>
      </c>
      <c r="N69" s="249">
        <f t="shared" si="61"/>
        <v>59054</v>
      </c>
      <c r="O69" s="142">
        <f>+M69+N69</f>
        <v>118152</v>
      </c>
      <c r="P69" s="102">
        <f>+P15+P42</f>
        <v>148</v>
      </c>
      <c r="Q69" s="145">
        <f>+O69+P69</f>
        <v>118300</v>
      </c>
      <c r="R69" s="248">
        <f t="shared" si="50"/>
        <v>67133</v>
      </c>
      <c r="S69" s="249">
        <f t="shared" si="50"/>
        <v>67668</v>
      </c>
      <c r="T69" s="142">
        <f>+R69+S69</f>
        <v>134801</v>
      </c>
      <c r="U69" s="102">
        <f t="shared" si="51"/>
        <v>497</v>
      </c>
      <c r="V69" s="147">
        <f>+T69+U69</f>
        <v>135298</v>
      </c>
      <c r="W69" s="222">
        <f>IF(Q69=0,0,((V69/Q69)-1)*100)</f>
        <v>14.368554522400668</v>
      </c>
    </row>
    <row r="70" spans="1:23" ht="14.25" thickTop="1" thickBot="1" x14ac:dyDescent="0.25">
      <c r="A70" s="95" t="str">
        <f t="shared" ref="A70" si="66">IF(ISERROR(F70/G70)," ",IF(F70/G70&gt;0.5,IF(F70/G70&lt;1.5," ","NOT OK"),"NOT OK"))</f>
        <v xml:space="preserve"> </v>
      </c>
      <c r="B70" s="210" t="s">
        <v>89</v>
      </c>
      <c r="C70" s="103">
        <f t="shared" ref="C70:H70" si="67">+C67+C68+C69</f>
        <v>1340</v>
      </c>
      <c r="D70" s="104">
        <f t="shared" si="67"/>
        <v>1341</v>
      </c>
      <c r="E70" s="105">
        <f t="shared" si="67"/>
        <v>2681</v>
      </c>
      <c r="F70" s="103">
        <f t="shared" si="67"/>
        <v>1807</v>
      </c>
      <c r="G70" s="104">
        <f t="shared" si="67"/>
        <v>1808</v>
      </c>
      <c r="H70" s="105">
        <f t="shared" si="67"/>
        <v>3615</v>
      </c>
      <c r="I70" s="106">
        <f>IF(E70=0,0,((H70/E70)-1)*100)</f>
        <v>34.837747109287577</v>
      </c>
      <c r="L70" s="203" t="s">
        <v>89</v>
      </c>
      <c r="M70" s="148">
        <f t="shared" ref="M70:V70" si="68">+M67+M68+M69</f>
        <v>174117</v>
      </c>
      <c r="N70" s="149">
        <f t="shared" si="68"/>
        <v>176094</v>
      </c>
      <c r="O70" s="148">
        <f t="shared" si="68"/>
        <v>350211</v>
      </c>
      <c r="P70" s="148">
        <f t="shared" si="68"/>
        <v>150</v>
      </c>
      <c r="Q70" s="148">
        <f t="shared" si="68"/>
        <v>350361</v>
      </c>
      <c r="R70" s="148">
        <f t="shared" si="68"/>
        <v>216593</v>
      </c>
      <c r="S70" s="149">
        <f t="shared" si="68"/>
        <v>218091</v>
      </c>
      <c r="T70" s="148">
        <f t="shared" si="68"/>
        <v>434684</v>
      </c>
      <c r="U70" s="148">
        <f t="shared" si="68"/>
        <v>497</v>
      </c>
      <c r="V70" s="150">
        <f t="shared" si="68"/>
        <v>435181</v>
      </c>
      <c r="W70" s="151">
        <f>IF(Q70=0,0,((V70/Q70)-1)*100)</f>
        <v>24.209315534548658</v>
      </c>
    </row>
    <row r="71" spans="1:23" ht="13.5" thickTop="1" x14ac:dyDescent="0.2">
      <c r="A71" s="95" t="str">
        <f t="shared" si="2"/>
        <v xml:space="preserve"> </v>
      </c>
      <c r="B71" s="226" t="s">
        <v>21</v>
      </c>
      <c r="C71" s="253">
        <f>+C17+C44</f>
        <v>491</v>
      </c>
      <c r="D71" s="254">
        <f>+D17+D44</f>
        <v>491</v>
      </c>
      <c r="E71" s="100">
        <f>+C71+D71</f>
        <v>982</v>
      </c>
      <c r="F71" s="253">
        <f>+F17+F44</f>
        <v>536</v>
      </c>
      <c r="G71" s="254">
        <f>+G17+G44</f>
        <v>537</v>
      </c>
      <c r="H71" s="107">
        <f>+F71+G71</f>
        <v>1073</v>
      </c>
      <c r="I71" s="222">
        <f t="shared" si="48"/>
        <v>9.2668024439918497</v>
      </c>
      <c r="L71" s="226" t="s">
        <v>21</v>
      </c>
      <c r="M71" s="248">
        <f>+M17+M44</f>
        <v>62097</v>
      </c>
      <c r="N71" s="249">
        <f>+N17+N44</f>
        <v>61585</v>
      </c>
      <c r="O71" s="142">
        <f t="shared" ref="O71:O75" si="69">+M71+N71</f>
        <v>123682</v>
      </c>
      <c r="P71" s="102">
        <f>+P17+P44</f>
        <v>0</v>
      </c>
      <c r="Q71" s="145">
        <f t="shared" ref="Q71:Q75" si="70">+O71+P71</f>
        <v>123682</v>
      </c>
      <c r="R71" s="248">
        <f>+R17+R44</f>
        <v>70261</v>
      </c>
      <c r="S71" s="249">
        <f>+S17+S44</f>
        <v>70078</v>
      </c>
      <c r="T71" s="142">
        <f t="shared" ref="T71" si="71">+R71+S71</f>
        <v>140339</v>
      </c>
      <c r="U71" s="102">
        <f>+U17+U44</f>
        <v>0</v>
      </c>
      <c r="V71" s="147">
        <f t="shared" ref="V71" si="72">+T71+U71</f>
        <v>140339</v>
      </c>
      <c r="W71" s="222">
        <f t="shared" si="52"/>
        <v>13.467602399702461</v>
      </c>
    </row>
    <row r="72" spans="1:23" ht="13.5" thickBot="1" x14ac:dyDescent="0.25">
      <c r="A72" s="95" t="str">
        <f>IF(ISERROR(F72/G72)," ",IF(F72/G72&gt;0.5,IF(F72/G72&lt;1.5," ","NOT OK"),"NOT OK"))</f>
        <v xml:space="preserve"> </v>
      </c>
      <c r="B72" s="226" t="s">
        <v>90</v>
      </c>
      <c r="C72" s="253">
        <f>+C18+C45</f>
        <v>521</v>
      </c>
      <c r="D72" s="254">
        <f>+D18+D45</f>
        <v>519</v>
      </c>
      <c r="E72" s="100">
        <f>+C72+D72</f>
        <v>1040</v>
      </c>
      <c r="F72" s="253">
        <f>+F45+F18</f>
        <v>538</v>
      </c>
      <c r="G72" s="254">
        <f>+G45+G18</f>
        <v>537</v>
      </c>
      <c r="H72" s="107">
        <f>+F72+G72</f>
        <v>1075</v>
      </c>
      <c r="I72" s="222">
        <f>IF(E72=0,0,((H72/E72)-1)*100)</f>
        <v>3.3653846153846256</v>
      </c>
      <c r="L72" s="226" t="s">
        <v>90</v>
      </c>
      <c r="M72" s="248">
        <f>+M18+M45</f>
        <v>53083</v>
      </c>
      <c r="N72" s="249">
        <f>+N18+N45</f>
        <v>51965</v>
      </c>
      <c r="O72" s="142">
        <f>+M72+N72</f>
        <v>105048</v>
      </c>
      <c r="P72" s="102">
        <f>+P18+P45</f>
        <v>0</v>
      </c>
      <c r="Q72" s="145">
        <f>+O72+P72</f>
        <v>105048</v>
      </c>
      <c r="R72" s="248">
        <f>+R45+R18</f>
        <v>66499</v>
      </c>
      <c r="S72" s="249">
        <f>+S45+S18</f>
        <v>66472</v>
      </c>
      <c r="T72" s="142">
        <f>+R72+S72</f>
        <v>132971</v>
      </c>
      <c r="U72" s="102">
        <f>+U18+U45</f>
        <v>0</v>
      </c>
      <c r="V72" s="147">
        <f>+T72+U72</f>
        <v>132971</v>
      </c>
      <c r="W72" s="222">
        <f>IF(Q72=0,0,((V72/Q72)-1)*100)</f>
        <v>26.581181935876931</v>
      </c>
    </row>
    <row r="73" spans="1:23" ht="14.25" thickTop="1" thickBot="1" x14ac:dyDescent="0.25">
      <c r="A73" s="95" t="str">
        <f>IF(ISERROR(F73/G73)," ",IF(F73/G73&gt;0.5,IF(F73/G73&lt;1.5," ","NOT OK"),"NOT OK"))</f>
        <v xml:space="preserve"> </v>
      </c>
      <c r="B73" s="210" t="s">
        <v>94</v>
      </c>
      <c r="C73" s="103">
        <f t="shared" ref="C73:H73" si="73">+C70+C71+C72</f>
        <v>2352</v>
      </c>
      <c r="D73" s="104">
        <f t="shared" si="73"/>
        <v>2351</v>
      </c>
      <c r="E73" s="105">
        <f t="shared" si="73"/>
        <v>4703</v>
      </c>
      <c r="F73" s="103">
        <f t="shared" si="73"/>
        <v>2881</v>
      </c>
      <c r="G73" s="104">
        <f t="shared" si="73"/>
        <v>2882</v>
      </c>
      <c r="H73" s="105">
        <f t="shared" si="73"/>
        <v>5763</v>
      </c>
      <c r="I73" s="106">
        <f>IF(E73=0,0,((H73/E73)-1)*100)</f>
        <v>22.538805018073571</v>
      </c>
      <c r="L73" s="203" t="s">
        <v>94</v>
      </c>
      <c r="M73" s="148">
        <f t="shared" ref="M73" si="74">+M70+M71+M72</f>
        <v>289297</v>
      </c>
      <c r="N73" s="149">
        <f t="shared" ref="N73" si="75">+N70+N71+N72</f>
        <v>289644</v>
      </c>
      <c r="O73" s="148">
        <f t="shared" ref="O73" si="76">+O70+O71+O72</f>
        <v>578941</v>
      </c>
      <c r="P73" s="148">
        <f t="shared" ref="P73" si="77">+P70+P71+P72</f>
        <v>150</v>
      </c>
      <c r="Q73" s="148">
        <f t="shared" ref="Q73" si="78">+Q70+Q71+Q72</f>
        <v>579091</v>
      </c>
      <c r="R73" s="148">
        <f t="shared" ref="R73" si="79">+R70+R71+R72</f>
        <v>353353</v>
      </c>
      <c r="S73" s="149">
        <f t="shared" ref="S73" si="80">+S70+S71+S72</f>
        <v>354641</v>
      </c>
      <c r="T73" s="148">
        <f t="shared" ref="T73" si="81">+T70+T71+T72</f>
        <v>707994</v>
      </c>
      <c r="U73" s="148">
        <f t="shared" ref="U73" si="82">+U70+U71+U72</f>
        <v>497</v>
      </c>
      <c r="V73" s="150">
        <f t="shared" ref="V73" si="83">+V70+V71+V72</f>
        <v>708491</v>
      </c>
      <c r="W73" s="151">
        <f>IF(Q73=0,0,((V73/Q73)-1)*100)</f>
        <v>22.345365408890828</v>
      </c>
    </row>
    <row r="74" spans="1:23" ht="14.25" thickTop="1" thickBot="1" x14ac:dyDescent="0.25">
      <c r="A74" s="95" t="str">
        <f>IF(ISERROR(F74/G74)," ",IF(F74/G74&gt;0.5,IF(F74/G74&lt;1.5," ","NOT OK"),"NOT OK"))</f>
        <v xml:space="preserve"> </v>
      </c>
      <c r="B74" s="210" t="s">
        <v>95</v>
      </c>
      <c r="C74" s="103">
        <f t="shared" ref="C74:H74" si="84">+C66+C70+C71+C72</f>
        <v>3448</v>
      </c>
      <c r="D74" s="104">
        <f t="shared" si="84"/>
        <v>3446</v>
      </c>
      <c r="E74" s="105">
        <f t="shared" si="84"/>
        <v>6894</v>
      </c>
      <c r="F74" s="103">
        <f t="shared" si="84"/>
        <v>4455</v>
      </c>
      <c r="G74" s="104">
        <f t="shared" si="84"/>
        <v>4455</v>
      </c>
      <c r="H74" s="105">
        <f t="shared" si="84"/>
        <v>8910</v>
      </c>
      <c r="I74" s="106">
        <f>IF(E74=0,0,((H74/E74)-1)*100)</f>
        <v>29.242819843342026</v>
      </c>
      <c r="L74" s="203" t="s">
        <v>95</v>
      </c>
      <c r="M74" s="148">
        <f t="shared" ref="M74:V74" si="85">+M66+M70+M71+M72</f>
        <v>456360</v>
      </c>
      <c r="N74" s="149">
        <f t="shared" si="85"/>
        <v>444957</v>
      </c>
      <c r="O74" s="148">
        <f t="shared" si="85"/>
        <v>901317</v>
      </c>
      <c r="P74" s="148">
        <f t="shared" si="85"/>
        <v>325</v>
      </c>
      <c r="Q74" s="148">
        <f t="shared" si="85"/>
        <v>901642</v>
      </c>
      <c r="R74" s="148">
        <f t="shared" si="85"/>
        <v>566380</v>
      </c>
      <c r="S74" s="149">
        <f t="shared" si="85"/>
        <v>551473</v>
      </c>
      <c r="T74" s="148">
        <f t="shared" si="85"/>
        <v>1117853</v>
      </c>
      <c r="U74" s="148">
        <f t="shared" si="85"/>
        <v>503</v>
      </c>
      <c r="V74" s="150">
        <f t="shared" si="85"/>
        <v>1118356</v>
      </c>
      <c r="W74" s="151">
        <f>IF(Q74=0,0,((V74/Q74)-1)*100)</f>
        <v>24.035481931853209</v>
      </c>
    </row>
    <row r="75" spans="1:23" ht="14.25" thickTop="1" thickBot="1" x14ac:dyDescent="0.25">
      <c r="A75" s="95" t="str">
        <f t="shared" ref="A75:A81" si="86">IF(ISERROR(F75/G75)," ",IF(F75/G75&gt;0.5,IF(F75/G75&lt;1.5," ","NOT OK"),"NOT OK"))</f>
        <v xml:space="preserve"> </v>
      </c>
      <c r="B75" s="226" t="s">
        <v>22</v>
      </c>
      <c r="C75" s="253">
        <f>+C21+C48</f>
        <v>392</v>
      </c>
      <c r="D75" s="254">
        <f>+D21+D48</f>
        <v>394</v>
      </c>
      <c r="E75" s="100">
        <f>+C75+D75</f>
        <v>786</v>
      </c>
      <c r="F75" s="253"/>
      <c r="G75" s="254"/>
      <c r="H75" s="107"/>
      <c r="I75" s="222"/>
      <c r="L75" s="226" t="s">
        <v>22</v>
      </c>
      <c r="M75" s="248">
        <f>+M21+M48</f>
        <v>43836</v>
      </c>
      <c r="N75" s="249">
        <f>+N21+N48</f>
        <v>43597</v>
      </c>
      <c r="O75" s="143">
        <f t="shared" si="69"/>
        <v>87433</v>
      </c>
      <c r="P75" s="255">
        <f>+P21+P48</f>
        <v>0</v>
      </c>
      <c r="Q75" s="145">
        <f t="shared" si="70"/>
        <v>87433</v>
      </c>
      <c r="R75" s="248"/>
      <c r="S75" s="249"/>
      <c r="T75" s="143"/>
      <c r="U75" s="255"/>
      <c r="V75" s="147"/>
      <c r="W75" s="222"/>
    </row>
    <row r="76" spans="1:23" ht="16.5" thickTop="1" thickBot="1" x14ac:dyDescent="0.25">
      <c r="A76" s="115" t="str">
        <f t="shared" si="86"/>
        <v xml:space="preserve"> </v>
      </c>
      <c r="B76" s="211" t="s">
        <v>57</v>
      </c>
      <c r="C76" s="110">
        <f t="shared" ref="C76:E76" si="87">C71+C72+C75</f>
        <v>1404</v>
      </c>
      <c r="D76" s="111">
        <f t="shared" si="87"/>
        <v>1404</v>
      </c>
      <c r="E76" s="112">
        <f t="shared" si="87"/>
        <v>2808</v>
      </c>
      <c r="F76" s="113"/>
      <c r="G76" s="114"/>
      <c r="H76" s="114"/>
      <c r="I76" s="106"/>
      <c r="J76" s="115"/>
      <c r="K76" s="116"/>
      <c r="L76" s="204" t="s">
        <v>23</v>
      </c>
      <c r="M76" s="152">
        <f t="shared" ref="M76:Q76" si="88">M71+M72+M75</f>
        <v>159016</v>
      </c>
      <c r="N76" s="152">
        <f t="shared" si="88"/>
        <v>157147</v>
      </c>
      <c r="O76" s="153">
        <f t="shared" si="88"/>
        <v>316163</v>
      </c>
      <c r="P76" s="153">
        <f t="shared" si="88"/>
        <v>0</v>
      </c>
      <c r="Q76" s="153">
        <f t="shared" si="88"/>
        <v>316163</v>
      </c>
      <c r="R76" s="152"/>
      <c r="S76" s="152"/>
      <c r="T76" s="153"/>
      <c r="U76" s="153"/>
      <c r="V76" s="153"/>
      <c r="W76" s="154"/>
    </row>
    <row r="77" spans="1:23" ht="13.5" thickTop="1" x14ac:dyDescent="0.2">
      <c r="A77" s="95" t="str">
        <f t="shared" si="86"/>
        <v xml:space="preserve"> </v>
      </c>
      <c r="B77" s="226" t="s">
        <v>25</v>
      </c>
      <c r="C77" s="248">
        <f t="shared" ref="C77:D79" si="89">+C23+C50</f>
        <v>392</v>
      </c>
      <c r="D77" s="252">
        <f t="shared" si="89"/>
        <v>392</v>
      </c>
      <c r="E77" s="117">
        <f>+C77+D77</f>
        <v>784</v>
      </c>
      <c r="F77" s="248"/>
      <c r="G77" s="252"/>
      <c r="H77" s="118"/>
      <c r="I77" s="222"/>
      <c r="L77" s="226" t="s">
        <v>25</v>
      </c>
      <c r="M77" s="248">
        <f t="shared" ref="M77:N79" si="90">+M23+M50</f>
        <v>52527</v>
      </c>
      <c r="N77" s="249">
        <f t="shared" si="90"/>
        <v>51150</v>
      </c>
      <c r="O77" s="143">
        <f t="shared" ref="O77:O79" si="91">+M77+N77</f>
        <v>103677</v>
      </c>
      <c r="P77" s="256">
        <f>+P23+P50</f>
        <v>0</v>
      </c>
      <c r="Q77" s="145">
        <f t="shared" ref="Q77:Q79" si="92">+O77+P77</f>
        <v>103677</v>
      </c>
      <c r="R77" s="248"/>
      <c r="S77" s="249"/>
      <c r="T77" s="143"/>
      <c r="U77" s="256"/>
      <c r="V77" s="147"/>
      <c r="W77" s="222"/>
    </row>
    <row r="78" spans="1:23" x14ac:dyDescent="0.2">
      <c r="A78" s="95" t="str">
        <f t="shared" si="86"/>
        <v xml:space="preserve"> </v>
      </c>
      <c r="B78" s="226" t="s">
        <v>26</v>
      </c>
      <c r="C78" s="248">
        <f t="shared" si="89"/>
        <v>393</v>
      </c>
      <c r="D78" s="252">
        <f t="shared" si="89"/>
        <v>393</v>
      </c>
      <c r="E78" s="119">
        <f>+C78+D78</f>
        <v>786</v>
      </c>
      <c r="F78" s="248"/>
      <c r="G78" s="252"/>
      <c r="H78" s="119"/>
      <c r="I78" s="222"/>
      <c r="L78" s="226" t="s">
        <v>26</v>
      </c>
      <c r="M78" s="248">
        <f t="shared" si="90"/>
        <v>54538</v>
      </c>
      <c r="N78" s="249">
        <f t="shared" si="90"/>
        <v>53852</v>
      </c>
      <c r="O78" s="143">
        <f>+M78+N78</f>
        <v>108390</v>
      </c>
      <c r="P78" s="102">
        <f>+P24+P51</f>
        <v>0</v>
      </c>
      <c r="Q78" s="145">
        <f>+O78+P78</f>
        <v>108390</v>
      </c>
      <c r="R78" s="248"/>
      <c r="S78" s="249"/>
      <c r="T78" s="143"/>
      <c r="U78" s="102"/>
      <c r="V78" s="147"/>
      <c r="W78" s="222"/>
    </row>
    <row r="79" spans="1:23" ht="13.5" thickBot="1" x14ac:dyDescent="0.25">
      <c r="A79" s="95" t="str">
        <f t="shared" si="86"/>
        <v xml:space="preserve"> </v>
      </c>
      <c r="B79" s="226" t="s">
        <v>27</v>
      </c>
      <c r="C79" s="248">
        <f t="shared" si="89"/>
        <v>390</v>
      </c>
      <c r="D79" s="257">
        <f t="shared" si="89"/>
        <v>389</v>
      </c>
      <c r="E79" s="120">
        <f>+C79+D79</f>
        <v>779</v>
      </c>
      <c r="F79" s="248"/>
      <c r="G79" s="257"/>
      <c r="H79" s="120"/>
      <c r="I79" s="223"/>
      <c r="L79" s="226" t="s">
        <v>27</v>
      </c>
      <c r="M79" s="248">
        <f t="shared" si="90"/>
        <v>46014</v>
      </c>
      <c r="N79" s="249">
        <f t="shared" si="90"/>
        <v>44552</v>
      </c>
      <c r="O79" s="143">
        <f t="shared" si="91"/>
        <v>90566</v>
      </c>
      <c r="P79" s="255">
        <f>+P25+P52</f>
        <v>0</v>
      </c>
      <c r="Q79" s="145">
        <f t="shared" si="92"/>
        <v>90566</v>
      </c>
      <c r="R79" s="248"/>
      <c r="S79" s="249"/>
      <c r="T79" s="143"/>
      <c r="U79" s="255"/>
      <c r="V79" s="147"/>
      <c r="W79" s="222"/>
    </row>
    <row r="80" spans="1:23" ht="14.25" thickTop="1" thickBot="1" x14ac:dyDescent="0.25">
      <c r="A80" s="95" t="str">
        <f t="shared" si="86"/>
        <v xml:space="preserve"> </v>
      </c>
      <c r="B80" s="210" t="s">
        <v>28</v>
      </c>
      <c r="C80" s="113">
        <f t="shared" ref="C80:E80" si="93">+C77+C78+C79</f>
        <v>1175</v>
      </c>
      <c r="D80" s="121">
        <f t="shared" si="93"/>
        <v>1174</v>
      </c>
      <c r="E80" s="113">
        <f t="shared" si="93"/>
        <v>2349</v>
      </c>
      <c r="F80" s="113"/>
      <c r="G80" s="121"/>
      <c r="H80" s="113"/>
      <c r="I80" s="106"/>
      <c r="L80" s="203" t="s">
        <v>28</v>
      </c>
      <c r="M80" s="148">
        <f t="shared" ref="M80:Q80" si="94">+M77+M78+M79</f>
        <v>153079</v>
      </c>
      <c r="N80" s="149">
        <f t="shared" si="94"/>
        <v>149554</v>
      </c>
      <c r="O80" s="148">
        <f t="shared" si="94"/>
        <v>302633</v>
      </c>
      <c r="P80" s="148">
        <f t="shared" si="94"/>
        <v>0</v>
      </c>
      <c r="Q80" s="148">
        <f t="shared" si="94"/>
        <v>302633</v>
      </c>
      <c r="R80" s="148"/>
      <c r="S80" s="149"/>
      <c r="T80" s="148"/>
      <c r="U80" s="148"/>
      <c r="V80" s="148"/>
      <c r="W80" s="151"/>
    </row>
    <row r="81" spans="1:26" ht="14.25" thickTop="1" thickBot="1" x14ac:dyDescent="0.25">
      <c r="A81" s="95" t="str">
        <f t="shared" si="86"/>
        <v xml:space="preserve"> </v>
      </c>
      <c r="B81" s="210" t="s">
        <v>92</v>
      </c>
      <c r="C81" s="103">
        <f t="shared" ref="C81:E81" si="95">+C66+C70+C76+C80</f>
        <v>5015</v>
      </c>
      <c r="D81" s="104">
        <f t="shared" si="95"/>
        <v>5014</v>
      </c>
      <c r="E81" s="105">
        <f t="shared" si="95"/>
        <v>10029</v>
      </c>
      <c r="F81" s="103"/>
      <c r="G81" s="104"/>
      <c r="H81" s="105"/>
      <c r="I81" s="106"/>
      <c r="L81" s="203" t="s">
        <v>92</v>
      </c>
      <c r="M81" s="148">
        <f t="shared" ref="M81:Q81" si="96">+M66+M70+M76+M80</f>
        <v>653275</v>
      </c>
      <c r="N81" s="149">
        <f t="shared" si="96"/>
        <v>638108</v>
      </c>
      <c r="O81" s="148">
        <f t="shared" si="96"/>
        <v>1291383</v>
      </c>
      <c r="P81" s="148">
        <f t="shared" si="96"/>
        <v>325</v>
      </c>
      <c r="Q81" s="148">
        <f t="shared" si="96"/>
        <v>1291708</v>
      </c>
      <c r="R81" s="148"/>
      <c r="S81" s="149"/>
      <c r="T81" s="148"/>
      <c r="U81" s="148"/>
      <c r="V81" s="150"/>
      <c r="W81" s="151"/>
    </row>
    <row r="82" spans="1:26" ht="14.25" thickTop="1" thickBot="1" x14ac:dyDescent="0.25">
      <c r="B82" s="205" t="s">
        <v>61</v>
      </c>
      <c r="C82" s="95"/>
      <c r="D82" s="95"/>
      <c r="E82" s="95"/>
      <c r="F82" s="95"/>
      <c r="G82" s="95"/>
      <c r="H82" s="95"/>
      <c r="I82" s="96"/>
      <c r="L82" s="205" t="s">
        <v>61</v>
      </c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</row>
    <row r="83" spans="1:26" ht="13.5" thickTop="1" x14ac:dyDescent="0.2">
      <c r="B83" s="202"/>
      <c r="C83" s="95"/>
      <c r="D83" s="95"/>
      <c r="E83" s="95"/>
      <c r="F83" s="95"/>
      <c r="G83" s="95"/>
      <c r="H83" s="95"/>
      <c r="I83" s="96"/>
      <c r="L83" s="302" t="s">
        <v>39</v>
      </c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4"/>
    </row>
    <row r="84" spans="1:26" ht="13.5" thickBot="1" x14ac:dyDescent="0.25">
      <c r="B84" s="202"/>
      <c r="C84" s="95"/>
      <c r="D84" s="95"/>
      <c r="E84" s="95"/>
      <c r="F84" s="95"/>
      <c r="G84" s="95"/>
      <c r="H84" s="95"/>
      <c r="I84" s="96"/>
      <c r="L84" s="305" t="s">
        <v>40</v>
      </c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7"/>
    </row>
    <row r="85" spans="1:26" ht="14.25" thickTop="1" thickBot="1" x14ac:dyDescent="0.25">
      <c r="B85" s="202"/>
      <c r="C85" s="95"/>
      <c r="D85" s="95"/>
      <c r="E85" s="95"/>
      <c r="F85" s="95"/>
      <c r="G85" s="95"/>
      <c r="H85" s="95"/>
      <c r="I85" s="96"/>
      <c r="L85" s="20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122" t="s">
        <v>41</v>
      </c>
    </row>
    <row r="86" spans="1:26" ht="14.25" thickTop="1" thickBot="1" x14ac:dyDescent="0.25">
      <c r="B86" s="202"/>
      <c r="C86" s="95"/>
      <c r="D86" s="95"/>
      <c r="E86" s="95"/>
      <c r="F86" s="95"/>
      <c r="G86" s="95"/>
      <c r="H86" s="95"/>
      <c r="I86" s="96"/>
      <c r="L86" s="224"/>
      <c r="M86" s="314" t="s">
        <v>91</v>
      </c>
      <c r="N86" s="315"/>
      <c r="O86" s="315"/>
      <c r="P86" s="315"/>
      <c r="Q86" s="316"/>
      <c r="R86" s="314" t="s">
        <v>93</v>
      </c>
      <c r="S86" s="315"/>
      <c r="T86" s="315"/>
      <c r="U86" s="315"/>
      <c r="V86" s="316"/>
      <c r="W86" s="225" t="s">
        <v>4</v>
      </c>
    </row>
    <row r="87" spans="1:26" ht="13.5" thickTop="1" x14ac:dyDescent="0.2">
      <c r="B87" s="202"/>
      <c r="C87" s="95"/>
      <c r="D87" s="95"/>
      <c r="E87" s="95"/>
      <c r="F87" s="95"/>
      <c r="G87" s="95"/>
      <c r="H87" s="95"/>
      <c r="I87" s="96"/>
      <c r="L87" s="226" t="s">
        <v>5</v>
      </c>
      <c r="M87" s="227"/>
      <c r="N87" s="230"/>
      <c r="O87" s="173"/>
      <c r="P87" s="231"/>
      <c r="Q87" s="174"/>
      <c r="R87" s="227"/>
      <c r="S87" s="230"/>
      <c r="T87" s="173"/>
      <c r="U87" s="231"/>
      <c r="V87" s="174"/>
      <c r="W87" s="229" t="s">
        <v>6</v>
      </c>
    </row>
    <row r="88" spans="1:26" ht="13.5" thickBot="1" x14ac:dyDescent="0.25">
      <c r="B88" s="202"/>
      <c r="C88" s="95"/>
      <c r="D88" s="95"/>
      <c r="E88" s="95"/>
      <c r="F88" s="95"/>
      <c r="G88" s="95"/>
      <c r="H88" s="95"/>
      <c r="I88" s="96"/>
      <c r="L88" s="232"/>
      <c r="M88" s="236" t="s">
        <v>42</v>
      </c>
      <c r="N88" s="237" t="s">
        <v>43</v>
      </c>
      <c r="O88" s="175" t="s">
        <v>44</v>
      </c>
      <c r="P88" s="238" t="s">
        <v>13</v>
      </c>
      <c r="Q88" s="220" t="s">
        <v>9</v>
      </c>
      <c r="R88" s="236" t="s">
        <v>42</v>
      </c>
      <c r="S88" s="237" t="s">
        <v>43</v>
      </c>
      <c r="T88" s="175" t="s">
        <v>44</v>
      </c>
      <c r="U88" s="238" t="s">
        <v>13</v>
      </c>
      <c r="V88" s="220" t="s">
        <v>9</v>
      </c>
      <c r="W88" s="235"/>
    </row>
    <row r="89" spans="1:26" ht="4.5" customHeight="1" thickTop="1" x14ac:dyDescent="0.2">
      <c r="B89" s="202"/>
      <c r="C89" s="95"/>
      <c r="D89" s="95"/>
      <c r="E89" s="95"/>
      <c r="F89" s="95"/>
      <c r="G89" s="95"/>
      <c r="H89" s="95"/>
      <c r="I89" s="96"/>
      <c r="L89" s="226"/>
      <c r="M89" s="242"/>
      <c r="N89" s="243"/>
      <c r="O89" s="159"/>
      <c r="P89" s="244"/>
      <c r="Q89" s="162"/>
      <c r="R89" s="242"/>
      <c r="S89" s="243"/>
      <c r="T89" s="159"/>
      <c r="U89" s="244"/>
      <c r="V89" s="164"/>
      <c r="W89" s="245"/>
    </row>
    <row r="90" spans="1:26" x14ac:dyDescent="0.2">
      <c r="A90" s="123"/>
      <c r="B90" s="212"/>
      <c r="C90" s="123"/>
      <c r="D90" s="123"/>
      <c r="E90" s="123"/>
      <c r="F90" s="123"/>
      <c r="G90" s="123"/>
      <c r="H90" s="123"/>
      <c r="I90" s="124"/>
      <c r="J90" s="123"/>
      <c r="L90" s="226" t="s">
        <v>14</v>
      </c>
      <c r="M90" s="248">
        <v>0</v>
      </c>
      <c r="N90" s="249">
        <v>0</v>
      </c>
      <c r="O90" s="160">
        <f>M90+N90</f>
        <v>0</v>
      </c>
      <c r="P90" s="102">
        <v>0</v>
      </c>
      <c r="Q90" s="163">
        <f>O90+P90</f>
        <v>0</v>
      </c>
      <c r="R90" s="248">
        <v>0</v>
      </c>
      <c r="S90" s="249">
        <v>0</v>
      </c>
      <c r="T90" s="160">
        <f>R90+S90</f>
        <v>0</v>
      </c>
      <c r="U90" s="102">
        <v>0</v>
      </c>
      <c r="V90" s="165">
        <f>T90+U90</f>
        <v>0</v>
      </c>
      <c r="W90" s="222">
        <f t="shared" ref="W90:W94" si="97">IF(Q90=0,0,((V90/Q90)-1)*100)</f>
        <v>0</v>
      </c>
      <c r="Y90" s="3"/>
      <c r="Z90" s="3"/>
    </row>
    <row r="91" spans="1:26" x14ac:dyDescent="0.2">
      <c r="A91" s="123"/>
      <c r="B91" s="212"/>
      <c r="C91" s="123"/>
      <c r="D91" s="123"/>
      <c r="E91" s="123"/>
      <c r="F91" s="123"/>
      <c r="G91" s="123"/>
      <c r="H91" s="123"/>
      <c r="I91" s="124"/>
      <c r="J91" s="123"/>
      <c r="L91" s="226" t="s">
        <v>15</v>
      </c>
      <c r="M91" s="248">
        <v>0</v>
      </c>
      <c r="N91" s="249">
        <v>0</v>
      </c>
      <c r="O91" s="160">
        <f>M91+N91</f>
        <v>0</v>
      </c>
      <c r="P91" s="102">
        <v>0</v>
      </c>
      <c r="Q91" s="163">
        <f>O91+P91</f>
        <v>0</v>
      </c>
      <c r="R91" s="248">
        <v>0</v>
      </c>
      <c r="S91" s="249">
        <v>0</v>
      </c>
      <c r="T91" s="160">
        <f>R91+S91</f>
        <v>0</v>
      </c>
      <c r="U91" s="102">
        <v>0</v>
      </c>
      <c r="V91" s="165">
        <f>T91+U91</f>
        <v>0</v>
      </c>
      <c r="W91" s="222">
        <f t="shared" si="97"/>
        <v>0</v>
      </c>
    </row>
    <row r="92" spans="1:26" ht="13.5" thickBot="1" x14ac:dyDescent="0.25">
      <c r="A92" s="123"/>
      <c r="B92" s="212"/>
      <c r="C92" s="123"/>
      <c r="D92" s="123"/>
      <c r="E92" s="123"/>
      <c r="F92" s="123"/>
      <c r="G92" s="123"/>
      <c r="H92" s="123"/>
      <c r="I92" s="124"/>
      <c r="J92" s="123"/>
      <c r="L92" s="232" t="s">
        <v>16</v>
      </c>
      <c r="M92" s="248">
        <v>0</v>
      </c>
      <c r="N92" s="249">
        <v>0</v>
      </c>
      <c r="O92" s="160">
        <f>M92+N92</f>
        <v>0</v>
      </c>
      <c r="P92" s="102">
        <v>0</v>
      </c>
      <c r="Q92" s="163">
        <f>O92+P92</f>
        <v>0</v>
      </c>
      <c r="R92" s="248">
        <v>0</v>
      </c>
      <c r="S92" s="249">
        <v>0</v>
      </c>
      <c r="T92" s="160">
        <f>R92+S92</f>
        <v>0</v>
      </c>
      <c r="U92" s="102">
        <v>0</v>
      </c>
      <c r="V92" s="165">
        <f>T92+U92</f>
        <v>0</v>
      </c>
      <c r="W92" s="222">
        <f t="shared" si="97"/>
        <v>0</v>
      </c>
    </row>
    <row r="93" spans="1:26" ht="14.25" thickTop="1" thickBot="1" x14ac:dyDescent="0.25">
      <c r="A93" s="123"/>
      <c r="B93" s="212"/>
      <c r="C93" s="123"/>
      <c r="D93" s="123"/>
      <c r="E93" s="123"/>
      <c r="F93" s="123"/>
      <c r="G93" s="123"/>
      <c r="H93" s="123"/>
      <c r="I93" s="124"/>
      <c r="J93" s="123"/>
      <c r="L93" s="206" t="s">
        <v>17</v>
      </c>
      <c r="M93" s="166">
        <v>0</v>
      </c>
      <c r="N93" s="167">
        <v>0</v>
      </c>
      <c r="O93" s="166">
        <v>0</v>
      </c>
      <c r="P93" s="166">
        <v>0</v>
      </c>
      <c r="Q93" s="166">
        <f>Q90+Q91+Q92</f>
        <v>0</v>
      </c>
      <c r="R93" s="166">
        <v>0</v>
      </c>
      <c r="S93" s="167">
        <v>0</v>
      </c>
      <c r="T93" s="166">
        <v>0</v>
      </c>
      <c r="U93" s="166">
        <v>0</v>
      </c>
      <c r="V93" s="168">
        <v>0</v>
      </c>
      <c r="W93" s="169">
        <f>IF(Q93=0,0,((V93/Q93)-1)*100)</f>
        <v>0</v>
      </c>
      <c r="Y93" s="3"/>
      <c r="Z93" s="3"/>
    </row>
    <row r="94" spans="1:26" ht="13.5" thickTop="1" x14ac:dyDescent="0.2">
      <c r="A94" s="123"/>
      <c r="B94" s="212"/>
      <c r="C94" s="123"/>
      <c r="D94" s="123"/>
      <c r="E94" s="123"/>
      <c r="F94" s="123"/>
      <c r="G94" s="123"/>
      <c r="H94" s="123"/>
      <c r="I94" s="124"/>
      <c r="J94" s="123"/>
      <c r="L94" s="226" t="s">
        <v>18</v>
      </c>
      <c r="M94" s="248">
        <v>0</v>
      </c>
      <c r="N94" s="249">
        <v>0</v>
      </c>
      <c r="O94" s="160">
        <f>M94+N94</f>
        <v>0</v>
      </c>
      <c r="P94" s="102">
        <v>0</v>
      </c>
      <c r="Q94" s="163">
        <f>O94+P94</f>
        <v>0</v>
      </c>
      <c r="R94" s="248">
        <v>0</v>
      </c>
      <c r="S94" s="249">
        <v>0</v>
      </c>
      <c r="T94" s="160">
        <f>R94+S94</f>
        <v>0</v>
      </c>
      <c r="U94" s="102">
        <v>0</v>
      </c>
      <c r="V94" s="165">
        <f>T94+U94</f>
        <v>0</v>
      </c>
      <c r="W94" s="222">
        <f t="shared" si="97"/>
        <v>0</v>
      </c>
      <c r="Y94" s="3"/>
      <c r="Z94" s="3"/>
    </row>
    <row r="95" spans="1:26" x14ac:dyDescent="0.2">
      <c r="A95" s="123"/>
      <c r="B95" s="212"/>
      <c r="C95" s="123"/>
      <c r="D95" s="123"/>
      <c r="E95" s="123"/>
      <c r="F95" s="123"/>
      <c r="G95" s="123"/>
      <c r="H95" s="123"/>
      <c r="I95" s="124"/>
      <c r="J95" s="123"/>
      <c r="L95" s="226" t="s">
        <v>19</v>
      </c>
      <c r="M95" s="248">
        <v>0</v>
      </c>
      <c r="N95" s="249">
        <v>0</v>
      </c>
      <c r="O95" s="160">
        <f>M95+N95</f>
        <v>0</v>
      </c>
      <c r="P95" s="102">
        <v>0</v>
      </c>
      <c r="Q95" s="163">
        <f>O95+P95</f>
        <v>0</v>
      </c>
      <c r="R95" s="248">
        <v>0</v>
      </c>
      <c r="S95" s="249">
        <v>0</v>
      </c>
      <c r="T95" s="160">
        <f>R95+S95</f>
        <v>0</v>
      </c>
      <c r="U95" s="102">
        <v>0</v>
      </c>
      <c r="V95" s="165">
        <f>T95+U95</f>
        <v>0</v>
      </c>
      <c r="W95" s="222">
        <f>IF(Q95=0,0,((V95/Q95)-1)*100)</f>
        <v>0</v>
      </c>
      <c r="Y95" s="3"/>
      <c r="Z95" s="3"/>
    </row>
    <row r="96" spans="1:26" ht="13.5" thickBot="1" x14ac:dyDescent="0.25">
      <c r="A96" s="123"/>
      <c r="B96" s="212"/>
      <c r="C96" s="123"/>
      <c r="D96" s="123"/>
      <c r="E96" s="123"/>
      <c r="F96" s="123"/>
      <c r="G96" s="123"/>
      <c r="H96" s="123"/>
      <c r="I96" s="124"/>
      <c r="J96" s="123"/>
      <c r="L96" s="226" t="s">
        <v>20</v>
      </c>
      <c r="M96" s="248">
        <v>0</v>
      </c>
      <c r="N96" s="249">
        <v>0</v>
      </c>
      <c r="O96" s="160">
        <f>M96+N96</f>
        <v>0</v>
      </c>
      <c r="P96" s="102">
        <v>0</v>
      </c>
      <c r="Q96" s="163">
        <f>O96+P96</f>
        <v>0</v>
      </c>
      <c r="R96" s="248">
        <v>0</v>
      </c>
      <c r="S96" s="249">
        <v>0</v>
      </c>
      <c r="T96" s="160">
        <f>R96+S96</f>
        <v>0</v>
      </c>
      <c r="U96" s="102">
        <v>0</v>
      </c>
      <c r="V96" s="165">
        <f>T96+U96</f>
        <v>0</v>
      </c>
      <c r="W96" s="222">
        <f>IF(Q96=0,0,((V96/Q96)-1)*100)</f>
        <v>0</v>
      </c>
    </row>
    <row r="97" spans="1:26" ht="14.25" thickTop="1" thickBot="1" x14ac:dyDescent="0.25">
      <c r="A97" s="123"/>
      <c r="B97" s="212"/>
      <c r="C97" s="123"/>
      <c r="D97" s="123"/>
      <c r="E97" s="123"/>
      <c r="F97" s="123"/>
      <c r="G97" s="123"/>
      <c r="H97" s="123"/>
      <c r="I97" s="124"/>
      <c r="J97" s="123"/>
      <c r="L97" s="206" t="s">
        <v>89</v>
      </c>
      <c r="M97" s="166">
        <f t="shared" ref="M97:V97" si="98">+M94+M95+M96</f>
        <v>0</v>
      </c>
      <c r="N97" s="167">
        <f t="shared" si="98"/>
        <v>0</v>
      </c>
      <c r="O97" s="166">
        <f t="shared" si="98"/>
        <v>0</v>
      </c>
      <c r="P97" s="166">
        <f t="shared" si="98"/>
        <v>0</v>
      </c>
      <c r="Q97" s="166">
        <f t="shared" si="98"/>
        <v>0</v>
      </c>
      <c r="R97" s="166">
        <f t="shared" si="98"/>
        <v>0</v>
      </c>
      <c r="S97" s="167">
        <f t="shared" si="98"/>
        <v>0</v>
      </c>
      <c r="T97" s="166">
        <f t="shared" si="98"/>
        <v>0</v>
      </c>
      <c r="U97" s="166">
        <f t="shared" si="98"/>
        <v>0</v>
      </c>
      <c r="V97" s="168">
        <f t="shared" si="98"/>
        <v>0</v>
      </c>
      <c r="W97" s="169">
        <f>IF(Q97=0,0,((V97/Q97)-1)*100)</f>
        <v>0</v>
      </c>
      <c r="Y97" s="3"/>
      <c r="Z97" s="3"/>
    </row>
    <row r="98" spans="1:26" ht="13.5" thickTop="1" x14ac:dyDescent="0.2">
      <c r="A98" s="123"/>
      <c r="B98" s="212"/>
      <c r="C98" s="123"/>
      <c r="D98" s="123"/>
      <c r="E98" s="123"/>
      <c r="F98" s="123"/>
      <c r="G98" s="123"/>
      <c r="H98" s="123"/>
      <c r="I98" s="124"/>
      <c r="J98" s="123"/>
      <c r="L98" s="226" t="s">
        <v>21</v>
      </c>
      <c r="M98" s="248">
        <v>0</v>
      </c>
      <c r="N98" s="249">
        <v>0</v>
      </c>
      <c r="O98" s="160">
        <v>0</v>
      </c>
      <c r="P98" s="102">
        <v>0</v>
      </c>
      <c r="Q98" s="163">
        <f>O98+P98</f>
        <v>0</v>
      </c>
      <c r="R98" s="248">
        <v>0</v>
      </c>
      <c r="S98" s="249">
        <v>0</v>
      </c>
      <c r="T98" s="160">
        <v>0</v>
      </c>
      <c r="U98" s="102">
        <v>0</v>
      </c>
      <c r="V98" s="165">
        <v>0</v>
      </c>
      <c r="W98" s="222">
        <v>0</v>
      </c>
      <c r="Y98" s="3"/>
      <c r="Z98" s="3"/>
    </row>
    <row r="99" spans="1:26" ht="13.5" thickBot="1" x14ac:dyDescent="0.25">
      <c r="A99" s="123"/>
      <c r="B99" s="212"/>
      <c r="C99" s="123"/>
      <c r="D99" s="123"/>
      <c r="E99" s="123"/>
      <c r="F99" s="123"/>
      <c r="G99" s="123"/>
      <c r="H99" s="123"/>
      <c r="I99" s="124"/>
      <c r="J99" s="123"/>
      <c r="L99" s="226" t="s">
        <v>90</v>
      </c>
      <c r="M99" s="248">
        <v>0</v>
      </c>
      <c r="N99" s="249">
        <v>0</v>
      </c>
      <c r="O99" s="160">
        <v>0</v>
      </c>
      <c r="P99" s="102">
        <v>0</v>
      </c>
      <c r="Q99" s="163">
        <f>O99+P99</f>
        <v>0</v>
      </c>
      <c r="R99" s="248">
        <v>0</v>
      </c>
      <c r="S99" s="249">
        <v>0</v>
      </c>
      <c r="T99" s="160">
        <v>0</v>
      </c>
      <c r="U99" s="102">
        <v>0</v>
      </c>
      <c r="V99" s="165">
        <v>0</v>
      </c>
      <c r="W99" s="222">
        <v>0</v>
      </c>
      <c r="Y99" s="3"/>
      <c r="Z99" s="3"/>
    </row>
    <row r="100" spans="1:26" ht="14.25" thickTop="1" thickBot="1" x14ac:dyDescent="0.25">
      <c r="A100" s="123"/>
      <c r="B100" s="212"/>
      <c r="C100" s="123"/>
      <c r="D100" s="123"/>
      <c r="E100" s="123"/>
      <c r="F100" s="123"/>
      <c r="G100" s="123"/>
      <c r="H100" s="123"/>
      <c r="I100" s="124"/>
      <c r="J100" s="123"/>
      <c r="L100" s="206" t="s">
        <v>94</v>
      </c>
      <c r="M100" s="166">
        <f t="shared" ref="M100" si="99">+M97+M98+M99</f>
        <v>0</v>
      </c>
      <c r="N100" s="167">
        <f t="shared" ref="N100" si="100">+N97+N98+N99</f>
        <v>0</v>
      </c>
      <c r="O100" s="166">
        <f t="shared" ref="O100" si="101">+O97+O98+O99</f>
        <v>0</v>
      </c>
      <c r="P100" s="166">
        <f t="shared" ref="P100" si="102">+P97+P98+P99</f>
        <v>0</v>
      </c>
      <c r="Q100" s="166">
        <f t="shared" ref="Q100" si="103">+Q97+Q98+Q99</f>
        <v>0</v>
      </c>
      <c r="R100" s="166">
        <f t="shared" ref="R100" si="104">+R97+R98+R99</f>
        <v>0</v>
      </c>
      <c r="S100" s="167">
        <f t="shared" ref="S100" si="105">+S97+S98+S99</f>
        <v>0</v>
      </c>
      <c r="T100" s="166">
        <f t="shared" ref="T100" si="106">+T97+T98+T99</f>
        <v>0</v>
      </c>
      <c r="U100" s="166">
        <f t="shared" ref="U100" si="107">+U97+U98+U99</f>
        <v>0</v>
      </c>
      <c r="V100" s="168">
        <f t="shared" ref="V100" si="108">+V97+V98+V99</f>
        <v>0</v>
      </c>
      <c r="W100" s="169">
        <f t="shared" ref="W100:W101" si="109">IF(Q100=0,0,((V100/Q100)-1)*100)</f>
        <v>0</v>
      </c>
      <c r="Y100" s="3"/>
      <c r="Z100" s="3"/>
    </row>
    <row r="101" spans="1:26" ht="14.25" thickTop="1" thickBot="1" x14ac:dyDescent="0.25">
      <c r="A101" s="123"/>
      <c r="B101" s="212"/>
      <c r="C101" s="123"/>
      <c r="D101" s="123"/>
      <c r="E101" s="123"/>
      <c r="F101" s="123"/>
      <c r="G101" s="123"/>
      <c r="H101" s="123"/>
      <c r="I101" s="124"/>
      <c r="J101" s="123"/>
      <c r="L101" s="206" t="s">
        <v>95</v>
      </c>
      <c r="M101" s="166">
        <f t="shared" ref="M101:V101" si="110">+M93+M97+M98+M99</f>
        <v>0</v>
      </c>
      <c r="N101" s="167">
        <f t="shared" si="110"/>
        <v>0</v>
      </c>
      <c r="O101" s="166">
        <f t="shared" si="110"/>
        <v>0</v>
      </c>
      <c r="P101" s="166">
        <f t="shared" si="110"/>
        <v>0</v>
      </c>
      <c r="Q101" s="166">
        <f t="shared" si="110"/>
        <v>0</v>
      </c>
      <c r="R101" s="166">
        <f t="shared" si="110"/>
        <v>0</v>
      </c>
      <c r="S101" s="167">
        <f t="shared" si="110"/>
        <v>0</v>
      </c>
      <c r="T101" s="166">
        <f t="shared" si="110"/>
        <v>0</v>
      </c>
      <c r="U101" s="166">
        <f t="shared" si="110"/>
        <v>0</v>
      </c>
      <c r="V101" s="168">
        <f t="shared" si="110"/>
        <v>0</v>
      </c>
      <c r="W101" s="169">
        <f t="shared" si="109"/>
        <v>0</v>
      </c>
      <c r="Y101" s="3"/>
      <c r="Z101" s="3"/>
    </row>
    <row r="102" spans="1:26" ht="14.25" thickTop="1" thickBot="1" x14ac:dyDescent="0.25">
      <c r="A102" s="123"/>
      <c r="B102" s="212"/>
      <c r="C102" s="123"/>
      <c r="D102" s="123"/>
      <c r="E102" s="123"/>
      <c r="F102" s="123"/>
      <c r="G102" s="123"/>
      <c r="H102" s="123"/>
      <c r="I102" s="124"/>
      <c r="J102" s="123"/>
      <c r="L102" s="226" t="s">
        <v>22</v>
      </c>
      <c r="M102" s="248">
        <v>0</v>
      </c>
      <c r="N102" s="249">
        <v>0</v>
      </c>
      <c r="O102" s="161">
        <v>0</v>
      </c>
      <c r="P102" s="255">
        <v>0</v>
      </c>
      <c r="Q102" s="163">
        <f>O102+P102</f>
        <v>0</v>
      </c>
      <c r="R102" s="248"/>
      <c r="S102" s="249"/>
      <c r="T102" s="161"/>
      <c r="U102" s="255"/>
      <c r="V102" s="165"/>
      <c r="W102" s="222"/>
      <c r="Y102" s="3"/>
      <c r="Z102" s="3"/>
    </row>
    <row r="103" spans="1:26" ht="14.25" thickTop="1" thickBot="1" x14ac:dyDescent="0.25">
      <c r="A103" s="123"/>
      <c r="B103" s="212"/>
      <c r="C103" s="123"/>
      <c r="D103" s="123"/>
      <c r="E103" s="123"/>
      <c r="F103" s="123"/>
      <c r="G103" s="123"/>
      <c r="H103" s="123"/>
      <c r="I103" s="124"/>
      <c r="J103" s="123"/>
      <c r="L103" s="207" t="s">
        <v>23</v>
      </c>
      <c r="M103" s="170">
        <f t="shared" ref="M103:Q103" si="111">M98+M99+M102</f>
        <v>0</v>
      </c>
      <c r="N103" s="170">
        <f t="shared" si="111"/>
        <v>0</v>
      </c>
      <c r="O103" s="171">
        <f t="shared" si="111"/>
        <v>0</v>
      </c>
      <c r="P103" s="171">
        <f t="shared" si="111"/>
        <v>0</v>
      </c>
      <c r="Q103" s="171">
        <f t="shared" si="111"/>
        <v>0</v>
      </c>
      <c r="R103" s="170"/>
      <c r="S103" s="170"/>
      <c r="T103" s="171"/>
      <c r="U103" s="171"/>
      <c r="V103" s="171"/>
      <c r="W103" s="172"/>
    </row>
    <row r="104" spans="1:26" ht="13.5" thickTop="1" x14ac:dyDescent="0.2">
      <c r="A104" s="123"/>
      <c r="B104" s="212"/>
      <c r="C104" s="123"/>
      <c r="D104" s="123"/>
      <c r="E104" s="123"/>
      <c r="F104" s="123"/>
      <c r="G104" s="123"/>
      <c r="H104" s="123"/>
      <c r="I104" s="124"/>
      <c r="J104" s="123"/>
      <c r="L104" s="226" t="s">
        <v>25</v>
      </c>
      <c r="M104" s="248">
        <v>0</v>
      </c>
      <c r="N104" s="249">
        <v>0</v>
      </c>
      <c r="O104" s="161">
        <v>0</v>
      </c>
      <c r="P104" s="256">
        <v>0</v>
      </c>
      <c r="Q104" s="163">
        <f>O104+P104</f>
        <v>0</v>
      </c>
      <c r="R104" s="248"/>
      <c r="S104" s="249"/>
      <c r="T104" s="161"/>
      <c r="U104" s="256"/>
      <c r="V104" s="165"/>
      <c r="W104" s="222"/>
    </row>
    <row r="105" spans="1:26" x14ac:dyDescent="0.2">
      <c r="A105" s="123"/>
      <c r="B105" s="212"/>
      <c r="C105" s="123"/>
      <c r="D105" s="123"/>
      <c r="E105" s="123"/>
      <c r="F105" s="123"/>
      <c r="G105" s="123"/>
      <c r="H105" s="123"/>
      <c r="I105" s="124"/>
      <c r="J105" s="123"/>
      <c r="L105" s="226" t="s">
        <v>26</v>
      </c>
      <c r="M105" s="248">
        <v>0</v>
      </c>
      <c r="N105" s="249">
        <v>0</v>
      </c>
      <c r="O105" s="161">
        <v>0</v>
      </c>
      <c r="P105" s="102">
        <v>0</v>
      </c>
      <c r="Q105" s="163">
        <f>O105+P105</f>
        <v>0</v>
      </c>
      <c r="R105" s="248"/>
      <c r="S105" s="249"/>
      <c r="T105" s="161"/>
      <c r="U105" s="102"/>
      <c r="V105" s="165"/>
      <c r="W105" s="222"/>
    </row>
    <row r="106" spans="1:26" ht="13.5" thickBot="1" x14ac:dyDescent="0.25">
      <c r="A106" s="98"/>
      <c r="B106" s="212"/>
      <c r="C106" s="123"/>
      <c r="D106" s="123"/>
      <c r="E106" s="123"/>
      <c r="F106" s="123"/>
      <c r="G106" s="123"/>
      <c r="H106" s="123"/>
      <c r="I106" s="124"/>
      <c r="J106" s="98"/>
      <c r="L106" s="226" t="s">
        <v>27</v>
      </c>
      <c r="M106" s="248">
        <v>0</v>
      </c>
      <c r="N106" s="249">
        <v>0</v>
      </c>
      <c r="O106" s="161">
        <f>+M106+N106</f>
        <v>0</v>
      </c>
      <c r="P106" s="102">
        <v>0</v>
      </c>
      <c r="Q106" s="163">
        <f>O106+P106</f>
        <v>0</v>
      </c>
      <c r="R106" s="248"/>
      <c r="S106" s="249"/>
      <c r="T106" s="161"/>
      <c r="U106" s="102"/>
      <c r="V106" s="165"/>
      <c r="W106" s="222"/>
    </row>
    <row r="107" spans="1:26" ht="14.25" thickTop="1" thickBot="1" x14ac:dyDescent="0.25">
      <c r="A107" s="123"/>
      <c r="B107" s="212"/>
      <c r="C107" s="123"/>
      <c r="D107" s="123"/>
      <c r="E107" s="123"/>
      <c r="F107" s="123"/>
      <c r="G107" s="123"/>
      <c r="H107" s="123"/>
      <c r="I107" s="124"/>
      <c r="J107" s="123"/>
      <c r="L107" s="206" t="s">
        <v>28</v>
      </c>
      <c r="M107" s="166">
        <f t="shared" ref="M107:Q107" si="112">+M104+M105+M106</f>
        <v>0</v>
      </c>
      <c r="N107" s="167">
        <f t="shared" si="112"/>
        <v>0</v>
      </c>
      <c r="O107" s="166">
        <f t="shared" si="112"/>
        <v>0</v>
      </c>
      <c r="P107" s="166">
        <f t="shared" si="112"/>
        <v>0</v>
      </c>
      <c r="Q107" s="166">
        <f t="shared" si="112"/>
        <v>0</v>
      </c>
      <c r="R107" s="166"/>
      <c r="S107" s="167"/>
      <c r="T107" s="166"/>
      <c r="U107" s="166"/>
      <c r="V107" s="166"/>
      <c r="W107" s="169"/>
    </row>
    <row r="108" spans="1:26" ht="14.25" thickTop="1" thickBot="1" x14ac:dyDescent="0.25">
      <c r="A108" s="123"/>
      <c r="B108" s="212"/>
      <c r="C108" s="123"/>
      <c r="D108" s="123"/>
      <c r="E108" s="123"/>
      <c r="F108" s="123"/>
      <c r="G108" s="123"/>
      <c r="H108" s="123"/>
      <c r="I108" s="124"/>
      <c r="J108" s="123"/>
      <c r="L108" s="206" t="s">
        <v>92</v>
      </c>
      <c r="M108" s="166">
        <f t="shared" ref="M108:Q108" si="113">+M93+M97+M103+M107</f>
        <v>0</v>
      </c>
      <c r="N108" s="167">
        <f t="shared" si="113"/>
        <v>0</v>
      </c>
      <c r="O108" s="166">
        <f t="shared" si="113"/>
        <v>0</v>
      </c>
      <c r="P108" s="166">
        <f t="shared" si="113"/>
        <v>0</v>
      </c>
      <c r="Q108" s="166">
        <f t="shared" si="113"/>
        <v>0</v>
      </c>
      <c r="R108" s="166"/>
      <c r="S108" s="167"/>
      <c r="T108" s="166"/>
      <c r="U108" s="166"/>
      <c r="V108" s="168"/>
      <c r="W108" s="169"/>
      <c r="Y108" s="3"/>
      <c r="Z108" s="3"/>
    </row>
    <row r="109" spans="1:26" ht="14.25" thickTop="1" thickBot="1" x14ac:dyDescent="0.25">
      <c r="A109" s="123"/>
      <c r="B109" s="212"/>
      <c r="C109" s="123"/>
      <c r="D109" s="123"/>
      <c r="E109" s="123"/>
      <c r="F109" s="123"/>
      <c r="G109" s="123"/>
      <c r="H109" s="123"/>
      <c r="I109" s="124"/>
      <c r="J109" s="123"/>
      <c r="L109" s="205" t="s">
        <v>61</v>
      </c>
      <c r="M109" s="95"/>
      <c r="N109" s="95"/>
      <c r="O109" s="95"/>
      <c r="P109" s="95"/>
      <c r="Q109" s="95"/>
      <c r="R109" s="95"/>
      <c r="S109" s="95"/>
      <c r="T109" s="95"/>
      <c r="U109" s="95"/>
      <c r="V109" s="95">
        <v>0</v>
      </c>
      <c r="W109" s="96"/>
    </row>
    <row r="110" spans="1:26" ht="13.5" thickTop="1" x14ac:dyDescent="0.2">
      <c r="B110" s="212"/>
      <c r="C110" s="123"/>
      <c r="D110" s="123"/>
      <c r="E110" s="123"/>
      <c r="F110" s="123"/>
      <c r="G110" s="123"/>
      <c r="H110" s="123"/>
      <c r="I110" s="124"/>
      <c r="L110" s="302" t="s">
        <v>45</v>
      </c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4"/>
    </row>
    <row r="111" spans="1:26" ht="13.5" thickBot="1" x14ac:dyDescent="0.25">
      <c r="B111" s="212"/>
      <c r="C111" s="123"/>
      <c r="D111" s="123"/>
      <c r="E111" s="123"/>
      <c r="F111" s="123"/>
      <c r="G111" s="123"/>
      <c r="H111" s="123"/>
      <c r="I111" s="124"/>
      <c r="L111" s="305" t="s">
        <v>46</v>
      </c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7"/>
    </row>
    <row r="112" spans="1:26" ht="14.25" thickTop="1" thickBot="1" x14ac:dyDescent="0.25">
      <c r="B112" s="212"/>
      <c r="C112" s="123"/>
      <c r="D112" s="123"/>
      <c r="E112" s="123"/>
      <c r="F112" s="123"/>
      <c r="G112" s="123"/>
      <c r="H112" s="123"/>
      <c r="I112" s="124"/>
      <c r="L112" s="202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122" t="s">
        <v>41</v>
      </c>
    </row>
    <row r="113" spans="2:26" ht="14.25" thickTop="1" thickBot="1" x14ac:dyDescent="0.25">
      <c r="B113" s="212"/>
      <c r="C113" s="123"/>
      <c r="D113" s="123"/>
      <c r="E113" s="123"/>
      <c r="F113" s="123"/>
      <c r="G113" s="123"/>
      <c r="H113" s="123"/>
      <c r="I113" s="124"/>
      <c r="L113" s="224"/>
      <c r="M113" s="314" t="s">
        <v>91</v>
      </c>
      <c r="N113" s="315"/>
      <c r="O113" s="315"/>
      <c r="P113" s="315"/>
      <c r="Q113" s="316"/>
      <c r="R113" s="314" t="s">
        <v>93</v>
      </c>
      <c r="S113" s="315"/>
      <c r="T113" s="315"/>
      <c r="U113" s="315"/>
      <c r="V113" s="316"/>
      <c r="W113" s="225" t="s">
        <v>4</v>
      </c>
    </row>
    <row r="114" spans="2:26" ht="13.5" thickTop="1" x14ac:dyDescent="0.2">
      <c r="B114" s="212"/>
      <c r="C114" s="123"/>
      <c r="D114" s="123"/>
      <c r="E114" s="123"/>
      <c r="F114" s="123"/>
      <c r="G114" s="123"/>
      <c r="H114" s="123"/>
      <c r="I114" s="124"/>
      <c r="L114" s="226" t="s">
        <v>5</v>
      </c>
      <c r="M114" s="227"/>
      <c r="N114" s="230"/>
      <c r="O114" s="173"/>
      <c r="P114" s="231"/>
      <c r="Q114" s="174"/>
      <c r="R114" s="227"/>
      <c r="S114" s="230"/>
      <c r="T114" s="173"/>
      <c r="U114" s="231"/>
      <c r="V114" s="174"/>
      <c r="W114" s="229" t="s">
        <v>6</v>
      </c>
    </row>
    <row r="115" spans="2:26" ht="13.5" thickBot="1" x14ac:dyDescent="0.25">
      <c r="B115" s="212"/>
      <c r="C115" s="123"/>
      <c r="D115" s="123"/>
      <c r="E115" s="123"/>
      <c r="F115" s="123"/>
      <c r="G115" s="123"/>
      <c r="H115" s="123"/>
      <c r="I115" s="124"/>
      <c r="L115" s="232"/>
      <c r="M115" s="236" t="s">
        <v>42</v>
      </c>
      <c r="N115" s="237" t="s">
        <v>43</v>
      </c>
      <c r="O115" s="175" t="s">
        <v>44</v>
      </c>
      <c r="P115" s="238" t="s">
        <v>13</v>
      </c>
      <c r="Q115" s="220" t="s">
        <v>9</v>
      </c>
      <c r="R115" s="236" t="s">
        <v>42</v>
      </c>
      <c r="S115" s="237" t="s">
        <v>43</v>
      </c>
      <c r="T115" s="175" t="s">
        <v>44</v>
      </c>
      <c r="U115" s="238" t="s">
        <v>13</v>
      </c>
      <c r="V115" s="220" t="s">
        <v>9</v>
      </c>
      <c r="W115" s="235"/>
    </row>
    <row r="116" spans="2:26" ht="4.5" customHeight="1" thickTop="1" x14ac:dyDescent="0.2">
      <c r="B116" s="212"/>
      <c r="C116" s="123"/>
      <c r="D116" s="123"/>
      <c r="E116" s="123"/>
      <c r="F116" s="123"/>
      <c r="G116" s="123"/>
      <c r="H116" s="123"/>
      <c r="I116" s="124"/>
      <c r="L116" s="226"/>
      <c r="M116" s="242"/>
      <c r="N116" s="243"/>
      <c r="O116" s="159"/>
      <c r="P116" s="244"/>
      <c r="Q116" s="162"/>
      <c r="R116" s="242"/>
      <c r="S116" s="243"/>
      <c r="T116" s="159"/>
      <c r="U116" s="244"/>
      <c r="V116" s="164"/>
      <c r="W116" s="245"/>
    </row>
    <row r="117" spans="2:26" x14ac:dyDescent="0.2">
      <c r="B117" s="212"/>
      <c r="C117" s="123"/>
      <c r="D117" s="123"/>
      <c r="E117" s="123"/>
      <c r="F117" s="123"/>
      <c r="G117" s="123"/>
      <c r="H117" s="123"/>
      <c r="I117" s="124"/>
      <c r="L117" s="226" t="s">
        <v>14</v>
      </c>
      <c r="M117" s="248">
        <v>96</v>
      </c>
      <c r="N117" s="249">
        <v>274</v>
      </c>
      <c r="O117" s="160">
        <f>M117+N117</f>
        <v>370</v>
      </c>
      <c r="P117" s="102">
        <v>0</v>
      </c>
      <c r="Q117" s="163">
        <f>O117+P117</f>
        <v>370</v>
      </c>
      <c r="R117" s="248">
        <v>90</v>
      </c>
      <c r="S117" s="249">
        <v>195</v>
      </c>
      <c r="T117" s="160">
        <f>R117+S117</f>
        <v>285</v>
      </c>
      <c r="U117" s="102">
        <v>0</v>
      </c>
      <c r="V117" s="165">
        <f>T117+U117</f>
        <v>285</v>
      </c>
      <c r="W117" s="222">
        <f t="shared" ref="W117:W121" si="114">IF(Q117=0,0,((V117/Q117)-1)*100)</f>
        <v>-22.972972972972972</v>
      </c>
    </row>
    <row r="118" spans="2:26" x14ac:dyDescent="0.2">
      <c r="B118" s="212"/>
      <c r="C118" s="123"/>
      <c r="D118" s="123"/>
      <c r="E118" s="123"/>
      <c r="F118" s="123"/>
      <c r="G118" s="123"/>
      <c r="H118" s="123"/>
      <c r="I118" s="124"/>
      <c r="L118" s="226" t="s">
        <v>15</v>
      </c>
      <c r="M118" s="248">
        <v>91</v>
      </c>
      <c r="N118" s="249">
        <v>255</v>
      </c>
      <c r="O118" s="160">
        <f>M118+N118</f>
        <v>346</v>
      </c>
      <c r="P118" s="102">
        <v>0</v>
      </c>
      <c r="Q118" s="163">
        <f>O118+P118</f>
        <v>346</v>
      </c>
      <c r="R118" s="248">
        <v>82</v>
      </c>
      <c r="S118" s="249">
        <v>204</v>
      </c>
      <c r="T118" s="160">
        <f>R118+S118</f>
        <v>286</v>
      </c>
      <c r="U118" s="102">
        <v>0</v>
      </c>
      <c r="V118" s="165">
        <f>T118+U118</f>
        <v>286</v>
      </c>
      <c r="W118" s="222">
        <f t="shared" si="114"/>
        <v>-17.341040462427749</v>
      </c>
    </row>
    <row r="119" spans="2:26" ht="13.5" thickBot="1" x14ac:dyDescent="0.25">
      <c r="B119" s="212"/>
      <c r="C119" s="123"/>
      <c r="D119" s="123"/>
      <c r="E119" s="123"/>
      <c r="F119" s="123"/>
      <c r="G119" s="123"/>
      <c r="H119" s="123"/>
      <c r="I119" s="124"/>
      <c r="L119" s="232" t="s">
        <v>16</v>
      </c>
      <c r="M119" s="248">
        <v>90</v>
      </c>
      <c r="N119" s="249">
        <v>234</v>
      </c>
      <c r="O119" s="160">
        <f>+M119+N119</f>
        <v>324</v>
      </c>
      <c r="P119" s="102">
        <v>0</v>
      </c>
      <c r="Q119" s="163">
        <f>O119+P119</f>
        <v>324</v>
      </c>
      <c r="R119" s="248">
        <v>88</v>
      </c>
      <c r="S119" s="249">
        <v>229</v>
      </c>
      <c r="T119" s="160">
        <f>+R119+S119</f>
        <v>317</v>
      </c>
      <c r="U119" s="102">
        <v>0</v>
      </c>
      <c r="V119" s="165">
        <f>T119+U119</f>
        <v>317</v>
      </c>
      <c r="W119" s="222">
        <f t="shared" si="114"/>
        <v>-2.1604938271604923</v>
      </c>
    </row>
    <row r="120" spans="2:26" ht="14.25" thickTop="1" thickBot="1" x14ac:dyDescent="0.25">
      <c r="B120" s="212"/>
      <c r="C120" s="123"/>
      <c r="D120" s="123"/>
      <c r="E120" s="123"/>
      <c r="F120" s="123"/>
      <c r="G120" s="123"/>
      <c r="H120" s="123"/>
      <c r="I120" s="124"/>
      <c r="L120" s="206" t="s">
        <v>17</v>
      </c>
      <c r="M120" s="166">
        <f t="shared" ref="M120:N120" si="115">M117+M118+M119</f>
        <v>277</v>
      </c>
      <c r="N120" s="167">
        <f t="shared" si="115"/>
        <v>763</v>
      </c>
      <c r="O120" s="166">
        <f t="shared" ref="O120:P120" si="116">O117+O118+O119</f>
        <v>1040</v>
      </c>
      <c r="P120" s="166">
        <f t="shared" si="116"/>
        <v>0</v>
      </c>
      <c r="Q120" s="166">
        <f t="shared" ref="Q120:V120" si="117">Q117+Q118+Q119</f>
        <v>1040</v>
      </c>
      <c r="R120" s="166">
        <f t="shared" si="117"/>
        <v>260</v>
      </c>
      <c r="S120" s="167">
        <f t="shared" si="117"/>
        <v>628</v>
      </c>
      <c r="T120" s="166">
        <f t="shared" si="117"/>
        <v>888</v>
      </c>
      <c r="U120" s="166">
        <f t="shared" si="117"/>
        <v>0</v>
      </c>
      <c r="V120" s="168">
        <f t="shared" si="117"/>
        <v>888</v>
      </c>
      <c r="W120" s="169">
        <f t="shared" si="114"/>
        <v>-14.615384615384619</v>
      </c>
      <c r="Y120" s="3"/>
      <c r="Z120" s="3"/>
    </row>
    <row r="121" spans="2:26" ht="13.5" thickTop="1" x14ac:dyDescent="0.2">
      <c r="B121" s="212"/>
      <c r="C121" s="123"/>
      <c r="D121" s="123"/>
      <c r="E121" s="123"/>
      <c r="F121" s="123"/>
      <c r="G121" s="123"/>
      <c r="H121" s="123"/>
      <c r="I121" s="124"/>
      <c r="L121" s="226" t="s">
        <v>18</v>
      </c>
      <c r="M121" s="248">
        <v>78</v>
      </c>
      <c r="N121" s="249">
        <v>236</v>
      </c>
      <c r="O121" s="160">
        <f>+M121+N121</f>
        <v>314</v>
      </c>
      <c r="P121" s="102">
        <v>0</v>
      </c>
      <c r="Q121" s="163">
        <f>O121+P121</f>
        <v>314</v>
      </c>
      <c r="R121" s="248">
        <v>77</v>
      </c>
      <c r="S121" s="249">
        <v>263</v>
      </c>
      <c r="T121" s="160">
        <f>+R121+S121</f>
        <v>340</v>
      </c>
      <c r="U121" s="102">
        <v>0</v>
      </c>
      <c r="V121" s="165">
        <f>T121+U121</f>
        <v>340</v>
      </c>
      <c r="W121" s="222">
        <f t="shared" si="114"/>
        <v>8.2802547770700627</v>
      </c>
      <c r="Y121" s="3"/>
      <c r="Z121" s="3"/>
    </row>
    <row r="122" spans="2:26" x14ac:dyDescent="0.2">
      <c r="B122" s="212"/>
      <c r="C122" s="123"/>
      <c r="D122" s="123"/>
      <c r="E122" s="123"/>
      <c r="F122" s="123"/>
      <c r="G122" s="123"/>
      <c r="H122" s="123"/>
      <c r="I122" s="124"/>
      <c r="L122" s="226" t="s">
        <v>19</v>
      </c>
      <c r="M122" s="248">
        <v>81</v>
      </c>
      <c r="N122" s="249">
        <v>237</v>
      </c>
      <c r="O122" s="160">
        <f>+M122+N122</f>
        <v>318</v>
      </c>
      <c r="P122" s="102">
        <v>0</v>
      </c>
      <c r="Q122" s="163">
        <f>O122+P122</f>
        <v>318</v>
      </c>
      <c r="R122" s="248">
        <v>84</v>
      </c>
      <c r="S122" s="249">
        <v>288</v>
      </c>
      <c r="T122" s="160">
        <f>+R122+S122</f>
        <v>372</v>
      </c>
      <c r="U122" s="102">
        <v>0</v>
      </c>
      <c r="V122" s="165">
        <f>T122+U122</f>
        <v>372</v>
      </c>
      <c r="W122" s="222">
        <f>IF(Q122=0,0,((V122/Q122)-1)*100)</f>
        <v>16.981132075471695</v>
      </c>
      <c r="Y122" s="3"/>
      <c r="Z122" s="3"/>
    </row>
    <row r="123" spans="2:26" ht="13.5" thickBot="1" x14ac:dyDescent="0.25">
      <c r="B123" s="212"/>
      <c r="C123" s="123"/>
      <c r="D123" s="123"/>
      <c r="E123" s="123"/>
      <c r="F123" s="123"/>
      <c r="G123" s="123"/>
      <c r="H123" s="123"/>
      <c r="I123" s="124"/>
      <c r="L123" s="226" t="s">
        <v>20</v>
      </c>
      <c r="M123" s="248">
        <v>83</v>
      </c>
      <c r="N123" s="249">
        <v>265</v>
      </c>
      <c r="O123" s="160">
        <f>+M123+N123</f>
        <v>348</v>
      </c>
      <c r="P123" s="102">
        <v>0</v>
      </c>
      <c r="Q123" s="163">
        <f>O123+P123</f>
        <v>348</v>
      </c>
      <c r="R123" s="248">
        <v>81</v>
      </c>
      <c r="S123" s="249">
        <v>282</v>
      </c>
      <c r="T123" s="160">
        <f>+R123+S123</f>
        <v>363</v>
      </c>
      <c r="U123" s="102">
        <v>0</v>
      </c>
      <c r="V123" s="165">
        <f>T123+U123</f>
        <v>363</v>
      </c>
      <c r="W123" s="222">
        <f>IF(Q123=0,0,((V123/Q123)-1)*100)</f>
        <v>4.31034482758621</v>
      </c>
      <c r="Y123" s="3"/>
      <c r="Z123" s="3"/>
    </row>
    <row r="124" spans="2:26" ht="14.25" thickTop="1" thickBot="1" x14ac:dyDescent="0.25">
      <c r="B124" s="212"/>
      <c r="C124" s="123"/>
      <c r="D124" s="123"/>
      <c r="E124" s="123"/>
      <c r="F124" s="123"/>
      <c r="G124" s="123"/>
      <c r="H124" s="123"/>
      <c r="I124" s="124"/>
      <c r="L124" s="206" t="s">
        <v>89</v>
      </c>
      <c r="M124" s="166">
        <f t="shared" ref="M124:V124" si="118">+M121+M122+M123</f>
        <v>242</v>
      </c>
      <c r="N124" s="167">
        <f t="shared" si="118"/>
        <v>738</v>
      </c>
      <c r="O124" s="166">
        <f t="shared" si="118"/>
        <v>980</v>
      </c>
      <c r="P124" s="166">
        <f t="shared" si="118"/>
        <v>0</v>
      </c>
      <c r="Q124" s="166">
        <f t="shared" si="118"/>
        <v>980</v>
      </c>
      <c r="R124" s="166">
        <f t="shared" si="118"/>
        <v>242</v>
      </c>
      <c r="S124" s="167">
        <f t="shared" si="118"/>
        <v>833</v>
      </c>
      <c r="T124" s="166">
        <f t="shared" si="118"/>
        <v>1075</v>
      </c>
      <c r="U124" s="166">
        <f t="shared" si="118"/>
        <v>0</v>
      </c>
      <c r="V124" s="168">
        <f t="shared" si="118"/>
        <v>1075</v>
      </c>
      <c r="W124" s="169">
        <f t="shared" ref="W124" si="119">IF(Q124=0,0,((V124/Q124)-1)*100)</f>
        <v>9.6938775510204032</v>
      </c>
      <c r="Y124" s="3"/>
      <c r="Z124" s="3"/>
    </row>
    <row r="125" spans="2:26" ht="13.5" thickTop="1" x14ac:dyDescent="0.2">
      <c r="B125" s="212"/>
      <c r="C125" s="123"/>
      <c r="D125" s="123"/>
      <c r="E125" s="123"/>
      <c r="F125" s="123"/>
      <c r="G125" s="123"/>
      <c r="H125" s="123"/>
      <c r="I125" s="124"/>
      <c r="L125" s="226" t="s">
        <v>21</v>
      </c>
      <c r="M125" s="248">
        <v>88</v>
      </c>
      <c r="N125" s="249">
        <v>187</v>
      </c>
      <c r="O125" s="160">
        <f>+M125+N125</f>
        <v>275</v>
      </c>
      <c r="P125" s="102">
        <v>0</v>
      </c>
      <c r="Q125" s="163">
        <f>O125+P125</f>
        <v>275</v>
      </c>
      <c r="R125" s="248">
        <v>80</v>
      </c>
      <c r="S125" s="249">
        <v>272</v>
      </c>
      <c r="T125" s="160">
        <f>+R125+S125</f>
        <v>352</v>
      </c>
      <c r="U125" s="102">
        <v>0</v>
      </c>
      <c r="V125" s="165">
        <f>T125+U125</f>
        <v>352</v>
      </c>
      <c r="W125" s="222">
        <f>IF(Q125=0,0,((V125/Q125)-1)*100)</f>
        <v>28.000000000000004</v>
      </c>
      <c r="Y125" s="3"/>
      <c r="Z125" s="3"/>
    </row>
    <row r="126" spans="2:26" ht="13.5" thickBot="1" x14ac:dyDescent="0.25">
      <c r="B126" s="212"/>
      <c r="C126" s="123"/>
      <c r="D126" s="123"/>
      <c r="E126" s="123"/>
      <c r="F126" s="123"/>
      <c r="G126" s="123"/>
      <c r="H126" s="123"/>
      <c r="I126" s="124"/>
      <c r="L126" s="226" t="s">
        <v>90</v>
      </c>
      <c r="M126" s="248">
        <v>83</v>
      </c>
      <c r="N126" s="249">
        <v>229</v>
      </c>
      <c r="O126" s="160">
        <f>+M126+N126</f>
        <v>312</v>
      </c>
      <c r="P126" s="102">
        <v>0</v>
      </c>
      <c r="Q126" s="163">
        <f>O126+P126</f>
        <v>312</v>
      </c>
      <c r="R126" s="248">
        <v>79</v>
      </c>
      <c r="S126" s="249">
        <v>256</v>
      </c>
      <c r="T126" s="160">
        <f>+R126+S126</f>
        <v>335</v>
      </c>
      <c r="U126" s="102">
        <v>0</v>
      </c>
      <c r="V126" s="165">
        <f>T126+U126</f>
        <v>335</v>
      </c>
      <c r="W126" s="222">
        <f>IF(Q126=0,0,((V126/Q126)-1)*100)</f>
        <v>7.3717948717948678</v>
      </c>
      <c r="Y126" s="3"/>
      <c r="Z126" s="3"/>
    </row>
    <row r="127" spans="2:26" ht="14.25" thickTop="1" thickBot="1" x14ac:dyDescent="0.25">
      <c r="B127" s="212"/>
      <c r="C127" s="123"/>
      <c r="D127" s="123"/>
      <c r="E127" s="123"/>
      <c r="F127" s="123"/>
      <c r="G127" s="123"/>
      <c r="H127" s="123"/>
      <c r="I127" s="124"/>
      <c r="L127" s="206" t="s">
        <v>94</v>
      </c>
      <c r="M127" s="166">
        <f t="shared" ref="M127" si="120">+M124+M125+M126</f>
        <v>413</v>
      </c>
      <c r="N127" s="167">
        <f t="shared" ref="N127" si="121">+N124+N125+N126</f>
        <v>1154</v>
      </c>
      <c r="O127" s="166">
        <f t="shared" ref="O127" si="122">+O124+O125+O126</f>
        <v>1567</v>
      </c>
      <c r="P127" s="166">
        <f t="shared" ref="P127" si="123">+P124+P125+P126</f>
        <v>0</v>
      </c>
      <c r="Q127" s="166">
        <f t="shared" ref="Q127" si="124">+Q124+Q125+Q126</f>
        <v>1567</v>
      </c>
      <c r="R127" s="166">
        <f t="shared" ref="R127" si="125">+R124+R125+R126</f>
        <v>401</v>
      </c>
      <c r="S127" s="167">
        <f t="shared" ref="S127" si="126">+S124+S125+S126</f>
        <v>1361</v>
      </c>
      <c r="T127" s="166">
        <f t="shared" ref="T127" si="127">+T124+T125+T126</f>
        <v>1762</v>
      </c>
      <c r="U127" s="166">
        <f t="shared" ref="U127" si="128">+U124+U125+U126</f>
        <v>0</v>
      </c>
      <c r="V127" s="168">
        <f t="shared" ref="V127" si="129">+V124+V125+V126</f>
        <v>1762</v>
      </c>
      <c r="W127" s="169">
        <f t="shared" ref="W127:W128" si="130">IF(Q127=0,0,((V127/Q127)-1)*100)</f>
        <v>12.444160816847472</v>
      </c>
      <c r="Y127" s="3"/>
      <c r="Z127" s="3"/>
    </row>
    <row r="128" spans="2:26" ht="14.25" thickTop="1" thickBot="1" x14ac:dyDescent="0.25">
      <c r="B128" s="212"/>
      <c r="C128" s="123"/>
      <c r="D128" s="123"/>
      <c r="E128" s="123"/>
      <c r="F128" s="123"/>
      <c r="G128" s="123"/>
      <c r="H128" s="123"/>
      <c r="I128" s="124"/>
      <c r="L128" s="206" t="s">
        <v>95</v>
      </c>
      <c r="M128" s="166">
        <f t="shared" ref="M128:V128" si="131">+M120+M124+M125+M126</f>
        <v>690</v>
      </c>
      <c r="N128" s="167">
        <f t="shared" si="131"/>
        <v>1917</v>
      </c>
      <c r="O128" s="166">
        <f t="shared" si="131"/>
        <v>2607</v>
      </c>
      <c r="P128" s="166">
        <f t="shared" si="131"/>
        <v>0</v>
      </c>
      <c r="Q128" s="166">
        <f t="shared" si="131"/>
        <v>2607</v>
      </c>
      <c r="R128" s="166">
        <f t="shared" si="131"/>
        <v>661</v>
      </c>
      <c r="S128" s="167">
        <f t="shared" si="131"/>
        <v>1989</v>
      </c>
      <c r="T128" s="166">
        <f t="shared" si="131"/>
        <v>2650</v>
      </c>
      <c r="U128" s="166">
        <f t="shared" si="131"/>
        <v>0</v>
      </c>
      <c r="V128" s="168">
        <f t="shared" si="131"/>
        <v>2650</v>
      </c>
      <c r="W128" s="169">
        <f t="shared" si="130"/>
        <v>1.6494054468737973</v>
      </c>
      <c r="Y128" s="3"/>
      <c r="Z128" s="3"/>
    </row>
    <row r="129" spans="1:26" ht="14.25" thickTop="1" thickBot="1" x14ac:dyDescent="0.25">
      <c r="B129" s="212"/>
      <c r="C129" s="123"/>
      <c r="D129" s="123"/>
      <c r="E129" s="123"/>
      <c r="F129" s="123"/>
      <c r="G129" s="123"/>
      <c r="H129" s="123"/>
      <c r="I129" s="124"/>
      <c r="L129" s="226" t="s">
        <v>22</v>
      </c>
      <c r="M129" s="248">
        <v>90</v>
      </c>
      <c r="N129" s="249">
        <v>207</v>
      </c>
      <c r="O129" s="161">
        <f>+M129+N129</f>
        <v>297</v>
      </c>
      <c r="P129" s="255">
        <v>0</v>
      </c>
      <c r="Q129" s="163">
        <f>O129+P129</f>
        <v>297</v>
      </c>
      <c r="R129" s="248"/>
      <c r="S129" s="249"/>
      <c r="T129" s="161"/>
      <c r="U129" s="255"/>
      <c r="V129" s="165"/>
      <c r="W129" s="222"/>
      <c r="Y129" s="3"/>
      <c r="Z129" s="3"/>
    </row>
    <row r="130" spans="1:26" ht="14.25" thickTop="1" thickBot="1" x14ac:dyDescent="0.25">
      <c r="B130" s="212"/>
      <c r="C130" s="123"/>
      <c r="D130" s="123"/>
      <c r="E130" s="123"/>
      <c r="F130" s="123"/>
      <c r="G130" s="123"/>
      <c r="H130" s="123"/>
      <c r="I130" s="124"/>
      <c r="L130" s="207" t="s">
        <v>23</v>
      </c>
      <c r="M130" s="170">
        <f t="shared" ref="M130:Q130" si="132">M125+M126+M129</f>
        <v>261</v>
      </c>
      <c r="N130" s="170">
        <f t="shared" si="132"/>
        <v>623</v>
      </c>
      <c r="O130" s="171">
        <f t="shared" si="132"/>
        <v>884</v>
      </c>
      <c r="P130" s="171">
        <f t="shared" si="132"/>
        <v>0</v>
      </c>
      <c r="Q130" s="171">
        <f t="shared" si="132"/>
        <v>884</v>
      </c>
      <c r="R130" s="170"/>
      <c r="S130" s="170"/>
      <c r="T130" s="171"/>
      <c r="U130" s="171"/>
      <c r="V130" s="171"/>
      <c r="W130" s="172"/>
    </row>
    <row r="131" spans="1:26" ht="13.5" thickTop="1" x14ac:dyDescent="0.2">
      <c r="A131" s="129"/>
      <c r="B131" s="213"/>
      <c r="C131" s="130"/>
      <c r="D131" s="130"/>
      <c r="E131" s="130"/>
      <c r="F131" s="130"/>
      <c r="G131" s="130"/>
      <c r="H131" s="130"/>
      <c r="I131" s="131"/>
      <c r="J131" s="129"/>
      <c r="K131" s="129"/>
      <c r="L131" s="226" t="s">
        <v>25</v>
      </c>
      <c r="M131" s="248">
        <v>86</v>
      </c>
      <c r="N131" s="249">
        <v>190</v>
      </c>
      <c r="O131" s="161">
        <f>+M131+N131</f>
        <v>276</v>
      </c>
      <c r="P131" s="256">
        <v>0</v>
      </c>
      <c r="Q131" s="163">
        <f>+O131+P131</f>
        <v>276</v>
      </c>
      <c r="R131" s="248"/>
      <c r="S131" s="249"/>
      <c r="T131" s="161"/>
      <c r="U131" s="256"/>
      <c r="V131" s="165"/>
      <c r="W131" s="222"/>
    </row>
    <row r="132" spans="1:26" ht="13.5" customHeight="1" x14ac:dyDescent="0.2">
      <c r="A132" s="129"/>
      <c r="B132" s="214"/>
      <c r="C132" s="132"/>
      <c r="D132" s="132"/>
      <c r="E132" s="132"/>
      <c r="F132" s="132"/>
      <c r="G132" s="132"/>
      <c r="H132" s="132"/>
      <c r="I132" s="133"/>
      <c r="J132" s="129"/>
      <c r="K132" s="129"/>
      <c r="L132" s="226" t="s">
        <v>26</v>
      </c>
      <c r="M132" s="248">
        <v>77</v>
      </c>
      <c r="N132" s="249">
        <v>189</v>
      </c>
      <c r="O132" s="161">
        <f>+M132+N132</f>
        <v>266</v>
      </c>
      <c r="P132" s="102">
        <v>0</v>
      </c>
      <c r="Q132" s="163">
        <f>+O132+P132</f>
        <v>266</v>
      </c>
      <c r="R132" s="248"/>
      <c r="S132" s="249"/>
      <c r="T132" s="161"/>
      <c r="U132" s="102"/>
      <c r="V132" s="165"/>
      <c r="W132" s="222"/>
    </row>
    <row r="133" spans="1:26" ht="13.5" customHeight="1" thickBot="1" x14ac:dyDescent="0.25">
      <c r="A133" s="129"/>
      <c r="B133" s="214"/>
      <c r="C133" s="132"/>
      <c r="D133" s="132"/>
      <c r="E133" s="132"/>
      <c r="F133" s="132"/>
      <c r="G133" s="132"/>
      <c r="H133" s="132"/>
      <c r="I133" s="133"/>
      <c r="J133" s="129"/>
      <c r="K133" s="129"/>
      <c r="L133" s="226" t="s">
        <v>27</v>
      </c>
      <c r="M133" s="248">
        <v>91</v>
      </c>
      <c r="N133" s="249">
        <v>171</v>
      </c>
      <c r="O133" s="161">
        <f>+M133+N133</f>
        <v>262</v>
      </c>
      <c r="P133" s="102">
        <v>0</v>
      </c>
      <c r="Q133" s="163">
        <f>+O133+P133</f>
        <v>262</v>
      </c>
      <c r="R133" s="248"/>
      <c r="S133" s="249"/>
      <c r="T133" s="161"/>
      <c r="U133" s="102"/>
      <c r="V133" s="165"/>
      <c r="W133" s="222"/>
    </row>
    <row r="134" spans="1:26" ht="14.25" thickTop="1" thickBot="1" x14ac:dyDescent="0.25">
      <c r="B134" s="212"/>
      <c r="C134" s="123"/>
      <c r="D134" s="123"/>
      <c r="E134" s="123"/>
      <c r="F134" s="123"/>
      <c r="G134" s="123"/>
      <c r="H134" s="123"/>
      <c r="I134" s="124"/>
      <c r="L134" s="206" t="s">
        <v>28</v>
      </c>
      <c r="M134" s="166">
        <f t="shared" ref="M134:Q134" si="133">+M131+M132+M133</f>
        <v>254</v>
      </c>
      <c r="N134" s="167">
        <f t="shared" si="133"/>
        <v>550</v>
      </c>
      <c r="O134" s="166">
        <f t="shared" si="133"/>
        <v>804</v>
      </c>
      <c r="P134" s="166">
        <f t="shared" si="133"/>
        <v>0</v>
      </c>
      <c r="Q134" s="166">
        <f t="shared" si="133"/>
        <v>804</v>
      </c>
      <c r="R134" s="166"/>
      <c r="S134" s="167"/>
      <c r="T134" s="166"/>
      <c r="U134" s="166"/>
      <c r="V134" s="166"/>
      <c r="W134" s="169"/>
    </row>
    <row r="135" spans="1:26" ht="14.25" thickTop="1" thickBot="1" x14ac:dyDescent="0.25">
      <c r="B135" s="212"/>
      <c r="C135" s="123"/>
      <c r="D135" s="123"/>
      <c r="E135" s="123"/>
      <c r="F135" s="123"/>
      <c r="G135" s="123"/>
      <c r="H135" s="123"/>
      <c r="I135" s="124"/>
      <c r="L135" s="206" t="s">
        <v>92</v>
      </c>
      <c r="M135" s="166">
        <f t="shared" ref="M135:Q135" si="134">+M120+M124+M130+M134</f>
        <v>1034</v>
      </c>
      <c r="N135" s="167">
        <f t="shared" si="134"/>
        <v>2674</v>
      </c>
      <c r="O135" s="166">
        <f t="shared" si="134"/>
        <v>3708</v>
      </c>
      <c r="P135" s="166">
        <f t="shared" si="134"/>
        <v>0</v>
      </c>
      <c r="Q135" s="166">
        <f t="shared" si="134"/>
        <v>3708</v>
      </c>
      <c r="R135" s="166"/>
      <c r="S135" s="167"/>
      <c r="T135" s="166"/>
      <c r="U135" s="166"/>
      <c r="V135" s="168"/>
      <c r="W135" s="169"/>
      <c r="Y135" s="3"/>
      <c r="Z135" s="3"/>
    </row>
    <row r="136" spans="1:26" ht="14.25" thickTop="1" thickBot="1" x14ac:dyDescent="0.25">
      <c r="B136" s="212"/>
      <c r="C136" s="123"/>
      <c r="D136" s="123"/>
      <c r="E136" s="123"/>
      <c r="F136" s="123"/>
      <c r="G136" s="123"/>
      <c r="H136" s="123"/>
      <c r="I136" s="124"/>
      <c r="L136" s="205" t="s">
        <v>61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135"/>
    </row>
    <row r="137" spans="1:26" ht="13.5" thickTop="1" x14ac:dyDescent="0.2">
      <c r="B137" s="212"/>
      <c r="C137" s="123"/>
      <c r="D137" s="123"/>
      <c r="E137" s="123"/>
      <c r="F137" s="123"/>
      <c r="G137" s="123"/>
      <c r="H137" s="123"/>
      <c r="I137" s="124"/>
      <c r="L137" s="302" t="s">
        <v>47</v>
      </c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4"/>
    </row>
    <row r="138" spans="1:26" ht="13.5" thickBot="1" x14ac:dyDescent="0.25">
      <c r="B138" s="212"/>
      <c r="C138" s="123"/>
      <c r="D138" s="123"/>
      <c r="E138" s="123"/>
      <c r="F138" s="123"/>
      <c r="G138" s="123"/>
      <c r="H138" s="123"/>
      <c r="I138" s="124"/>
      <c r="L138" s="305" t="s">
        <v>48</v>
      </c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7"/>
    </row>
    <row r="139" spans="1:26" ht="14.25" thickTop="1" thickBot="1" x14ac:dyDescent="0.25">
      <c r="B139" s="212"/>
      <c r="C139" s="123"/>
      <c r="D139" s="123"/>
      <c r="E139" s="123"/>
      <c r="F139" s="123"/>
      <c r="G139" s="123"/>
      <c r="H139" s="123"/>
      <c r="I139" s="124"/>
      <c r="L139" s="202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122" t="s">
        <v>41</v>
      </c>
    </row>
    <row r="140" spans="1:26" ht="14.25" thickTop="1" thickBot="1" x14ac:dyDescent="0.25">
      <c r="B140" s="212"/>
      <c r="C140" s="123"/>
      <c r="D140" s="123"/>
      <c r="E140" s="123"/>
      <c r="F140" s="123"/>
      <c r="G140" s="123"/>
      <c r="H140" s="123"/>
      <c r="I140" s="124"/>
      <c r="L140" s="224"/>
      <c r="M140" s="314" t="s">
        <v>91</v>
      </c>
      <c r="N140" s="315"/>
      <c r="O140" s="315"/>
      <c r="P140" s="315"/>
      <c r="Q140" s="316"/>
      <c r="R140" s="314" t="s">
        <v>93</v>
      </c>
      <c r="S140" s="315"/>
      <c r="T140" s="315"/>
      <c r="U140" s="315"/>
      <c r="V140" s="316"/>
      <c r="W140" s="225" t="s">
        <v>4</v>
      </c>
    </row>
    <row r="141" spans="1:26" ht="13.5" thickTop="1" x14ac:dyDescent="0.2">
      <c r="B141" s="212"/>
      <c r="C141" s="123"/>
      <c r="D141" s="123"/>
      <c r="E141" s="123"/>
      <c r="F141" s="123"/>
      <c r="G141" s="123"/>
      <c r="H141" s="123"/>
      <c r="I141" s="124"/>
      <c r="L141" s="226" t="s">
        <v>5</v>
      </c>
      <c r="M141" s="227"/>
      <c r="N141" s="230"/>
      <c r="O141" s="173"/>
      <c r="P141" s="231"/>
      <c r="Q141" s="174"/>
      <c r="R141" s="227"/>
      <c r="S141" s="230"/>
      <c r="T141" s="173"/>
      <c r="U141" s="231"/>
      <c r="V141" s="174"/>
      <c r="W141" s="229" t="s">
        <v>6</v>
      </c>
    </row>
    <row r="142" spans="1:26" ht="13.5" thickBot="1" x14ac:dyDescent="0.25">
      <c r="B142" s="212"/>
      <c r="C142" s="123"/>
      <c r="D142" s="123"/>
      <c r="E142" s="123"/>
      <c r="F142" s="123"/>
      <c r="G142" s="123"/>
      <c r="H142" s="123"/>
      <c r="I142" s="124"/>
      <c r="L142" s="232"/>
      <c r="M142" s="236" t="s">
        <v>42</v>
      </c>
      <c r="N142" s="237" t="s">
        <v>43</v>
      </c>
      <c r="O142" s="175" t="s">
        <v>44</v>
      </c>
      <c r="P142" s="238" t="s">
        <v>13</v>
      </c>
      <c r="Q142" s="220" t="s">
        <v>9</v>
      </c>
      <c r="R142" s="236" t="s">
        <v>42</v>
      </c>
      <c r="S142" s="237" t="s">
        <v>43</v>
      </c>
      <c r="T142" s="175" t="s">
        <v>44</v>
      </c>
      <c r="U142" s="238" t="s">
        <v>13</v>
      </c>
      <c r="V142" s="220" t="s">
        <v>9</v>
      </c>
      <c r="W142" s="235"/>
    </row>
    <row r="143" spans="1:26" ht="4.5" customHeight="1" thickTop="1" x14ac:dyDescent="0.2">
      <c r="B143" s="212"/>
      <c r="C143" s="123"/>
      <c r="D143" s="123"/>
      <c r="E143" s="123"/>
      <c r="F143" s="123"/>
      <c r="G143" s="123"/>
      <c r="H143" s="123"/>
      <c r="I143" s="124"/>
      <c r="L143" s="226"/>
      <c r="M143" s="242"/>
      <c r="N143" s="243"/>
      <c r="O143" s="159"/>
      <c r="P143" s="244"/>
      <c r="Q143" s="162"/>
      <c r="R143" s="242"/>
      <c r="S143" s="243"/>
      <c r="T143" s="159"/>
      <c r="U143" s="244"/>
      <c r="V143" s="164"/>
      <c r="W143" s="245"/>
    </row>
    <row r="144" spans="1:26" x14ac:dyDescent="0.2">
      <c r="B144" s="212"/>
      <c r="C144" s="123"/>
      <c r="D144" s="123"/>
      <c r="E144" s="123"/>
      <c r="F144" s="123"/>
      <c r="G144" s="123"/>
      <c r="H144" s="123"/>
      <c r="I144" s="124"/>
      <c r="L144" s="226" t="s">
        <v>14</v>
      </c>
      <c r="M144" s="248">
        <f t="shared" ref="M144:N146" si="135">+M90+M117</f>
        <v>96</v>
      </c>
      <c r="N144" s="249">
        <f t="shared" si="135"/>
        <v>274</v>
      </c>
      <c r="O144" s="160">
        <f>+M144+N144</f>
        <v>370</v>
      </c>
      <c r="P144" s="102">
        <f>+P90+P117</f>
        <v>0</v>
      </c>
      <c r="Q144" s="163">
        <f>+O144+P144</f>
        <v>370</v>
      </c>
      <c r="R144" s="248">
        <f t="shared" ref="R144:S150" si="136">+R90+R117</f>
        <v>90</v>
      </c>
      <c r="S144" s="249">
        <f t="shared" si="136"/>
        <v>195</v>
      </c>
      <c r="T144" s="160">
        <f>+R144+S144</f>
        <v>285</v>
      </c>
      <c r="U144" s="102">
        <f t="shared" ref="U144:U150" si="137">+U90+U117</f>
        <v>0</v>
      </c>
      <c r="V144" s="165">
        <f>+T144+U144</f>
        <v>285</v>
      </c>
      <c r="W144" s="222">
        <f t="shared" ref="W144:W149" si="138">IF(Q144=0,0,((V144/Q144)-1)*100)</f>
        <v>-22.972972972972972</v>
      </c>
      <c r="Z144" s="3"/>
    </row>
    <row r="145" spans="1:26" x14ac:dyDescent="0.2">
      <c r="B145" s="212"/>
      <c r="C145" s="123"/>
      <c r="D145" s="123"/>
      <c r="E145" s="123"/>
      <c r="F145" s="123"/>
      <c r="G145" s="123"/>
      <c r="H145" s="123"/>
      <c r="I145" s="124"/>
      <c r="L145" s="226" t="s">
        <v>15</v>
      </c>
      <c r="M145" s="248">
        <f t="shared" si="135"/>
        <v>91</v>
      </c>
      <c r="N145" s="249">
        <f t="shared" si="135"/>
        <v>255</v>
      </c>
      <c r="O145" s="160">
        <f t="shared" ref="O145:O146" si="139">+M145+N145</f>
        <v>346</v>
      </c>
      <c r="P145" s="102">
        <f>+P91+P118</f>
        <v>0</v>
      </c>
      <c r="Q145" s="163">
        <f t="shared" ref="Q145:Q146" si="140">+O145+P145</f>
        <v>346</v>
      </c>
      <c r="R145" s="248">
        <f t="shared" si="136"/>
        <v>82</v>
      </c>
      <c r="S145" s="249">
        <f t="shared" si="136"/>
        <v>204</v>
      </c>
      <c r="T145" s="160">
        <f t="shared" ref="T145:T146" si="141">+R145+S145</f>
        <v>286</v>
      </c>
      <c r="U145" s="102">
        <f t="shared" si="137"/>
        <v>0</v>
      </c>
      <c r="V145" s="165">
        <f t="shared" ref="V145:V146" si="142">+T145+U145</f>
        <v>286</v>
      </c>
      <c r="W145" s="222">
        <f t="shared" si="138"/>
        <v>-17.341040462427749</v>
      </c>
      <c r="Z145" s="3"/>
    </row>
    <row r="146" spans="1:26" ht="13.5" thickBot="1" x14ac:dyDescent="0.25">
      <c r="B146" s="212"/>
      <c r="C146" s="123"/>
      <c r="D146" s="123"/>
      <c r="E146" s="123"/>
      <c r="F146" s="123"/>
      <c r="G146" s="123"/>
      <c r="H146" s="123"/>
      <c r="I146" s="124"/>
      <c r="L146" s="232" t="s">
        <v>16</v>
      </c>
      <c r="M146" s="248">
        <f t="shared" si="135"/>
        <v>90</v>
      </c>
      <c r="N146" s="249">
        <f t="shared" si="135"/>
        <v>234</v>
      </c>
      <c r="O146" s="160">
        <f t="shared" si="139"/>
        <v>324</v>
      </c>
      <c r="P146" s="102">
        <f>+P92+P119</f>
        <v>0</v>
      </c>
      <c r="Q146" s="163">
        <f t="shared" si="140"/>
        <v>324</v>
      </c>
      <c r="R146" s="248">
        <f t="shared" si="136"/>
        <v>88</v>
      </c>
      <c r="S146" s="249">
        <f t="shared" si="136"/>
        <v>229</v>
      </c>
      <c r="T146" s="160">
        <f t="shared" si="141"/>
        <v>317</v>
      </c>
      <c r="U146" s="102">
        <f t="shared" si="137"/>
        <v>0</v>
      </c>
      <c r="V146" s="165">
        <f t="shared" si="142"/>
        <v>317</v>
      </c>
      <c r="W146" s="222">
        <f t="shared" si="138"/>
        <v>-2.1604938271604923</v>
      </c>
      <c r="Z146" s="3"/>
    </row>
    <row r="147" spans="1:26" ht="14.25" thickTop="1" thickBot="1" x14ac:dyDescent="0.25">
      <c r="B147" s="212"/>
      <c r="C147" s="123"/>
      <c r="D147" s="123"/>
      <c r="E147" s="123"/>
      <c r="F147" s="123"/>
      <c r="G147" s="123"/>
      <c r="H147" s="123"/>
      <c r="I147" s="124"/>
      <c r="L147" s="206" t="s">
        <v>17</v>
      </c>
      <c r="M147" s="166">
        <f>+M144+M145+M146</f>
        <v>277</v>
      </c>
      <c r="N147" s="167">
        <f>+N144+N145+N146</f>
        <v>763</v>
      </c>
      <c r="O147" s="166">
        <f>+O144+O145+O146</f>
        <v>1040</v>
      </c>
      <c r="P147" s="166">
        <f>+P144+P145+P146</f>
        <v>0</v>
      </c>
      <c r="Q147" s="166">
        <f>+Q144+Q145+Q146</f>
        <v>1040</v>
      </c>
      <c r="R147" s="166">
        <f t="shared" si="136"/>
        <v>260</v>
      </c>
      <c r="S147" s="167">
        <f t="shared" si="136"/>
        <v>628</v>
      </c>
      <c r="T147" s="166">
        <f>+T144+T145+T146</f>
        <v>888</v>
      </c>
      <c r="U147" s="166">
        <f t="shared" si="137"/>
        <v>0</v>
      </c>
      <c r="V147" s="168">
        <f>+V144+V145+V146</f>
        <v>888</v>
      </c>
      <c r="W147" s="169">
        <f t="shared" si="138"/>
        <v>-14.615384615384619</v>
      </c>
      <c r="Y147" s="3"/>
      <c r="Z147" s="3"/>
    </row>
    <row r="148" spans="1:26" ht="13.5" thickTop="1" x14ac:dyDescent="0.2">
      <c r="B148" s="212"/>
      <c r="C148" s="123"/>
      <c r="D148" s="123"/>
      <c r="E148" s="123"/>
      <c r="F148" s="123"/>
      <c r="G148" s="123"/>
      <c r="H148" s="123"/>
      <c r="I148" s="124"/>
      <c r="L148" s="226" t="s">
        <v>18</v>
      </c>
      <c r="M148" s="248">
        <f t="shared" ref="M148:N150" si="143">+M94+M121</f>
        <v>78</v>
      </c>
      <c r="N148" s="249">
        <f t="shared" si="143"/>
        <v>236</v>
      </c>
      <c r="O148" s="160">
        <f t="shared" ref="O148:O149" si="144">+M148+N148</f>
        <v>314</v>
      </c>
      <c r="P148" s="102">
        <f>+P94+P121</f>
        <v>0</v>
      </c>
      <c r="Q148" s="163">
        <f t="shared" ref="Q148:Q149" si="145">+O148+P148</f>
        <v>314</v>
      </c>
      <c r="R148" s="248">
        <f t="shared" si="136"/>
        <v>77</v>
      </c>
      <c r="S148" s="249">
        <f t="shared" si="136"/>
        <v>263</v>
      </c>
      <c r="T148" s="160">
        <f t="shared" ref="T148:T149" si="146">+R148+S148</f>
        <v>340</v>
      </c>
      <c r="U148" s="102">
        <f t="shared" si="137"/>
        <v>0</v>
      </c>
      <c r="V148" s="165">
        <f t="shared" ref="V148:V149" si="147">+T148+U148</f>
        <v>340</v>
      </c>
      <c r="W148" s="222">
        <f t="shared" si="138"/>
        <v>8.2802547770700627</v>
      </c>
      <c r="Y148" s="3"/>
      <c r="Z148" s="3"/>
    </row>
    <row r="149" spans="1:26" x14ac:dyDescent="0.2">
      <c r="B149" s="212"/>
      <c r="C149" s="123"/>
      <c r="D149" s="123"/>
      <c r="E149" s="123"/>
      <c r="F149" s="123"/>
      <c r="G149" s="123"/>
      <c r="H149" s="123"/>
      <c r="I149" s="124"/>
      <c r="L149" s="226" t="s">
        <v>19</v>
      </c>
      <c r="M149" s="248">
        <f t="shared" si="143"/>
        <v>81</v>
      </c>
      <c r="N149" s="249">
        <f t="shared" si="143"/>
        <v>237</v>
      </c>
      <c r="O149" s="160">
        <f t="shared" si="144"/>
        <v>318</v>
      </c>
      <c r="P149" s="102">
        <f>+P95+P122</f>
        <v>0</v>
      </c>
      <c r="Q149" s="163">
        <f t="shared" si="145"/>
        <v>318</v>
      </c>
      <c r="R149" s="248">
        <f t="shared" si="136"/>
        <v>84</v>
      </c>
      <c r="S149" s="249">
        <f t="shared" si="136"/>
        <v>288</v>
      </c>
      <c r="T149" s="160">
        <f t="shared" si="146"/>
        <v>372</v>
      </c>
      <c r="U149" s="102">
        <f t="shared" si="137"/>
        <v>0</v>
      </c>
      <c r="V149" s="165">
        <f t="shared" si="147"/>
        <v>372</v>
      </c>
      <c r="W149" s="222">
        <f t="shared" si="138"/>
        <v>16.981132075471695</v>
      </c>
      <c r="Y149" s="3"/>
      <c r="Z149" s="3"/>
    </row>
    <row r="150" spans="1:26" ht="13.5" thickBot="1" x14ac:dyDescent="0.25">
      <c r="B150" s="212"/>
      <c r="C150" s="123"/>
      <c r="D150" s="123"/>
      <c r="E150" s="123"/>
      <c r="F150" s="123"/>
      <c r="G150" s="123"/>
      <c r="H150" s="123"/>
      <c r="I150" s="124"/>
      <c r="L150" s="226" t="s">
        <v>20</v>
      </c>
      <c r="M150" s="248">
        <f t="shared" si="143"/>
        <v>83</v>
      </c>
      <c r="N150" s="249">
        <f t="shared" si="143"/>
        <v>265</v>
      </c>
      <c r="O150" s="160">
        <f>+M150+N150</f>
        <v>348</v>
      </c>
      <c r="P150" s="102">
        <f>+P96+P123</f>
        <v>0</v>
      </c>
      <c r="Q150" s="163">
        <f>+O150+P150</f>
        <v>348</v>
      </c>
      <c r="R150" s="248">
        <f t="shared" si="136"/>
        <v>81</v>
      </c>
      <c r="S150" s="249">
        <f t="shared" si="136"/>
        <v>282</v>
      </c>
      <c r="T150" s="160">
        <f>+R150+S150</f>
        <v>363</v>
      </c>
      <c r="U150" s="102">
        <f t="shared" si="137"/>
        <v>0</v>
      </c>
      <c r="V150" s="165">
        <f>+T150+U150</f>
        <v>363</v>
      </c>
      <c r="W150" s="222">
        <f>IF(Q150=0,0,((V150/Q150)-1)*100)</f>
        <v>4.31034482758621</v>
      </c>
      <c r="Y150" s="3"/>
      <c r="Z150" s="3"/>
    </row>
    <row r="151" spans="1:26" ht="14.25" thickTop="1" thickBot="1" x14ac:dyDescent="0.25">
      <c r="B151" s="212"/>
      <c r="C151" s="123"/>
      <c r="D151" s="123"/>
      <c r="E151" s="123"/>
      <c r="F151" s="123"/>
      <c r="G151" s="123"/>
      <c r="H151" s="123"/>
      <c r="I151" s="124"/>
      <c r="L151" s="206" t="s">
        <v>89</v>
      </c>
      <c r="M151" s="166">
        <f t="shared" ref="M151:V151" si="148">+M148+M149+M150</f>
        <v>242</v>
      </c>
      <c r="N151" s="167">
        <f t="shared" si="148"/>
        <v>738</v>
      </c>
      <c r="O151" s="166">
        <f t="shared" si="148"/>
        <v>980</v>
      </c>
      <c r="P151" s="166">
        <f t="shared" si="148"/>
        <v>0</v>
      </c>
      <c r="Q151" s="166">
        <f t="shared" si="148"/>
        <v>980</v>
      </c>
      <c r="R151" s="166">
        <f t="shared" si="148"/>
        <v>242</v>
      </c>
      <c r="S151" s="167">
        <f t="shared" si="148"/>
        <v>833</v>
      </c>
      <c r="T151" s="166">
        <f t="shared" si="148"/>
        <v>1075</v>
      </c>
      <c r="U151" s="166">
        <f t="shared" si="148"/>
        <v>0</v>
      </c>
      <c r="V151" s="168">
        <f t="shared" si="148"/>
        <v>1075</v>
      </c>
      <c r="W151" s="169">
        <f t="shared" ref="W151" si="149">IF(Q151=0,0,((V151/Q151)-1)*100)</f>
        <v>9.6938775510204032</v>
      </c>
      <c r="Y151" s="3"/>
      <c r="Z151" s="3"/>
    </row>
    <row r="152" spans="1:26" ht="13.5" thickTop="1" x14ac:dyDescent="0.2">
      <c r="B152" s="212"/>
      <c r="C152" s="123"/>
      <c r="D152" s="123"/>
      <c r="E152" s="123"/>
      <c r="F152" s="123"/>
      <c r="G152" s="123"/>
      <c r="H152" s="123"/>
      <c r="I152" s="124"/>
      <c r="L152" s="226" t="s">
        <v>21</v>
      </c>
      <c r="M152" s="248">
        <f>+M98+M125</f>
        <v>88</v>
      </c>
      <c r="N152" s="249">
        <f>+N98+N125</f>
        <v>187</v>
      </c>
      <c r="O152" s="160">
        <f t="shared" ref="O152:O156" si="150">+M152+N152</f>
        <v>275</v>
      </c>
      <c r="P152" s="102">
        <f>+P98+P125</f>
        <v>0</v>
      </c>
      <c r="Q152" s="163">
        <f t="shared" ref="Q152:Q156" si="151">+O152+P152</f>
        <v>275</v>
      </c>
      <c r="R152" s="248">
        <f>+R98+R125</f>
        <v>80</v>
      </c>
      <c r="S152" s="249">
        <f>+S98+S125</f>
        <v>272</v>
      </c>
      <c r="T152" s="160">
        <f t="shared" ref="T152" si="152">+R152+S152</f>
        <v>352</v>
      </c>
      <c r="U152" s="102">
        <f>+U98+U125</f>
        <v>0</v>
      </c>
      <c r="V152" s="165">
        <f t="shared" ref="V152" si="153">+T152+U152</f>
        <v>352</v>
      </c>
      <c r="W152" s="222">
        <f t="shared" ref="W152" si="154">IF(Q152=0,0,((V152/Q152)-1)*100)</f>
        <v>28.000000000000004</v>
      </c>
      <c r="Y152" s="3"/>
      <c r="Z152" s="3"/>
    </row>
    <row r="153" spans="1:26" ht="13.5" thickBot="1" x14ac:dyDescent="0.25">
      <c r="B153" s="212"/>
      <c r="C153" s="123"/>
      <c r="D153" s="123"/>
      <c r="E153" s="123"/>
      <c r="F153" s="123"/>
      <c r="G153" s="123"/>
      <c r="H153" s="123"/>
      <c r="I153" s="124"/>
      <c r="L153" s="226" t="s">
        <v>90</v>
      </c>
      <c r="M153" s="248">
        <f>+M99+M126</f>
        <v>83</v>
      </c>
      <c r="N153" s="249">
        <f>+N99+N126</f>
        <v>229</v>
      </c>
      <c r="O153" s="160">
        <f>+M153+N153</f>
        <v>312</v>
      </c>
      <c r="P153" s="102">
        <f>+P99+P126</f>
        <v>0</v>
      </c>
      <c r="Q153" s="163">
        <f>+O153+P153</f>
        <v>312</v>
      </c>
      <c r="R153" s="248">
        <f>+R126+R99</f>
        <v>79</v>
      </c>
      <c r="S153" s="249">
        <f>+S126+S99</f>
        <v>256</v>
      </c>
      <c r="T153" s="160">
        <f>+R153+S153</f>
        <v>335</v>
      </c>
      <c r="U153" s="102">
        <f>+U99+U126</f>
        <v>0</v>
      </c>
      <c r="V153" s="165">
        <f>+T153+U153</f>
        <v>335</v>
      </c>
      <c r="W153" s="222">
        <f>IF(Q153=0,0,((V153/Q153)-1)*100)</f>
        <v>7.3717948717948678</v>
      </c>
      <c r="Y153" s="3"/>
      <c r="Z153" s="3"/>
    </row>
    <row r="154" spans="1:26" ht="14.25" thickTop="1" thickBot="1" x14ac:dyDescent="0.25">
      <c r="B154" s="212"/>
      <c r="C154" s="123"/>
      <c r="D154" s="123"/>
      <c r="E154" s="123"/>
      <c r="F154" s="123"/>
      <c r="G154" s="123"/>
      <c r="H154" s="123"/>
      <c r="I154" s="124"/>
      <c r="L154" s="206" t="s">
        <v>94</v>
      </c>
      <c r="M154" s="166">
        <f t="shared" ref="M154" si="155">+M151+M152+M153</f>
        <v>413</v>
      </c>
      <c r="N154" s="167">
        <f t="shared" ref="N154" si="156">+N151+N152+N153</f>
        <v>1154</v>
      </c>
      <c r="O154" s="166">
        <f t="shared" ref="O154" si="157">+O151+O152+O153</f>
        <v>1567</v>
      </c>
      <c r="P154" s="166">
        <f t="shared" ref="P154" si="158">+P151+P152+P153</f>
        <v>0</v>
      </c>
      <c r="Q154" s="166">
        <f t="shared" ref="Q154" si="159">+Q151+Q152+Q153</f>
        <v>1567</v>
      </c>
      <c r="R154" s="166">
        <f t="shared" ref="R154" si="160">+R151+R152+R153</f>
        <v>401</v>
      </c>
      <c r="S154" s="167">
        <f t="shared" ref="S154" si="161">+S151+S152+S153</f>
        <v>1361</v>
      </c>
      <c r="T154" s="166">
        <f t="shared" ref="T154" si="162">+T151+T152+T153</f>
        <v>1762</v>
      </c>
      <c r="U154" s="166">
        <f t="shared" ref="U154" si="163">+U151+U152+U153</f>
        <v>0</v>
      </c>
      <c r="V154" s="168">
        <f t="shared" ref="V154" si="164">+V151+V152+V153</f>
        <v>1762</v>
      </c>
      <c r="W154" s="169">
        <f t="shared" ref="W154" si="165">IF(Q154=0,0,((V154/Q154)-1)*100)</f>
        <v>12.444160816847472</v>
      </c>
      <c r="Y154" s="3"/>
      <c r="Z154" s="3"/>
    </row>
    <row r="155" spans="1:26" ht="14.25" thickTop="1" thickBot="1" x14ac:dyDescent="0.25">
      <c r="B155" s="212"/>
      <c r="C155" s="123"/>
      <c r="D155" s="123"/>
      <c r="E155" s="123"/>
      <c r="F155" s="123"/>
      <c r="G155" s="123"/>
      <c r="H155" s="123"/>
      <c r="I155" s="124"/>
      <c r="L155" s="206" t="s">
        <v>95</v>
      </c>
      <c r="M155" s="166">
        <f t="shared" ref="M155:V155" si="166">+M147+M151+M152+M153</f>
        <v>690</v>
      </c>
      <c r="N155" s="167">
        <f t="shared" si="166"/>
        <v>1917</v>
      </c>
      <c r="O155" s="166">
        <f t="shared" si="166"/>
        <v>2607</v>
      </c>
      <c r="P155" s="166">
        <f t="shared" si="166"/>
        <v>0</v>
      </c>
      <c r="Q155" s="166">
        <f t="shared" si="166"/>
        <v>2607</v>
      </c>
      <c r="R155" s="166">
        <f t="shared" si="166"/>
        <v>661</v>
      </c>
      <c r="S155" s="167">
        <f t="shared" si="166"/>
        <v>1989</v>
      </c>
      <c r="T155" s="166">
        <f t="shared" si="166"/>
        <v>2650</v>
      </c>
      <c r="U155" s="166">
        <f t="shared" si="166"/>
        <v>0</v>
      </c>
      <c r="V155" s="168">
        <f t="shared" si="166"/>
        <v>2650</v>
      </c>
      <c r="W155" s="169">
        <f>IF(Q155=0,0,((V155/Q155)-1)*100)</f>
        <v>1.6494054468737973</v>
      </c>
      <c r="Y155" s="3"/>
      <c r="Z155" s="3"/>
    </row>
    <row r="156" spans="1:26" ht="14.25" thickTop="1" thickBot="1" x14ac:dyDescent="0.25">
      <c r="B156" s="212"/>
      <c r="C156" s="123"/>
      <c r="D156" s="123"/>
      <c r="E156" s="123"/>
      <c r="F156" s="123"/>
      <c r="G156" s="123"/>
      <c r="H156" s="123"/>
      <c r="I156" s="124"/>
      <c r="L156" s="226" t="s">
        <v>22</v>
      </c>
      <c r="M156" s="248">
        <f>+M102+M129</f>
        <v>90</v>
      </c>
      <c r="N156" s="249">
        <f>+N102+N129</f>
        <v>207</v>
      </c>
      <c r="O156" s="161">
        <f t="shared" si="150"/>
        <v>297</v>
      </c>
      <c r="P156" s="255">
        <f>+P102+P129</f>
        <v>0</v>
      </c>
      <c r="Q156" s="163">
        <f t="shared" si="151"/>
        <v>297</v>
      </c>
      <c r="R156" s="248"/>
      <c r="S156" s="249"/>
      <c r="T156" s="161"/>
      <c r="U156" s="255"/>
      <c r="V156" s="165"/>
      <c r="W156" s="222"/>
      <c r="Y156" s="3"/>
      <c r="Z156" s="3"/>
    </row>
    <row r="157" spans="1:26" ht="14.25" thickTop="1" thickBot="1" x14ac:dyDescent="0.25">
      <c r="A157" s="123"/>
      <c r="B157" s="212"/>
      <c r="C157" s="123"/>
      <c r="D157" s="123"/>
      <c r="E157" s="123"/>
      <c r="F157" s="123"/>
      <c r="G157" s="123"/>
      <c r="H157" s="123"/>
      <c r="I157" s="124"/>
      <c r="J157" s="123"/>
      <c r="L157" s="207" t="s">
        <v>23</v>
      </c>
      <c r="M157" s="170">
        <f t="shared" ref="M157:Q157" si="167">M152+M153+M156</f>
        <v>261</v>
      </c>
      <c r="N157" s="170">
        <f t="shared" si="167"/>
        <v>623</v>
      </c>
      <c r="O157" s="171">
        <f t="shared" si="167"/>
        <v>884</v>
      </c>
      <c r="P157" s="171">
        <f t="shared" si="167"/>
        <v>0</v>
      </c>
      <c r="Q157" s="171">
        <f t="shared" si="167"/>
        <v>884</v>
      </c>
      <c r="R157" s="170"/>
      <c r="S157" s="170"/>
      <c r="T157" s="171"/>
      <c r="U157" s="171"/>
      <c r="V157" s="171"/>
      <c r="W157" s="172"/>
      <c r="Y157" s="3"/>
      <c r="Z157" s="3"/>
    </row>
    <row r="158" spans="1:26" ht="13.5" thickTop="1" x14ac:dyDescent="0.2">
      <c r="A158" s="123"/>
      <c r="B158" s="212"/>
      <c r="C158" s="123"/>
      <c r="D158" s="123"/>
      <c r="E158" s="123"/>
      <c r="F158" s="123"/>
      <c r="G158" s="123"/>
      <c r="H158" s="123"/>
      <c r="I158" s="124"/>
      <c r="J158" s="123"/>
      <c r="L158" s="226" t="s">
        <v>25</v>
      </c>
      <c r="M158" s="248">
        <f t="shared" ref="M158:N160" si="168">+M104+M131</f>
        <v>86</v>
      </c>
      <c r="N158" s="249">
        <f t="shared" si="168"/>
        <v>190</v>
      </c>
      <c r="O158" s="161">
        <f t="shared" ref="O158:O160" si="169">+M158+N158</f>
        <v>276</v>
      </c>
      <c r="P158" s="256">
        <f>+P104+P131</f>
        <v>0</v>
      </c>
      <c r="Q158" s="163">
        <f t="shared" ref="Q158:Q160" si="170">+O158+P158</f>
        <v>276</v>
      </c>
      <c r="R158" s="248"/>
      <c r="S158" s="249"/>
      <c r="T158" s="161"/>
      <c r="U158" s="256"/>
      <c r="V158" s="165"/>
      <c r="W158" s="222"/>
    </row>
    <row r="159" spans="1:26" x14ac:dyDescent="0.2">
      <c r="A159" s="123"/>
      <c r="B159" s="126"/>
      <c r="C159" s="136"/>
      <c r="D159" s="136"/>
      <c r="E159" s="127"/>
      <c r="F159" s="137"/>
      <c r="G159" s="137"/>
      <c r="H159" s="138"/>
      <c r="I159" s="139"/>
      <c r="J159" s="123"/>
      <c r="L159" s="226" t="s">
        <v>26</v>
      </c>
      <c r="M159" s="248">
        <f t="shared" si="168"/>
        <v>77</v>
      </c>
      <c r="N159" s="249">
        <f t="shared" si="168"/>
        <v>189</v>
      </c>
      <c r="O159" s="161">
        <f>+M159+N159</f>
        <v>266</v>
      </c>
      <c r="P159" s="102">
        <f>+P105+P132</f>
        <v>0</v>
      </c>
      <c r="Q159" s="163">
        <f>+O159+P159</f>
        <v>266</v>
      </c>
      <c r="R159" s="248"/>
      <c r="S159" s="249"/>
      <c r="T159" s="161"/>
      <c r="U159" s="102"/>
      <c r="V159" s="165"/>
      <c r="W159" s="222"/>
    </row>
    <row r="160" spans="1:26" ht="13.5" customHeight="1" thickBot="1" x14ac:dyDescent="0.25">
      <c r="A160" s="129"/>
      <c r="B160" s="214"/>
      <c r="C160" s="132"/>
      <c r="D160" s="132"/>
      <c r="E160" s="132"/>
      <c r="F160" s="132"/>
      <c r="G160" s="132"/>
      <c r="H160" s="132"/>
      <c r="I160" s="133"/>
      <c r="J160" s="129"/>
      <c r="K160" s="129"/>
      <c r="L160" s="226" t="s">
        <v>27</v>
      </c>
      <c r="M160" s="248">
        <f t="shared" si="168"/>
        <v>91</v>
      </c>
      <c r="N160" s="249">
        <f t="shared" si="168"/>
        <v>171</v>
      </c>
      <c r="O160" s="161">
        <f t="shared" si="169"/>
        <v>262</v>
      </c>
      <c r="P160" s="102">
        <f>+P106+P133</f>
        <v>0</v>
      </c>
      <c r="Q160" s="163">
        <f t="shared" si="170"/>
        <v>262</v>
      </c>
      <c r="R160" s="248"/>
      <c r="S160" s="249"/>
      <c r="T160" s="161"/>
      <c r="U160" s="102"/>
      <c r="V160" s="165"/>
      <c r="W160" s="222"/>
    </row>
    <row r="161" spans="1:26" ht="13.5" customHeight="1" thickTop="1" thickBot="1" x14ac:dyDescent="0.25">
      <c r="A161" s="129"/>
      <c r="B161" s="214"/>
      <c r="C161" s="132"/>
      <c r="D161" s="132"/>
      <c r="E161" s="132"/>
      <c r="F161" s="132"/>
      <c r="G161" s="132"/>
      <c r="H161" s="132"/>
      <c r="I161" s="133"/>
      <c r="J161" s="129"/>
      <c r="K161" s="129"/>
      <c r="L161" s="206" t="s">
        <v>28</v>
      </c>
      <c r="M161" s="166">
        <f t="shared" ref="M161:Q161" si="171">+M158+M159+M160</f>
        <v>254</v>
      </c>
      <c r="N161" s="167">
        <f t="shared" si="171"/>
        <v>550</v>
      </c>
      <c r="O161" s="166">
        <f t="shared" si="171"/>
        <v>804</v>
      </c>
      <c r="P161" s="166">
        <f t="shared" si="171"/>
        <v>0</v>
      </c>
      <c r="Q161" s="166">
        <f t="shared" si="171"/>
        <v>804</v>
      </c>
      <c r="R161" s="166"/>
      <c r="S161" s="167"/>
      <c r="T161" s="166"/>
      <c r="U161" s="166"/>
      <c r="V161" s="166"/>
      <c r="W161" s="169"/>
    </row>
    <row r="162" spans="1:26" ht="14.25" thickTop="1" thickBot="1" x14ac:dyDescent="0.25">
      <c r="B162" s="212"/>
      <c r="C162" s="123"/>
      <c r="D162" s="123"/>
      <c r="E162" s="123"/>
      <c r="F162" s="123"/>
      <c r="G162" s="123"/>
      <c r="H162" s="123"/>
      <c r="I162" s="124"/>
      <c r="L162" s="206" t="s">
        <v>92</v>
      </c>
      <c r="M162" s="166">
        <f t="shared" ref="M162:Q162" si="172">+M147+M151+M157+M161</f>
        <v>1034</v>
      </c>
      <c r="N162" s="167">
        <f t="shared" si="172"/>
        <v>2674</v>
      </c>
      <c r="O162" s="166">
        <f t="shared" si="172"/>
        <v>3708</v>
      </c>
      <c r="P162" s="166">
        <f t="shared" si="172"/>
        <v>0</v>
      </c>
      <c r="Q162" s="166">
        <f t="shared" si="172"/>
        <v>3708</v>
      </c>
      <c r="R162" s="166"/>
      <c r="S162" s="167"/>
      <c r="T162" s="166"/>
      <c r="U162" s="166"/>
      <c r="V162" s="168"/>
      <c r="W162" s="169"/>
      <c r="Y162" s="3"/>
      <c r="Z162" s="3"/>
    </row>
    <row r="163" spans="1:26" ht="14.25" thickTop="1" thickBot="1" x14ac:dyDescent="0.25">
      <c r="B163" s="212"/>
      <c r="C163" s="123"/>
      <c r="D163" s="123"/>
      <c r="E163" s="123"/>
      <c r="F163" s="123"/>
      <c r="G163" s="123"/>
      <c r="H163" s="123"/>
      <c r="I163" s="124"/>
      <c r="L163" s="205" t="s">
        <v>61</v>
      </c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6"/>
    </row>
    <row r="164" spans="1:26" ht="13.5" thickTop="1" x14ac:dyDescent="0.2">
      <c r="B164" s="212"/>
      <c r="C164" s="123"/>
      <c r="D164" s="123"/>
      <c r="E164" s="123"/>
      <c r="F164" s="123"/>
      <c r="G164" s="123"/>
      <c r="H164" s="123"/>
      <c r="I164" s="124"/>
      <c r="L164" s="308" t="s">
        <v>49</v>
      </c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10"/>
    </row>
    <row r="165" spans="1:26" ht="13.5" thickBot="1" x14ac:dyDescent="0.25">
      <c r="B165" s="212"/>
      <c r="C165" s="123"/>
      <c r="D165" s="123"/>
      <c r="E165" s="123"/>
      <c r="F165" s="123"/>
      <c r="G165" s="123"/>
      <c r="H165" s="123"/>
      <c r="I165" s="124"/>
      <c r="L165" s="311" t="s">
        <v>50</v>
      </c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3"/>
    </row>
    <row r="166" spans="1:26" ht="14.25" thickTop="1" thickBot="1" x14ac:dyDescent="0.25">
      <c r="B166" s="212"/>
      <c r="C166" s="123"/>
      <c r="D166" s="123"/>
      <c r="E166" s="123"/>
      <c r="F166" s="123"/>
      <c r="G166" s="123"/>
      <c r="H166" s="123"/>
      <c r="I166" s="124"/>
      <c r="L166" s="202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122" t="s">
        <v>41</v>
      </c>
    </row>
    <row r="167" spans="1:26" ht="14.25" thickTop="1" thickBot="1" x14ac:dyDescent="0.25">
      <c r="B167" s="212"/>
      <c r="C167" s="123"/>
      <c r="D167" s="123"/>
      <c r="E167" s="123"/>
      <c r="F167" s="123"/>
      <c r="G167" s="123"/>
      <c r="H167" s="123"/>
      <c r="I167" s="124"/>
      <c r="L167" s="224"/>
      <c r="M167" s="317" t="s">
        <v>91</v>
      </c>
      <c r="N167" s="318"/>
      <c r="O167" s="318"/>
      <c r="P167" s="318"/>
      <c r="Q167" s="319"/>
      <c r="R167" s="317" t="s">
        <v>93</v>
      </c>
      <c r="S167" s="318"/>
      <c r="T167" s="318"/>
      <c r="U167" s="318"/>
      <c r="V167" s="319"/>
      <c r="W167" s="225" t="s">
        <v>4</v>
      </c>
    </row>
    <row r="168" spans="1:26" ht="13.5" thickTop="1" x14ac:dyDescent="0.2">
      <c r="B168" s="212"/>
      <c r="C168" s="123"/>
      <c r="D168" s="123"/>
      <c r="E168" s="123"/>
      <c r="F168" s="123"/>
      <c r="G168" s="123"/>
      <c r="H168" s="123"/>
      <c r="I168" s="124"/>
      <c r="L168" s="226" t="s">
        <v>5</v>
      </c>
      <c r="M168" s="227"/>
      <c r="N168" s="230"/>
      <c r="O168" s="199"/>
      <c r="P168" s="231"/>
      <c r="Q168" s="200"/>
      <c r="R168" s="227"/>
      <c r="S168" s="230"/>
      <c r="T168" s="199"/>
      <c r="U168" s="231"/>
      <c r="V168" s="200"/>
      <c r="W168" s="229" t="s">
        <v>6</v>
      </c>
    </row>
    <row r="169" spans="1:26" ht="13.5" thickBot="1" x14ac:dyDescent="0.25">
      <c r="B169" s="212"/>
      <c r="C169" s="123"/>
      <c r="D169" s="123"/>
      <c r="E169" s="123"/>
      <c r="F169" s="123"/>
      <c r="G169" s="123"/>
      <c r="H169" s="123"/>
      <c r="I169" s="124"/>
      <c r="L169" s="232"/>
      <c r="M169" s="236" t="s">
        <v>42</v>
      </c>
      <c r="N169" s="237" t="s">
        <v>43</v>
      </c>
      <c r="O169" s="201" t="s">
        <v>44</v>
      </c>
      <c r="P169" s="238" t="s">
        <v>13</v>
      </c>
      <c r="Q169" s="221" t="s">
        <v>9</v>
      </c>
      <c r="R169" s="236" t="s">
        <v>42</v>
      </c>
      <c r="S169" s="237" t="s">
        <v>43</v>
      </c>
      <c r="T169" s="201" t="s">
        <v>44</v>
      </c>
      <c r="U169" s="238" t="s">
        <v>13</v>
      </c>
      <c r="V169" s="221" t="s">
        <v>9</v>
      </c>
      <c r="W169" s="235"/>
    </row>
    <row r="170" spans="1:26" ht="3.75" customHeight="1" thickTop="1" x14ac:dyDescent="0.2">
      <c r="B170" s="212"/>
      <c r="C170" s="123"/>
      <c r="D170" s="123"/>
      <c r="E170" s="123"/>
      <c r="F170" s="123"/>
      <c r="G170" s="123"/>
      <c r="H170" s="123"/>
      <c r="I170" s="124"/>
      <c r="L170" s="226"/>
      <c r="M170" s="242"/>
      <c r="N170" s="243"/>
      <c r="O170" s="176"/>
      <c r="P170" s="244"/>
      <c r="Q170" s="182"/>
      <c r="R170" s="242"/>
      <c r="S170" s="243"/>
      <c r="T170" s="176"/>
      <c r="U170" s="244"/>
      <c r="V170" s="186"/>
      <c r="W170" s="245"/>
    </row>
    <row r="171" spans="1:26" x14ac:dyDescent="0.2">
      <c r="B171" s="212"/>
      <c r="C171" s="123"/>
      <c r="D171" s="123"/>
      <c r="E171" s="123"/>
      <c r="F171" s="123"/>
      <c r="G171" s="123"/>
      <c r="H171" s="123"/>
      <c r="I171" s="124"/>
      <c r="L171" s="226" t="s">
        <v>14</v>
      </c>
      <c r="M171" s="248">
        <v>0</v>
      </c>
      <c r="N171" s="249">
        <v>0</v>
      </c>
      <c r="O171" s="177">
        <f>M171+N171</f>
        <v>0</v>
      </c>
      <c r="P171" s="102">
        <v>0</v>
      </c>
      <c r="Q171" s="183">
        <f>O171+P171</f>
        <v>0</v>
      </c>
      <c r="R171" s="248">
        <v>0</v>
      </c>
      <c r="S171" s="249">
        <v>0</v>
      </c>
      <c r="T171" s="177">
        <f>+R171+S171</f>
        <v>0</v>
      </c>
      <c r="U171" s="102">
        <v>0</v>
      </c>
      <c r="V171" s="187">
        <f>+T171+U171</f>
        <v>0</v>
      </c>
      <c r="W171" s="222">
        <f t="shared" ref="W171:W176" si="173">IF(Q171=0,0,((V171/Q171)-1)*100)</f>
        <v>0</v>
      </c>
    </row>
    <row r="172" spans="1:26" x14ac:dyDescent="0.2">
      <c r="B172" s="212"/>
      <c r="C172" s="123"/>
      <c r="D172" s="123"/>
      <c r="E172" s="123"/>
      <c r="F172" s="123"/>
      <c r="G172" s="123"/>
      <c r="H172" s="123"/>
      <c r="I172" s="124"/>
      <c r="L172" s="226" t="s">
        <v>15</v>
      </c>
      <c r="M172" s="248">
        <v>0</v>
      </c>
      <c r="N172" s="249">
        <v>0</v>
      </c>
      <c r="O172" s="177">
        <f>M172+N172</f>
        <v>0</v>
      </c>
      <c r="P172" s="102">
        <v>0</v>
      </c>
      <c r="Q172" s="183">
        <f>O172+P172</f>
        <v>0</v>
      </c>
      <c r="R172" s="248">
        <v>0</v>
      </c>
      <c r="S172" s="249">
        <v>0</v>
      </c>
      <c r="T172" s="177">
        <f t="shared" ref="T172:T173" si="174">+R172+S172</f>
        <v>0</v>
      </c>
      <c r="U172" s="102">
        <v>0</v>
      </c>
      <c r="V172" s="187">
        <f t="shared" ref="V172:V173" si="175">+T172+U172</f>
        <v>0</v>
      </c>
      <c r="W172" s="222">
        <f t="shared" si="173"/>
        <v>0</v>
      </c>
    </row>
    <row r="173" spans="1:26" ht="13.5" thickBot="1" x14ac:dyDescent="0.25">
      <c r="B173" s="212"/>
      <c r="C173" s="123"/>
      <c r="D173" s="123"/>
      <c r="E173" s="123"/>
      <c r="F173" s="123"/>
      <c r="G173" s="123"/>
      <c r="H173" s="123"/>
      <c r="I173" s="124"/>
      <c r="L173" s="232" t="s">
        <v>16</v>
      </c>
      <c r="M173" s="248">
        <v>0</v>
      </c>
      <c r="N173" s="249">
        <v>0</v>
      </c>
      <c r="O173" s="177"/>
      <c r="P173" s="102">
        <v>0</v>
      </c>
      <c r="Q173" s="183">
        <f>O173+P173</f>
        <v>0</v>
      </c>
      <c r="R173" s="248">
        <v>0</v>
      </c>
      <c r="S173" s="249">
        <v>0</v>
      </c>
      <c r="T173" s="177">
        <f t="shared" si="174"/>
        <v>0</v>
      </c>
      <c r="U173" s="102">
        <v>0</v>
      </c>
      <c r="V173" s="187">
        <f t="shared" si="175"/>
        <v>0</v>
      </c>
      <c r="W173" s="222">
        <f t="shared" si="173"/>
        <v>0</v>
      </c>
    </row>
    <row r="174" spans="1:26" ht="14.25" thickTop="1" thickBot="1" x14ac:dyDescent="0.25">
      <c r="B174" s="212"/>
      <c r="C174" s="123"/>
      <c r="D174" s="123"/>
      <c r="E174" s="123"/>
      <c r="F174" s="123"/>
      <c r="G174" s="123"/>
      <c r="H174" s="123"/>
      <c r="I174" s="124"/>
      <c r="L174" s="208" t="s">
        <v>17</v>
      </c>
      <c r="M174" s="189">
        <v>0</v>
      </c>
      <c r="N174" s="190">
        <v>0</v>
      </c>
      <c r="O174" s="189">
        <v>0</v>
      </c>
      <c r="P174" s="189">
        <v>0</v>
      </c>
      <c r="Q174" s="189">
        <f>Q173+Q171+Q172</f>
        <v>0</v>
      </c>
      <c r="R174" s="189">
        <v>0</v>
      </c>
      <c r="S174" s="190">
        <v>0</v>
      </c>
      <c r="T174" s="189">
        <v>0</v>
      </c>
      <c r="U174" s="189">
        <v>0</v>
      </c>
      <c r="V174" s="191">
        <v>0</v>
      </c>
      <c r="W174" s="192">
        <f t="shared" si="173"/>
        <v>0</v>
      </c>
    </row>
    <row r="175" spans="1:26" ht="13.5" thickTop="1" x14ac:dyDescent="0.2">
      <c r="B175" s="212"/>
      <c r="C175" s="123"/>
      <c r="D175" s="123"/>
      <c r="E175" s="123"/>
      <c r="F175" s="123"/>
      <c r="G175" s="123"/>
      <c r="H175" s="123"/>
      <c r="I175" s="124"/>
      <c r="L175" s="226" t="s">
        <v>18</v>
      </c>
      <c r="M175" s="258">
        <v>0</v>
      </c>
      <c r="N175" s="259">
        <v>0</v>
      </c>
      <c r="O175" s="178">
        <f>M175+N175</f>
        <v>0</v>
      </c>
      <c r="P175" s="102">
        <v>0</v>
      </c>
      <c r="Q175" s="184">
        <f>O175+P175</f>
        <v>0</v>
      </c>
      <c r="R175" s="258">
        <v>0</v>
      </c>
      <c r="S175" s="259">
        <v>0</v>
      </c>
      <c r="T175" s="178">
        <f t="shared" ref="T175:T177" si="176">+R175+S175</f>
        <v>0</v>
      </c>
      <c r="U175" s="102">
        <v>0</v>
      </c>
      <c r="V175" s="187">
        <f t="shared" ref="V175:V177" si="177">+T175+U175</f>
        <v>0</v>
      </c>
      <c r="W175" s="222">
        <f t="shared" si="173"/>
        <v>0</v>
      </c>
    </row>
    <row r="176" spans="1:26" x14ac:dyDescent="0.2">
      <c r="B176" s="212"/>
      <c r="C176" s="123"/>
      <c r="D176" s="123"/>
      <c r="E176" s="123"/>
      <c r="F176" s="123"/>
      <c r="G176" s="123"/>
      <c r="H176" s="123"/>
      <c r="I176" s="124"/>
      <c r="L176" s="226" t="s">
        <v>19</v>
      </c>
      <c r="M176" s="248">
        <v>0</v>
      </c>
      <c r="N176" s="249">
        <v>0</v>
      </c>
      <c r="O176" s="177">
        <f>M176+N176</f>
        <v>0</v>
      </c>
      <c r="P176" s="102">
        <v>0</v>
      </c>
      <c r="Q176" s="183">
        <f>O176+P176</f>
        <v>0</v>
      </c>
      <c r="R176" s="248">
        <v>0</v>
      </c>
      <c r="S176" s="249">
        <v>0</v>
      </c>
      <c r="T176" s="177">
        <f t="shared" si="176"/>
        <v>0</v>
      </c>
      <c r="U176" s="102">
        <v>0</v>
      </c>
      <c r="V176" s="187">
        <f t="shared" si="177"/>
        <v>0</v>
      </c>
      <c r="W176" s="222">
        <f t="shared" si="173"/>
        <v>0</v>
      </c>
    </row>
    <row r="177" spans="1:23" ht="13.5" thickBot="1" x14ac:dyDescent="0.25">
      <c r="B177" s="212"/>
      <c r="C177" s="123"/>
      <c r="D177" s="123"/>
      <c r="E177" s="123"/>
      <c r="F177" s="123"/>
      <c r="G177" s="123"/>
      <c r="H177" s="123"/>
      <c r="I177" s="124"/>
      <c r="L177" s="226" t="s">
        <v>20</v>
      </c>
      <c r="M177" s="248">
        <v>0</v>
      </c>
      <c r="N177" s="249">
        <v>0</v>
      </c>
      <c r="O177" s="177">
        <f>M177+N177</f>
        <v>0</v>
      </c>
      <c r="P177" s="102">
        <v>0</v>
      </c>
      <c r="Q177" s="183">
        <f>O177+P177</f>
        <v>0</v>
      </c>
      <c r="R177" s="248">
        <v>0</v>
      </c>
      <c r="S177" s="249">
        <v>0</v>
      </c>
      <c r="T177" s="177">
        <f t="shared" si="176"/>
        <v>0</v>
      </c>
      <c r="U177" s="102">
        <v>0</v>
      </c>
      <c r="V177" s="187">
        <f t="shared" si="177"/>
        <v>0</v>
      </c>
      <c r="W177" s="222">
        <f>IF(Q177=0,0,((V177/Q177)-1)*100)</f>
        <v>0</v>
      </c>
    </row>
    <row r="178" spans="1:23" ht="14.25" thickTop="1" thickBot="1" x14ac:dyDescent="0.25">
      <c r="B178" s="212"/>
      <c r="C178" s="123"/>
      <c r="D178" s="123"/>
      <c r="E178" s="123"/>
      <c r="F178" s="123"/>
      <c r="G178" s="123"/>
      <c r="H178" s="123"/>
      <c r="I178" s="124"/>
      <c r="L178" s="208" t="s">
        <v>89</v>
      </c>
      <c r="M178" s="189">
        <f t="shared" ref="M178:V178" si="178">+M175+M176+M177</f>
        <v>0</v>
      </c>
      <c r="N178" s="190">
        <f t="shared" si="178"/>
        <v>0</v>
      </c>
      <c r="O178" s="189">
        <f t="shared" si="178"/>
        <v>0</v>
      </c>
      <c r="P178" s="189">
        <f t="shared" si="178"/>
        <v>0</v>
      </c>
      <c r="Q178" s="189">
        <f t="shared" si="178"/>
        <v>0</v>
      </c>
      <c r="R178" s="189">
        <f t="shared" si="178"/>
        <v>0</v>
      </c>
      <c r="S178" s="190">
        <f t="shared" si="178"/>
        <v>0</v>
      </c>
      <c r="T178" s="189">
        <f t="shared" si="178"/>
        <v>0</v>
      </c>
      <c r="U178" s="189">
        <f t="shared" si="178"/>
        <v>0</v>
      </c>
      <c r="V178" s="191">
        <f t="shared" si="178"/>
        <v>0</v>
      </c>
      <c r="W178" s="192">
        <f t="shared" ref="W178" si="179">IF(Q178=0,0,((V178/Q178)-1)*100)</f>
        <v>0</v>
      </c>
    </row>
    <row r="179" spans="1:23" ht="13.5" thickTop="1" x14ac:dyDescent="0.2">
      <c r="B179" s="212"/>
      <c r="C179" s="123"/>
      <c r="D179" s="123"/>
      <c r="E179" s="123"/>
      <c r="F179" s="123"/>
      <c r="G179" s="123"/>
      <c r="H179" s="123"/>
      <c r="I179" s="124"/>
      <c r="L179" s="226" t="s">
        <v>21</v>
      </c>
      <c r="M179" s="248">
        <v>0</v>
      </c>
      <c r="N179" s="249">
        <v>0</v>
      </c>
      <c r="O179" s="177">
        <v>0</v>
      </c>
      <c r="P179" s="102">
        <v>0</v>
      </c>
      <c r="Q179" s="183">
        <f>O179+P179</f>
        <v>0</v>
      </c>
      <c r="R179" s="248">
        <v>0</v>
      </c>
      <c r="S179" s="249">
        <v>0</v>
      </c>
      <c r="T179" s="177">
        <f t="shared" ref="T179:T180" si="180">+R179+S179</f>
        <v>0</v>
      </c>
      <c r="U179" s="102">
        <v>0</v>
      </c>
      <c r="V179" s="187">
        <f t="shared" ref="V179:V180" si="181">+T179+U179</f>
        <v>0</v>
      </c>
      <c r="W179" s="222">
        <v>0</v>
      </c>
    </row>
    <row r="180" spans="1:23" ht="13.5" thickBot="1" x14ac:dyDescent="0.25">
      <c r="B180" s="212"/>
      <c r="C180" s="123"/>
      <c r="D180" s="123"/>
      <c r="E180" s="123"/>
      <c r="F180" s="123"/>
      <c r="G180" s="123"/>
      <c r="H180" s="123"/>
      <c r="I180" s="124"/>
      <c r="L180" s="226" t="s">
        <v>90</v>
      </c>
      <c r="M180" s="248">
        <v>0</v>
      </c>
      <c r="N180" s="249">
        <v>0</v>
      </c>
      <c r="O180" s="177">
        <v>0</v>
      </c>
      <c r="P180" s="102">
        <v>0</v>
      </c>
      <c r="Q180" s="183">
        <f>O180+P180</f>
        <v>0</v>
      </c>
      <c r="R180" s="248">
        <v>0</v>
      </c>
      <c r="S180" s="249">
        <v>0</v>
      </c>
      <c r="T180" s="177">
        <f t="shared" si="180"/>
        <v>0</v>
      </c>
      <c r="U180" s="102">
        <v>0</v>
      </c>
      <c r="V180" s="187">
        <f t="shared" si="181"/>
        <v>0</v>
      </c>
      <c r="W180" s="222">
        <v>0</v>
      </c>
    </row>
    <row r="181" spans="1:23" ht="14.25" thickTop="1" thickBot="1" x14ac:dyDescent="0.25">
      <c r="B181" s="212"/>
      <c r="C181" s="123"/>
      <c r="D181" s="123"/>
      <c r="E181" s="123"/>
      <c r="F181" s="123"/>
      <c r="G181" s="123"/>
      <c r="H181" s="123"/>
      <c r="I181" s="124"/>
      <c r="L181" s="208" t="s">
        <v>94</v>
      </c>
      <c r="M181" s="189">
        <f t="shared" ref="M181" si="182">+M178+M179+M180</f>
        <v>0</v>
      </c>
      <c r="N181" s="190">
        <f t="shared" ref="N181" si="183">+N178+N179+N180</f>
        <v>0</v>
      </c>
      <c r="O181" s="189">
        <f t="shared" ref="O181" si="184">+O178+O179+O180</f>
        <v>0</v>
      </c>
      <c r="P181" s="189">
        <f t="shared" ref="P181" si="185">+P178+P179+P180</f>
        <v>0</v>
      </c>
      <c r="Q181" s="189">
        <f t="shared" ref="Q181" si="186">+Q178+Q179+Q180</f>
        <v>0</v>
      </c>
      <c r="R181" s="189">
        <f t="shared" ref="R181" si="187">+R178+R179+R180</f>
        <v>0</v>
      </c>
      <c r="S181" s="190">
        <f t="shared" ref="S181" si="188">+S178+S179+S180</f>
        <v>0</v>
      </c>
      <c r="T181" s="189">
        <f t="shared" ref="T181" si="189">+T178+T179+T180</f>
        <v>0</v>
      </c>
      <c r="U181" s="189">
        <f t="shared" ref="U181" si="190">+U178+U179+U180</f>
        <v>0</v>
      </c>
      <c r="V181" s="191">
        <f t="shared" ref="V181" si="191">+V178+V179+V180</f>
        <v>0</v>
      </c>
      <c r="W181" s="192">
        <f t="shared" ref="W181" si="192">IF(Q181=0,0,((V181/Q181)-1)*100)</f>
        <v>0</v>
      </c>
    </row>
    <row r="182" spans="1:23" ht="14.25" thickTop="1" thickBot="1" x14ac:dyDescent="0.25">
      <c r="B182" s="212"/>
      <c r="C182" s="123"/>
      <c r="D182" s="123"/>
      <c r="E182" s="123"/>
      <c r="F182" s="123"/>
      <c r="G182" s="123"/>
      <c r="H182" s="123"/>
      <c r="I182" s="124"/>
      <c r="L182" s="208" t="s">
        <v>95</v>
      </c>
      <c r="M182" s="189">
        <f t="shared" ref="M182:V182" si="193">+M174+M178+M179+M180</f>
        <v>0</v>
      </c>
      <c r="N182" s="190">
        <f t="shared" si="193"/>
        <v>0</v>
      </c>
      <c r="O182" s="189">
        <f t="shared" si="193"/>
        <v>0</v>
      </c>
      <c r="P182" s="189">
        <f t="shared" si="193"/>
        <v>0</v>
      </c>
      <c r="Q182" s="189">
        <f t="shared" si="193"/>
        <v>0</v>
      </c>
      <c r="R182" s="189">
        <f t="shared" si="193"/>
        <v>0</v>
      </c>
      <c r="S182" s="190">
        <f t="shared" si="193"/>
        <v>0</v>
      </c>
      <c r="T182" s="189">
        <f t="shared" si="193"/>
        <v>0</v>
      </c>
      <c r="U182" s="189">
        <f t="shared" si="193"/>
        <v>0</v>
      </c>
      <c r="V182" s="191">
        <f t="shared" si="193"/>
        <v>0</v>
      </c>
      <c r="W182" s="192">
        <f>IF(Q182=0,0,((V182/Q182)-1)*100)</f>
        <v>0</v>
      </c>
    </row>
    <row r="183" spans="1:23" ht="14.25" thickTop="1" thickBot="1" x14ac:dyDescent="0.25">
      <c r="B183" s="212"/>
      <c r="C183" s="123"/>
      <c r="D183" s="123"/>
      <c r="E183" s="123"/>
      <c r="F183" s="123"/>
      <c r="G183" s="123"/>
      <c r="H183" s="123"/>
      <c r="I183" s="124"/>
      <c r="L183" s="226" t="s">
        <v>22</v>
      </c>
      <c r="M183" s="248">
        <v>0</v>
      </c>
      <c r="N183" s="249">
        <v>0</v>
      </c>
      <c r="O183" s="179">
        <v>0</v>
      </c>
      <c r="P183" s="255">
        <v>0</v>
      </c>
      <c r="Q183" s="183">
        <f>O183+P183</f>
        <v>0</v>
      </c>
      <c r="R183" s="248"/>
      <c r="S183" s="249"/>
      <c r="T183" s="179"/>
      <c r="U183" s="255"/>
      <c r="V183" s="187"/>
      <c r="W183" s="222"/>
    </row>
    <row r="184" spans="1:23" ht="14.25" thickTop="1" thickBot="1" x14ac:dyDescent="0.25">
      <c r="B184" s="212"/>
      <c r="C184" s="123"/>
      <c r="D184" s="123"/>
      <c r="E184" s="123"/>
      <c r="F184" s="123"/>
      <c r="G184" s="123"/>
      <c r="H184" s="123"/>
      <c r="I184" s="124"/>
      <c r="L184" s="209" t="s">
        <v>23</v>
      </c>
      <c r="M184" s="193">
        <f t="shared" ref="M184:Q184" si="194">M179+M180+M183</f>
        <v>0</v>
      </c>
      <c r="N184" s="193">
        <f t="shared" si="194"/>
        <v>0</v>
      </c>
      <c r="O184" s="197">
        <f t="shared" si="194"/>
        <v>0</v>
      </c>
      <c r="P184" s="197">
        <f t="shared" si="194"/>
        <v>0</v>
      </c>
      <c r="Q184" s="196">
        <f t="shared" si="194"/>
        <v>0</v>
      </c>
      <c r="R184" s="193"/>
      <c r="S184" s="193"/>
      <c r="T184" s="197"/>
      <c r="U184" s="197"/>
      <c r="V184" s="197"/>
      <c r="W184" s="198"/>
    </row>
    <row r="185" spans="1:23" ht="13.5" thickTop="1" x14ac:dyDescent="0.2">
      <c r="A185" s="129"/>
      <c r="B185" s="213"/>
      <c r="C185" s="130"/>
      <c r="D185" s="130"/>
      <c r="E185" s="130"/>
      <c r="F185" s="130"/>
      <c r="G185" s="130"/>
      <c r="H185" s="130"/>
      <c r="I185" s="131"/>
      <c r="J185" s="129"/>
      <c r="K185" s="129"/>
      <c r="L185" s="260" t="s">
        <v>25</v>
      </c>
      <c r="M185" s="261">
        <v>0</v>
      </c>
      <c r="N185" s="262">
        <v>0</v>
      </c>
      <c r="O185" s="180">
        <v>0</v>
      </c>
      <c r="P185" s="263">
        <v>0</v>
      </c>
      <c r="Q185" s="185">
        <f>O185+P185</f>
        <v>0</v>
      </c>
      <c r="R185" s="261"/>
      <c r="S185" s="262"/>
      <c r="T185" s="180"/>
      <c r="U185" s="263"/>
      <c r="V185" s="188"/>
      <c r="W185" s="264"/>
    </row>
    <row r="186" spans="1:23" ht="13.5" customHeight="1" x14ac:dyDescent="0.2">
      <c r="A186" s="129"/>
      <c r="B186" s="214"/>
      <c r="C186" s="132"/>
      <c r="D186" s="132"/>
      <c r="E186" s="132"/>
      <c r="F186" s="132"/>
      <c r="G186" s="132"/>
      <c r="H186" s="132"/>
      <c r="I186" s="133"/>
      <c r="J186" s="129"/>
      <c r="K186" s="129"/>
      <c r="L186" s="260" t="s">
        <v>26</v>
      </c>
      <c r="M186" s="261">
        <v>0</v>
      </c>
      <c r="N186" s="262">
        <v>0</v>
      </c>
      <c r="O186" s="180">
        <v>0</v>
      </c>
      <c r="P186" s="265">
        <v>0</v>
      </c>
      <c r="Q186" s="185">
        <f>O186+P186</f>
        <v>0</v>
      </c>
      <c r="R186" s="261"/>
      <c r="S186" s="262"/>
      <c r="T186" s="180"/>
      <c r="U186" s="265"/>
      <c r="V186" s="180"/>
      <c r="W186" s="264"/>
    </row>
    <row r="187" spans="1:23" ht="13.5" customHeight="1" thickBot="1" x14ac:dyDescent="0.25">
      <c r="A187" s="129"/>
      <c r="B187" s="214"/>
      <c r="C187" s="132"/>
      <c r="D187" s="132"/>
      <c r="E187" s="132"/>
      <c r="F187" s="132"/>
      <c r="G187" s="132"/>
      <c r="H187" s="132"/>
      <c r="I187" s="133"/>
      <c r="J187" s="129"/>
      <c r="K187" s="129"/>
      <c r="L187" s="260" t="s">
        <v>27</v>
      </c>
      <c r="M187" s="261">
        <v>0</v>
      </c>
      <c r="N187" s="262">
        <v>0</v>
      </c>
      <c r="O187" s="180">
        <v>0</v>
      </c>
      <c r="P187" s="266">
        <v>0</v>
      </c>
      <c r="Q187" s="185">
        <f>O187+P187</f>
        <v>0</v>
      </c>
      <c r="R187" s="261"/>
      <c r="S187" s="262"/>
      <c r="T187" s="180"/>
      <c r="U187" s="266"/>
      <c r="V187" s="188"/>
      <c r="W187" s="264"/>
    </row>
    <row r="188" spans="1:23" ht="14.25" thickTop="1" thickBot="1" x14ac:dyDescent="0.25">
      <c r="B188" s="212"/>
      <c r="C188" s="123"/>
      <c r="D188" s="123"/>
      <c r="E188" s="123"/>
      <c r="F188" s="123"/>
      <c r="G188" s="123"/>
      <c r="H188" s="123"/>
      <c r="I188" s="124"/>
      <c r="L188" s="208" t="s">
        <v>28</v>
      </c>
      <c r="M188" s="189">
        <f t="shared" ref="M188:Q188" si="195">+M185+M186+M187</f>
        <v>0</v>
      </c>
      <c r="N188" s="190">
        <f t="shared" si="195"/>
        <v>0</v>
      </c>
      <c r="O188" s="189">
        <f t="shared" si="195"/>
        <v>0</v>
      </c>
      <c r="P188" s="189">
        <f t="shared" si="195"/>
        <v>0</v>
      </c>
      <c r="Q188" s="195">
        <f t="shared" si="195"/>
        <v>0</v>
      </c>
      <c r="R188" s="189"/>
      <c r="S188" s="190"/>
      <c r="T188" s="189"/>
      <c r="U188" s="189"/>
      <c r="V188" s="195"/>
      <c r="W188" s="192"/>
    </row>
    <row r="189" spans="1:23" ht="14.25" thickTop="1" thickBot="1" x14ac:dyDescent="0.25">
      <c r="B189" s="212"/>
      <c r="C189" s="123"/>
      <c r="D189" s="123"/>
      <c r="E189" s="123"/>
      <c r="F189" s="123"/>
      <c r="G189" s="123"/>
      <c r="H189" s="123"/>
      <c r="I189" s="124"/>
      <c r="L189" s="208" t="s">
        <v>92</v>
      </c>
      <c r="M189" s="189">
        <f t="shared" ref="M189:Q189" si="196">+M174+M178+M184+M188</f>
        <v>0</v>
      </c>
      <c r="N189" s="190">
        <f t="shared" si="196"/>
        <v>0</v>
      </c>
      <c r="O189" s="189">
        <f t="shared" si="196"/>
        <v>0</v>
      </c>
      <c r="P189" s="189">
        <f t="shared" si="196"/>
        <v>0</v>
      </c>
      <c r="Q189" s="189">
        <f t="shared" si="196"/>
        <v>0</v>
      </c>
      <c r="R189" s="189"/>
      <c r="S189" s="190"/>
      <c r="T189" s="189"/>
      <c r="U189" s="189"/>
      <c r="V189" s="191"/>
      <c r="W189" s="192"/>
    </row>
    <row r="190" spans="1:23" ht="14.25" thickTop="1" thickBot="1" x14ac:dyDescent="0.25">
      <c r="B190" s="212"/>
      <c r="C190" s="123"/>
      <c r="D190" s="123"/>
      <c r="E190" s="123"/>
      <c r="F190" s="123"/>
      <c r="G190" s="123"/>
      <c r="H190" s="123"/>
      <c r="I190" s="124"/>
      <c r="L190" s="205" t="s">
        <v>61</v>
      </c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6"/>
    </row>
    <row r="191" spans="1:23" ht="13.5" thickTop="1" x14ac:dyDescent="0.2">
      <c r="B191" s="212"/>
      <c r="C191" s="123"/>
      <c r="D191" s="123"/>
      <c r="E191" s="123"/>
      <c r="F191" s="123"/>
      <c r="G191" s="123"/>
      <c r="H191" s="123"/>
      <c r="I191" s="124"/>
      <c r="L191" s="308" t="s">
        <v>51</v>
      </c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10"/>
    </row>
    <row r="192" spans="1:23" ht="13.5" thickBot="1" x14ac:dyDescent="0.25">
      <c r="B192" s="212"/>
      <c r="C192" s="123"/>
      <c r="D192" s="123"/>
      <c r="E192" s="123"/>
      <c r="F192" s="123"/>
      <c r="G192" s="123"/>
      <c r="H192" s="123"/>
      <c r="I192" s="124"/>
      <c r="L192" s="311" t="s">
        <v>52</v>
      </c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3"/>
    </row>
    <row r="193" spans="2:23" ht="14.25" thickTop="1" thickBot="1" x14ac:dyDescent="0.25">
      <c r="B193" s="212"/>
      <c r="C193" s="123"/>
      <c r="D193" s="123"/>
      <c r="E193" s="123"/>
      <c r="F193" s="123"/>
      <c r="G193" s="123"/>
      <c r="H193" s="123"/>
      <c r="I193" s="124"/>
      <c r="L193" s="202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122" t="s">
        <v>41</v>
      </c>
    </row>
    <row r="194" spans="2:23" ht="14.25" thickTop="1" thickBot="1" x14ac:dyDescent="0.25">
      <c r="B194" s="212"/>
      <c r="C194" s="123"/>
      <c r="D194" s="123"/>
      <c r="E194" s="123"/>
      <c r="F194" s="123"/>
      <c r="G194" s="123"/>
      <c r="H194" s="123"/>
      <c r="I194" s="124"/>
      <c r="L194" s="224"/>
      <c r="M194" s="317" t="s">
        <v>91</v>
      </c>
      <c r="N194" s="318"/>
      <c r="O194" s="318"/>
      <c r="P194" s="318"/>
      <c r="Q194" s="319"/>
      <c r="R194" s="317" t="s">
        <v>93</v>
      </c>
      <c r="S194" s="318"/>
      <c r="T194" s="318"/>
      <c r="U194" s="318"/>
      <c r="V194" s="319"/>
      <c r="W194" s="225" t="s">
        <v>4</v>
      </c>
    </row>
    <row r="195" spans="2:23" ht="13.5" thickTop="1" x14ac:dyDescent="0.2">
      <c r="B195" s="212"/>
      <c r="C195" s="123"/>
      <c r="D195" s="123"/>
      <c r="E195" s="123"/>
      <c r="F195" s="123"/>
      <c r="G195" s="123"/>
      <c r="H195" s="123"/>
      <c r="I195" s="124"/>
      <c r="L195" s="226" t="s">
        <v>5</v>
      </c>
      <c r="M195" s="227"/>
      <c r="N195" s="230"/>
      <c r="O195" s="199"/>
      <c r="P195" s="231"/>
      <c r="Q195" s="200"/>
      <c r="R195" s="227"/>
      <c r="S195" s="230"/>
      <c r="T195" s="199"/>
      <c r="U195" s="231"/>
      <c r="V195" s="200"/>
      <c r="W195" s="229" t="s">
        <v>6</v>
      </c>
    </row>
    <row r="196" spans="2:23" ht="13.5" thickBot="1" x14ac:dyDescent="0.25">
      <c r="B196" s="212"/>
      <c r="C196" s="123"/>
      <c r="D196" s="123"/>
      <c r="E196" s="123"/>
      <c r="F196" s="123"/>
      <c r="G196" s="123"/>
      <c r="H196" s="123"/>
      <c r="I196" s="124"/>
      <c r="L196" s="232"/>
      <c r="M196" s="236" t="s">
        <v>42</v>
      </c>
      <c r="N196" s="237" t="s">
        <v>43</v>
      </c>
      <c r="O196" s="201" t="s">
        <v>44</v>
      </c>
      <c r="P196" s="238" t="s">
        <v>13</v>
      </c>
      <c r="Q196" s="221" t="s">
        <v>9</v>
      </c>
      <c r="R196" s="236" t="s">
        <v>42</v>
      </c>
      <c r="S196" s="237" t="s">
        <v>43</v>
      </c>
      <c r="T196" s="201" t="s">
        <v>44</v>
      </c>
      <c r="U196" s="238" t="s">
        <v>13</v>
      </c>
      <c r="V196" s="221" t="s">
        <v>9</v>
      </c>
      <c r="W196" s="235"/>
    </row>
    <row r="197" spans="2:23" ht="4.5" customHeight="1" thickTop="1" x14ac:dyDescent="0.2">
      <c r="B197" s="212"/>
      <c r="C197" s="123"/>
      <c r="D197" s="123"/>
      <c r="E197" s="123"/>
      <c r="F197" s="123"/>
      <c r="G197" s="123"/>
      <c r="H197" s="123"/>
      <c r="I197" s="124"/>
      <c r="L197" s="226"/>
      <c r="M197" s="242"/>
      <c r="N197" s="243"/>
      <c r="O197" s="176"/>
      <c r="P197" s="244"/>
      <c r="Q197" s="182"/>
      <c r="R197" s="242"/>
      <c r="S197" s="243"/>
      <c r="T197" s="176"/>
      <c r="U197" s="244"/>
      <c r="V197" s="186"/>
      <c r="W197" s="245"/>
    </row>
    <row r="198" spans="2:23" x14ac:dyDescent="0.2">
      <c r="B198" s="212"/>
      <c r="C198" s="123"/>
      <c r="D198" s="123"/>
      <c r="E198" s="123"/>
      <c r="F198" s="123"/>
      <c r="G198" s="123"/>
      <c r="H198" s="123"/>
      <c r="I198" s="124"/>
      <c r="L198" s="226" t="s">
        <v>14</v>
      </c>
      <c r="M198" s="248">
        <v>0</v>
      </c>
      <c r="N198" s="249">
        <v>0</v>
      </c>
      <c r="O198" s="177">
        <f>M198+N198</f>
        <v>0</v>
      </c>
      <c r="P198" s="102">
        <v>0</v>
      </c>
      <c r="Q198" s="183">
        <f>O198+P197</f>
        <v>0</v>
      </c>
      <c r="R198" s="248">
        <v>0</v>
      </c>
      <c r="S198" s="249">
        <v>0</v>
      </c>
      <c r="T198" s="177">
        <f t="shared" ref="T198:T200" si="197">+R198+S198</f>
        <v>0</v>
      </c>
      <c r="U198" s="102">
        <v>0</v>
      </c>
      <c r="V198" s="187">
        <f t="shared" ref="V198:V200" si="198">+T198+U198</f>
        <v>0</v>
      </c>
      <c r="W198" s="222">
        <f t="shared" ref="W198:W202" si="199">IF(Q198=0,0,((V198/Q198)-1)*100)</f>
        <v>0</v>
      </c>
    </row>
    <row r="199" spans="2:23" x14ac:dyDescent="0.2">
      <c r="B199" s="212"/>
      <c r="C199" s="123"/>
      <c r="D199" s="123"/>
      <c r="E199" s="123"/>
      <c r="F199" s="123"/>
      <c r="G199" s="123"/>
      <c r="H199" s="123"/>
      <c r="I199" s="124"/>
      <c r="L199" s="226" t="s">
        <v>15</v>
      </c>
      <c r="M199" s="248">
        <v>0</v>
      </c>
      <c r="N199" s="249">
        <v>0</v>
      </c>
      <c r="O199" s="177">
        <f>M199+N199</f>
        <v>0</v>
      </c>
      <c r="P199" s="102">
        <v>0</v>
      </c>
      <c r="Q199" s="183">
        <f>O199+P198</f>
        <v>0</v>
      </c>
      <c r="R199" s="248">
        <v>0</v>
      </c>
      <c r="S199" s="249">
        <v>0</v>
      </c>
      <c r="T199" s="177">
        <f t="shared" si="197"/>
        <v>0</v>
      </c>
      <c r="U199" s="102">
        <v>0</v>
      </c>
      <c r="V199" s="187">
        <f t="shared" si="198"/>
        <v>0</v>
      </c>
      <c r="W199" s="222">
        <f t="shared" si="199"/>
        <v>0</v>
      </c>
    </row>
    <row r="200" spans="2:23" ht="13.5" thickBot="1" x14ac:dyDescent="0.25">
      <c r="B200" s="212"/>
      <c r="C200" s="123"/>
      <c r="D200" s="123"/>
      <c r="E200" s="123"/>
      <c r="F200" s="123"/>
      <c r="G200" s="123"/>
      <c r="H200" s="123"/>
      <c r="I200" s="124"/>
      <c r="L200" s="232" t="s">
        <v>16</v>
      </c>
      <c r="M200" s="248">
        <v>0</v>
      </c>
      <c r="N200" s="249">
        <v>0</v>
      </c>
      <c r="O200" s="177">
        <v>0</v>
      </c>
      <c r="P200" s="102">
        <v>0</v>
      </c>
      <c r="Q200" s="183">
        <f>O200+P199</f>
        <v>0</v>
      </c>
      <c r="R200" s="248">
        <v>19</v>
      </c>
      <c r="S200" s="249">
        <v>35</v>
      </c>
      <c r="T200" s="177">
        <f t="shared" si="197"/>
        <v>54</v>
      </c>
      <c r="U200" s="102">
        <v>0</v>
      </c>
      <c r="V200" s="187">
        <f t="shared" si="198"/>
        <v>54</v>
      </c>
      <c r="W200" s="222">
        <f t="shared" si="199"/>
        <v>0</v>
      </c>
    </row>
    <row r="201" spans="2:23" ht="14.25" thickTop="1" thickBot="1" x14ac:dyDescent="0.25">
      <c r="B201" s="212"/>
      <c r="C201" s="123"/>
      <c r="D201" s="123"/>
      <c r="E201" s="123"/>
      <c r="F201" s="123"/>
      <c r="G201" s="123"/>
      <c r="H201" s="123"/>
      <c r="I201" s="124"/>
      <c r="L201" s="208" t="s">
        <v>17</v>
      </c>
      <c r="M201" s="189">
        <v>0</v>
      </c>
      <c r="N201" s="190">
        <v>0</v>
      </c>
      <c r="O201" s="189">
        <v>0</v>
      </c>
      <c r="P201" s="189">
        <v>0</v>
      </c>
      <c r="Q201" s="189">
        <f>Q198+Q199+Q200</f>
        <v>0</v>
      </c>
      <c r="R201" s="189">
        <f>SUM(R198:R200)</f>
        <v>19</v>
      </c>
      <c r="S201" s="189">
        <f>SUM(S198:S200)</f>
        <v>35</v>
      </c>
      <c r="T201" s="189">
        <f>+T198+T199+T200</f>
        <v>54</v>
      </c>
      <c r="U201" s="189">
        <v>0</v>
      </c>
      <c r="V201" s="191">
        <v>0</v>
      </c>
      <c r="W201" s="192">
        <f t="shared" si="199"/>
        <v>0</v>
      </c>
    </row>
    <row r="202" spans="2:23" ht="13.5" thickTop="1" x14ac:dyDescent="0.2">
      <c r="B202" s="212"/>
      <c r="C202" s="123"/>
      <c r="D202" s="123"/>
      <c r="E202" s="123"/>
      <c r="F202" s="123"/>
      <c r="G202" s="123"/>
      <c r="H202" s="123"/>
      <c r="I202" s="124"/>
      <c r="L202" s="226" t="s">
        <v>18</v>
      </c>
      <c r="M202" s="258">
        <v>0</v>
      </c>
      <c r="N202" s="259">
        <v>0</v>
      </c>
      <c r="O202" s="178">
        <f>M202+N202</f>
        <v>0</v>
      </c>
      <c r="P202" s="102">
        <v>0</v>
      </c>
      <c r="Q202" s="184">
        <f>O202+P201</f>
        <v>0</v>
      </c>
      <c r="R202" s="258">
        <v>29</v>
      </c>
      <c r="S202" s="259">
        <v>33</v>
      </c>
      <c r="T202" s="178">
        <f t="shared" ref="T202:T204" si="200">+R202+S202</f>
        <v>62</v>
      </c>
      <c r="U202" s="102">
        <v>0</v>
      </c>
      <c r="V202" s="187">
        <f t="shared" ref="V202:V204" si="201">+T202+U202</f>
        <v>62</v>
      </c>
      <c r="W202" s="222">
        <f t="shared" si="199"/>
        <v>0</v>
      </c>
    </row>
    <row r="203" spans="2:23" x14ac:dyDescent="0.2">
      <c r="B203" s="212"/>
      <c r="C203" s="123"/>
      <c r="D203" s="123"/>
      <c r="E203" s="123"/>
      <c r="F203" s="123"/>
      <c r="G203" s="123"/>
      <c r="H203" s="123"/>
      <c r="I203" s="124"/>
      <c r="L203" s="226" t="s">
        <v>19</v>
      </c>
      <c r="M203" s="248">
        <v>0</v>
      </c>
      <c r="N203" s="249">
        <v>0</v>
      </c>
      <c r="O203" s="177">
        <f>M203+N203</f>
        <v>0</v>
      </c>
      <c r="P203" s="102">
        <v>0</v>
      </c>
      <c r="Q203" s="183">
        <f>O203+P202</f>
        <v>0</v>
      </c>
      <c r="R203" s="248">
        <v>25</v>
      </c>
      <c r="S203" s="249">
        <v>25</v>
      </c>
      <c r="T203" s="177">
        <f t="shared" si="200"/>
        <v>50</v>
      </c>
      <c r="U203" s="102">
        <v>0</v>
      </c>
      <c r="V203" s="187">
        <f t="shared" si="201"/>
        <v>50</v>
      </c>
      <c r="W203" s="222">
        <f>IF(Q203=0,0,((V203/Q203)-1)*100)</f>
        <v>0</v>
      </c>
    </row>
    <row r="204" spans="2:23" ht="13.5" thickBot="1" x14ac:dyDescent="0.25">
      <c r="B204" s="212"/>
      <c r="C204" s="123"/>
      <c r="D204" s="123"/>
      <c r="E204" s="123"/>
      <c r="F204" s="123"/>
      <c r="G204" s="123"/>
      <c r="H204" s="123"/>
      <c r="I204" s="124"/>
      <c r="L204" s="226" t="s">
        <v>20</v>
      </c>
      <c r="M204" s="248">
        <v>0</v>
      </c>
      <c r="N204" s="249">
        <v>0</v>
      </c>
      <c r="O204" s="177">
        <f>M204+N204</f>
        <v>0</v>
      </c>
      <c r="P204" s="102">
        <v>0</v>
      </c>
      <c r="Q204" s="183">
        <f>O204+P203</f>
        <v>0</v>
      </c>
      <c r="R204" s="248">
        <v>22</v>
      </c>
      <c r="S204" s="249">
        <v>30</v>
      </c>
      <c r="T204" s="177">
        <f t="shared" si="200"/>
        <v>52</v>
      </c>
      <c r="U204" s="102">
        <v>0</v>
      </c>
      <c r="V204" s="187">
        <f t="shared" si="201"/>
        <v>52</v>
      </c>
      <c r="W204" s="222">
        <f>IF(Q204=0,0,((V204/Q204)-1)*100)</f>
        <v>0</v>
      </c>
    </row>
    <row r="205" spans="2:23" ht="14.25" thickTop="1" thickBot="1" x14ac:dyDescent="0.25">
      <c r="B205" s="212"/>
      <c r="C205" s="123"/>
      <c r="D205" s="123"/>
      <c r="E205" s="123"/>
      <c r="F205" s="123"/>
      <c r="G205" s="123"/>
      <c r="H205" s="123"/>
      <c r="I205" s="124"/>
      <c r="L205" s="208" t="s">
        <v>89</v>
      </c>
      <c r="M205" s="189">
        <f t="shared" ref="M205:V205" si="202">+M202+M203+M204</f>
        <v>0</v>
      </c>
      <c r="N205" s="190">
        <f t="shared" si="202"/>
        <v>0</v>
      </c>
      <c r="O205" s="189">
        <f t="shared" si="202"/>
        <v>0</v>
      </c>
      <c r="P205" s="189">
        <f t="shared" si="202"/>
        <v>0</v>
      </c>
      <c r="Q205" s="189">
        <f t="shared" si="202"/>
        <v>0</v>
      </c>
      <c r="R205" s="189">
        <f t="shared" si="202"/>
        <v>76</v>
      </c>
      <c r="S205" s="189">
        <f t="shared" si="202"/>
        <v>88</v>
      </c>
      <c r="T205" s="189">
        <f t="shared" si="202"/>
        <v>164</v>
      </c>
      <c r="U205" s="189">
        <f t="shared" si="202"/>
        <v>0</v>
      </c>
      <c r="V205" s="191">
        <f t="shared" si="202"/>
        <v>164</v>
      </c>
      <c r="W205" s="192">
        <f t="shared" ref="W205" si="203">IF(Q205=0,0,((V205/Q205)-1)*100)</f>
        <v>0</v>
      </c>
    </row>
    <row r="206" spans="2:23" ht="13.5" thickTop="1" x14ac:dyDescent="0.2">
      <c r="B206" s="212"/>
      <c r="C206" s="123"/>
      <c r="D206" s="123"/>
      <c r="E206" s="123"/>
      <c r="F206" s="123"/>
      <c r="G206" s="123"/>
      <c r="H206" s="123"/>
      <c r="I206" s="124"/>
      <c r="L206" s="226" t="s">
        <v>21</v>
      </c>
      <c r="M206" s="248">
        <v>0</v>
      </c>
      <c r="N206" s="249">
        <v>0</v>
      </c>
      <c r="O206" s="177">
        <v>0</v>
      </c>
      <c r="P206" s="102">
        <v>0</v>
      </c>
      <c r="Q206" s="183">
        <v>0</v>
      </c>
      <c r="R206" s="248">
        <v>15</v>
      </c>
      <c r="S206" s="249">
        <v>20</v>
      </c>
      <c r="T206" s="177">
        <f t="shared" ref="T206:T207" si="204">+R206+S206</f>
        <v>35</v>
      </c>
      <c r="U206" s="102">
        <v>0</v>
      </c>
      <c r="V206" s="187">
        <f t="shared" ref="V206:V207" si="205">+T206+U206</f>
        <v>35</v>
      </c>
      <c r="W206" s="222">
        <v>0</v>
      </c>
    </row>
    <row r="207" spans="2:23" ht="13.5" thickBot="1" x14ac:dyDescent="0.25">
      <c r="B207" s="212"/>
      <c r="C207" s="123"/>
      <c r="D207" s="123"/>
      <c r="E207" s="123"/>
      <c r="F207" s="123"/>
      <c r="G207" s="123"/>
      <c r="H207" s="123"/>
      <c r="I207" s="124"/>
      <c r="L207" s="226" t="s">
        <v>90</v>
      </c>
      <c r="M207" s="248">
        <v>0</v>
      </c>
      <c r="N207" s="249">
        <v>0</v>
      </c>
      <c r="O207" s="177">
        <v>0</v>
      </c>
      <c r="P207" s="102">
        <v>0</v>
      </c>
      <c r="Q207" s="183">
        <f>O207+P206</f>
        <v>0</v>
      </c>
      <c r="R207" s="248">
        <v>23</v>
      </c>
      <c r="S207" s="249">
        <v>27</v>
      </c>
      <c r="T207" s="177">
        <f t="shared" si="204"/>
        <v>50</v>
      </c>
      <c r="U207" s="102">
        <v>0</v>
      </c>
      <c r="V207" s="187">
        <f t="shared" si="205"/>
        <v>50</v>
      </c>
      <c r="W207" s="222">
        <v>0</v>
      </c>
    </row>
    <row r="208" spans="2:23" ht="14.25" thickTop="1" thickBot="1" x14ac:dyDescent="0.25">
      <c r="B208" s="212"/>
      <c r="C208" s="123"/>
      <c r="D208" s="123"/>
      <c r="E208" s="123"/>
      <c r="F208" s="123"/>
      <c r="G208" s="123"/>
      <c r="H208" s="123"/>
      <c r="I208" s="124"/>
      <c r="L208" s="208" t="s">
        <v>94</v>
      </c>
      <c r="M208" s="189">
        <f t="shared" ref="M208" si="206">+M205+M206+M207</f>
        <v>0</v>
      </c>
      <c r="N208" s="190">
        <f t="shared" ref="N208" si="207">+N205+N206+N207</f>
        <v>0</v>
      </c>
      <c r="O208" s="189">
        <f t="shared" ref="O208" si="208">+O205+O206+O207</f>
        <v>0</v>
      </c>
      <c r="P208" s="189">
        <f t="shared" ref="P208" si="209">+P205+P206+P207</f>
        <v>0</v>
      </c>
      <c r="Q208" s="189">
        <f t="shared" ref="Q208" si="210">+Q205+Q206+Q207</f>
        <v>0</v>
      </c>
      <c r="R208" s="189">
        <f t="shared" ref="R208" si="211">+R205+R206+R207</f>
        <v>114</v>
      </c>
      <c r="S208" s="190">
        <f t="shared" ref="S208" si="212">+S205+S206+S207</f>
        <v>135</v>
      </c>
      <c r="T208" s="189">
        <f t="shared" ref="T208" si="213">+T205+T206+T207</f>
        <v>249</v>
      </c>
      <c r="U208" s="189">
        <f t="shared" ref="U208" si="214">+U205+U206+U207</f>
        <v>0</v>
      </c>
      <c r="V208" s="191">
        <f t="shared" ref="V208" si="215">+V205+V206+V207</f>
        <v>249</v>
      </c>
      <c r="W208" s="192">
        <f t="shared" ref="W208:W209" si="216">IF(Q208=0,0,((V208/Q208)-1)*100)</f>
        <v>0</v>
      </c>
    </row>
    <row r="209" spans="1:23" ht="14.25" thickTop="1" thickBot="1" x14ac:dyDescent="0.25">
      <c r="B209" s="212"/>
      <c r="C209" s="123"/>
      <c r="D209" s="123"/>
      <c r="E209" s="123"/>
      <c r="F209" s="123"/>
      <c r="G209" s="123"/>
      <c r="H209" s="123"/>
      <c r="I209" s="124"/>
      <c r="L209" s="208" t="s">
        <v>95</v>
      </c>
      <c r="M209" s="189">
        <f t="shared" ref="M209:V209" si="217">+M201+M205+M206+M207</f>
        <v>0</v>
      </c>
      <c r="N209" s="190">
        <f t="shared" si="217"/>
        <v>0</v>
      </c>
      <c r="O209" s="189">
        <f t="shared" si="217"/>
        <v>0</v>
      </c>
      <c r="P209" s="189">
        <f t="shared" si="217"/>
        <v>0</v>
      </c>
      <c r="Q209" s="189">
        <f t="shared" si="217"/>
        <v>0</v>
      </c>
      <c r="R209" s="189">
        <f t="shared" si="217"/>
        <v>133</v>
      </c>
      <c r="S209" s="190">
        <f t="shared" si="217"/>
        <v>170</v>
      </c>
      <c r="T209" s="189">
        <f t="shared" si="217"/>
        <v>303</v>
      </c>
      <c r="U209" s="189">
        <f t="shared" si="217"/>
        <v>0</v>
      </c>
      <c r="V209" s="191">
        <f t="shared" si="217"/>
        <v>249</v>
      </c>
      <c r="W209" s="192">
        <f t="shared" si="216"/>
        <v>0</v>
      </c>
    </row>
    <row r="210" spans="1:23" ht="14.25" thickTop="1" thickBot="1" x14ac:dyDescent="0.25">
      <c r="B210" s="212"/>
      <c r="C210" s="123"/>
      <c r="D210" s="123"/>
      <c r="E210" s="123"/>
      <c r="F210" s="123"/>
      <c r="G210" s="123"/>
      <c r="H210" s="123"/>
      <c r="I210" s="124"/>
      <c r="L210" s="226" t="s">
        <v>22</v>
      </c>
      <c r="M210" s="248">
        <v>0</v>
      </c>
      <c r="N210" s="249">
        <v>0</v>
      </c>
      <c r="O210" s="179">
        <v>0</v>
      </c>
      <c r="P210" s="255">
        <v>0</v>
      </c>
      <c r="Q210" s="183">
        <f>O210+P207</f>
        <v>0</v>
      </c>
      <c r="R210" s="248"/>
      <c r="S210" s="249"/>
      <c r="T210" s="179"/>
      <c r="U210" s="255"/>
      <c r="V210" s="187"/>
      <c r="W210" s="222"/>
    </row>
    <row r="211" spans="1:23" ht="14.25" thickTop="1" thickBot="1" x14ac:dyDescent="0.25">
      <c r="B211" s="212"/>
      <c r="C211" s="123"/>
      <c r="D211" s="123"/>
      <c r="E211" s="123"/>
      <c r="F211" s="123"/>
      <c r="G211" s="123"/>
      <c r="H211" s="123"/>
      <c r="I211" s="124"/>
      <c r="L211" s="209" t="s">
        <v>23</v>
      </c>
      <c r="M211" s="193">
        <f t="shared" ref="M211:Q211" si="218">M206+M207+M210</f>
        <v>0</v>
      </c>
      <c r="N211" s="193">
        <f t="shared" si="218"/>
        <v>0</v>
      </c>
      <c r="O211" s="197">
        <f t="shared" si="218"/>
        <v>0</v>
      </c>
      <c r="P211" s="197">
        <f t="shared" si="218"/>
        <v>0</v>
      </c>
      <c r="Q211" s="196">
        <f t="shared" si="218"/>
        <v>0</v>
      </c>
      <c r="R211" s="193"/>
      <c r="S211" s="193"/>
      <c r="T211" s="197"/>
      <c r="U211" s="197"/>
      <c r="V211" s="197"/>
      <c r="W211" s="198"/>
    </row>
    <row r="212" spans="1:23" ht="13.5" thickTop="1" x14ac:dyDescent="0.2">
      <c r="A212" s="129"/>
      <c r="B212" s="213"/>
      <c r="C212" s="130"/>
      <c r="D212" s="130"/>
      <c r="E212" s="130"/>
      <c r="F212" s="130"/>
      <c r="G212" s="130"/>
      <c r="H212" s="130"/>
      <c r="I212" s="131"/>
      <c r="J212" s="129"/>
      <c r="K212" s="129"/>
      <c r="L212" s="260" t="s">
        <v>25</v>
      </c>
      <c r="M212" s="261">
        <v>0</v>
      </c>
      <c r="N212" s="262">
        <v>0</v>
      </c>
      <c r="O212" s="180">
        <v>0</v>
      </c>
      <c r="P212" s="263">
        <v>0</v>
      </c>
      <c r="Q212" s="185">
        <f>O212+P211</f>
        <v>0</v>
      </c>
      <c r="R212" s="261"/>
      <c r="S212" s="262"/>
      <c r="T212" s="180"/>
      <c r="U212" s="263"/>
      <c r="V212" s="188"/>
      <c r="W212" s="264"/>
    </row>
    <row r="213" spans="1:23" ht="13.5" customHeight="1" x14ac:dyDescent="0.2">
      <c r="A213" s="129"/>
      <c r="B213" s="214"/>
      <c r="C213" s="132"/>
      <c r="D213" s="132"/>
      <c r="E213" s="132"/>
      <c r="F213" s="132"/>
      <c r="G213" s="132"/>
      <c r="H213" s="132"/>
      <c r="I213" s="133"/>
      <c r="J213" s="129"/>
      <c r="K213" s="129"/>
      <c r="L213" s="260" t="s">
        <v>26</v>
      </c>
      <c r="M213" s="261">
        <v>0</v>
      </c>
      <c r="N213" s="262">
        <v>0</v>
      </c>
      <c r="O213" s="180">
        <v>0</v>
      </c>
      <c r="P213" s="265">
        <v>0</v>
      </c>
      <c r="Q213" s="185">
        <f>O213+P212</f>
        <v>0</v>
      </c>
      <c r="R213" s="261"/>
      <c r="S213" s="262"/>
      <c r="T213" s="180"/>
      <c r="U213" s="265"/>
      <c r="V213" s="180"/>
      <c r="W213" s="264"/>
    </row>
    <row r="214" spans="1:23" ht="13.5" customHeight="1" thickBot="1" x14ac:dyDescent="0.25">
      <c r="A214" s="129"/>
      <c r="B214" s="214"/>
      <c r="C214" s="132"/>
      <c r="D214" s="132"/>
      <c r="E214" s="132"/>
      <c r="F214" s="132"/>
      <c r="G214" s="132"/>
      <c r="H214" s="132"/>
      <c r="I214" s="133"/>
      <c r="J214" s="129"/>
      <c r="K214" s="129"/>
      <c r="L214" s="260" t="s">
        <v>27</v>
      </c>
      <c r="M214" s="261">
        <v>0</v>
      </c>
      <c r="N214" s="262">
        <v>0</v>
      </c>
      <c r="O214" s="180">
        <v>0</v>
      </c>
      <c r="P214" s="266">
        <v>0</v>
      </c>
      <c r="Q214" s="185">
        <f>O214+P213</f>
        <v>0</v>
      </c>
      <c r="R214" s="261"/>
      <c r="S214" s="262"/>
      <c r="T214" s="180"/>
      <c r="U214" s="266"/>
      <c r="V214" s="188"/>
      <c r="W214" s="264"/>
    </row>
    <row r="215" spans="1:23" ht="13.5" customHeight="1" thickTop="1" thickBot="1" x14ac:dyDescent="0.25">
      <c r="A215" s="129"/>
      <c r="B215" s="214"/>
      <c r="C215" s="132"/>
      <c r="D215" s="132"/>
      <c r="E215" s="132"/>
      <c r="F215" s="132"/>
      <c r="G215" s="132"/>
      <c r="H215" s="132"/>
      <c r="I215" s="133"/>
      <c r="J215" s="129"/>
      <c r="K215" s="129"/>
      <c r="L215" s="208" t="s">
        <v>28</v>
      </c>
      <c r="M215" s="189">
        <f t="shared" ref="M215:Q215" si="219">+M212+M213+M214</f>
        <v>0</v>
      </c>
      <c r="N215" s="190">
        <f t="shared" si="219"/>
        <v>0</v>
      </c>
      <c r="O215" s="189">
        <f t="shared" si="219"/>
        <v>0</v>
      </c>
      <c r="P215" s="189">
        <f t="shared" si="219"/>
        <v>0</v>
      </c>
      <c r="Q215" s="195">
        <f t="shared" si="219"/>
        <v>0</v>
      </c>
      <c r="R215" s="189"/>
      <c r="S215" s="190"/>
      <c r="T215" s="189"/>
      <c r="U215" s="189"/>
      <c r="V215" s="195"/>
      <c r="W215" s="192"/>
    </row>
    <row r="216" spans="1:23" ht="14.25" thickTop="1" thickBot="1" x14ac:dyDescent="0.25">
      <c r="B216" s="212"/>
      <c r="C216" s="123"/>
      <c r="D216" s="123"/>
      <c r="E216" s="123"/>
      <c r="F216" s="123"/>
      <c r="G216" s="123"/>
      <c r="H216" s="123"/>
      <c r="I216" s="124"/>
      <c r="L216" s="208" t="s">
        <v>92</v>
      </c>
      <c r="M216" s="189">
        <f t="shared" ref="M216:Q216" si="220">+M201+M205+M211+M215</f>
        <v>0</v>
      </c>
      <c r="N216" s="190">
        <f t="shared" si="220"/>
        <v>0</v>
      </c>
      <c r="O216" s="189">
        <f t="shared" si="220"/>
        <v>0</v>
      </c>
      <c r="P216" s="189">
        <f t="shared" si="220"/>
        <v>0</v>
      </c>
      <c r="Q216" s="189">
        <f t="shared" si="220"/>
        <v>0</v>
      </c>
      <c r="R216" s="189"/>
      <c r="S216" s="190"/>
      <c r="T216" s="189"/>
      <c r="U216" s="189"/>
      <c r="V216" s="191"/>
      <c r="W216" s="192"/>
    </row>
    <row r="217" spans="1:23" ht="14.25" thickTop="1" thickBot="1" x14ac:dyDescent="0.25">
      <c r="B217" s="212"/>
      <c r="C217" s="123"/>
      <c r="D217" s="123"/>
      <c r="E217" s="123"/>
      <c r="F217" s="123"/>
      <c r="G217" s="123"/>
      <c r="H217" s="123"/>
      <c r="I217" s="124"/>
      <c r="L217" s="205" t="s">
        <v>61</v>
      </c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6"/>
    </row>
    <row r="218" spans="1:23" ht="13.5" thickTop="1" x14ac:dyDescent="0.2">
      <c r="B218" s="212"/>
      <c r="C218" s="123"/>
      <c r="D218" s="123"/>
      <c r="E218" s="123"/>
      <c r="F218" s="123"/>
      <c r="G218" s="123"/>
      <c r="H218" s="123"/>
      <c r="I218" s="124"/>
      <c r="L218" s="308" t="s">
        <v>53</v>
      </c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10"/>
    </row>
    <row r="219" spans="1:23" ht="13.5" thickBot="1" x14ac:dyDescent="0.25">
      <c r="B219" s="212"/>
      <c r="C219" s="123"/>
      <c r="D219" s="123"/>
      <c r="E219" s="123"/>
      <c r="F219" s="123"/>
      <c r="G219" s="123"/>
      <c r="H219" s="123"/>
      <c r="I219" s="124"/>
      <c r="L219" s="311" t="s">
        <v>54</v>
      </c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3"/>
    </row>
    <row r="220" spans="1:23" ht="14.25" thickTop="1" thickBot="1" x14ac:dyDescent="0.25">
      <c r="B220" s="212"/>
      <c r="C220" s="123"/>
      <c r="D220" s="123"/>
      <c r="E220" s="123"/>
      <c r="F220" s="123"/>
      <c r="G220" s="123"/>
      <c r="H220" s="123"/>
      <c r="I220" s="124"/>
      <c r="L220" s="202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122" t="s">
        <v>41</v>
      </c>
    </row>
    <row r="221" spans="1:23" ht="14.25" thickTop="1" thickBot="1" x14ac:dyDescent="0.25">
      <c r="B221" s="212"/>
      <c r="C221" s="123"/>
      <c r="D221" s="123"/>
      <c r="E221" s="123"/>
      <c r="F221" s="123"/>
      <c r="G221" s="123"/>
      <c r="H221" s="123"/>
      <c r="I221" s="124"/>
      <c r="L221" s="224"/>
      <c r="M221" s="317" t="s">
        <v>91</v>
      </c>
      <c r="N221" s="318"/>
      <c r="O221" s="318"/>
      <c r="P221" s="318"/>
      <c r="Q221" s="319"/>
      <c r="R221" s="317" t="s">
        <v>93</v>
      </c>
      <c r="S221" s="318"/>
      <c r="T221" s="318"/>
      <c r="U221" s="318"/>
      <c r="V221" s="319"/>
      <c r="W221" s="225" t="s">
        <v>4</v>
      </c>
    </row>
    <row r="222" spans="1:23" ht="13.5" thickTop="1" x14ac:dyDescent="0.2">
      <c r="B222" s="212"/>
      <c r="C222" s="123"/>
      <c r="D222" s="123"/>
      <c r="E222" s="123"/>
      <c r="F222" s="123"/>
      <c r="G222" s="123"/>
      <c r="H222" s="123"/>
      <c r="I222" s="124"/>
      <c r="L222" s="226" t="s">
        <v>5</v>
      </c>
      <c r="M222" s="227"/>
      <c r="N222" s="230"/>
      <c r="O222" s="199"/>
      <c r="P222" s="231"/>
      <c r="Q222" s="200"/>
      <c r="R222" s="227"/>
      <c r="S222" s="230"/>
      <c r="T222" s="199"/>
      <c r="U222" s="231"/>
      <c r="V222" s="200"/>
      <c r="W222" s="229" t="s">
        <v>6</v>
      </c>
    </row>
    <row r="223" spans="1:23" ht="13.5" thickBot="1" x14ac:dyDescent="0.25">
      <c r="B223" s="212"/>
      <c r="C223" s="123"/>
      <c r="D223" s="123"/>
      <c r="E223" s="123"/>
      <c r="F223" s="123"/>
      <c r="G223" s="123"/>
      <c r="H223" s="123"/>
      <c r="I223" s="124"/>
      <c r="L223" s="232"/>
      <c r="M223" s="236" t="s">
        <v>42</v>
      </c>
      <c r="N223" s="237" t="s">
        <v>43</v>
      </c>
      <c r="O223" s="201" t="s">
        <v>55</v>
      </c>
      <c r="P223" s="238" t="s">
        <v>13</v>
      </c>
      <c r="Q223" s="221" t="s">
        <v>9</v>
      </c>
      <c r="R223" s="236" t="s">
        <v>42</v>
      </c>
      <c r="S223" s="237" t="s">
        <v>43</v>
      </c>
      <c r="T223" s="201" t="s">
        <v>55</v>
      </c>
      <c r="U223" s="238" t="s">
        <v>13</v>
      </c>
      <c r="V223" s="221" t="s">
        <v>9</v>
      </c>
      <c r="W223" s="235"/>
    </row>
    <row r="224" spans="1:23" ht="5.25" customHeight="1" thickTop="1" x14ac:dyDescent="0.2">
      <c r="B224" s="212"/>
      <c r="C224" s="123"/>
      <c r="D224" s="123"/>
      <c r="E224" s="123"/>
      <c r="F224" s="123"/>
      <c r="G224" s="123"/>
      <c r="H224" s="123"/>
      <c r="I224" s="124"/>
      <c r="L224" s="226"/>
      <c r="M224" s="242"/>
      <c r="N224" s="243"/>
      <c r="O224" s="176"/>
      <c r="P224" s="244"/>
      <c r="Q224" s="182"/>
      <c r="R224" s="242"/>
      <c r="S224" s="243"/>
      <c r="T224" s="176"/>
      <c r="U224" s="244"/>
      <c r="V224" s="186"/>
      <c r="W224" s="245"/>
    </row>
    <row r="225" spans="1:23" x14ac:dyDescent="0.2">
      <c r="B225" s="212"/>
      <c r="C225" s="123"/>
      <c r="D225" s="123"/>
      <c r="E225" s="123"/>
      <c r="F225" s="123"/>
      <c r="G225" s="123"/>
      <c r="H225" s="123"/>
      <c r="I225" s="124"/>
      <c r="L225" s="226" t="s">
        <v>14</v>
      </c>
      <c r="M225" s="248">
        <f t="shared" ref="M225:N227" si="221">+M171+M198</f>
        <v>0</v>
      </c>
      <c r="N225" s="249">
        <f t="shared" si="221"/>
        <v>0</v>
      </c>
      <c r="O225" s="177">
        <f>+M225+N225</f>
        <v>0</v>
      </c>
      <c r="P225" s="102">
        <f>+P171+P198</f>
        <v>0</v>
      </c>
      <c r="Q225" s="183">
        <f>+O225+P225</f>
        <v>0</v>
      </c>
      <c r="R225" s="248">
        <f t="shared" ref="R225:S231" si="222">+R171+R198</f>
        <v>0</v>
      </c>
      <c r="S225" s="249">
        <f t="shared" si="222"/>
        <v>0</v>
      </c>
      <c r="T225" s="177">
        <f>+R225+S225</f>
        <v>0</v>
      </c>
      <c r="U225" s="102">
        <f t="shared" ref="U225:U231" si="223">+U171+U198</f>
        <v>0</v>
      </c>
      <c r="V225" s="187">
        <f>+T225+U225</f>
        <v>0</v>
      </c>
      <c r="W225" s="222">
        <f t="shared" ref="W225:W229" si="224">IF(Q225=0,0,((V225/Q225)-1)*100)</f>
        <v>0</v>
      </c>
    </row>
    <row r="226" spans="1:23" x14ac:dyDescent="0.2">
      <c r="B226" s="212"/>
      <c r="C226" s="123"/>
      <c r="D226" s="123"/>
      <c r="E226" s="123"/>
      <c r="F226" s="123"/>
      <c r="G226" s="123"/>
      <c r="H226" s="123"/>
      <c r="I226" s="124"/>
      <c r="L226" s="226" t="s">
        <v>15</v>
      </c>
      <c r="M226" s="248">
        <f t="shared" si="221"/>
        <v>0</v>
      </c>
      <c r="N226" s="249">
        <f t="shared" si="221"/>
        <v>0</v>
      </c>
      <c r="O226" s="177">
        <f t="shared" ref="O226:O227" si="225">+M226+N226</f>
        <v>0</v>
      </c>
      <c r="P226" s="102">
        <f>+P172+P199</f>
        <v>0</v>
      </c>
      <c r="Q226" s="183">
        <f t="shared" ref="Q226:Q227" si="226">+O226+P226</f>
        <v>0</v>
      </c>
      <c r="R226" s="248">
        <f t="shared" si="222"/>
        <v>0</v>
      </c>
      <c r="S226" s="249">
        <f t="shared" si="222"/>
        <v>0</v>
      </c>
      <c r="T226" s="177">
        <f t="shared" ref="T226:T227" si="227">+R226+S226</f>
        <v>0</v>
      </c>
      <c r="U226" s="102">
        <f t="shared" si="223"/>
        <v>0</v>
      </c>
      <c r="V226" s="187">
        <f t="shared" ref="V226:V227" si="228">+T226+U226</f>
        <v>0</v>
      </c>
      <c r="W226" s="222">
        <f t="shared" si="224"/>
        <v>0</v>
      </c>
    </row>
    <row r="227" spans="1:23" ht="13.5" thickBot="1" x14ac:dyDescent="0.25">
      <c r="B227" s="212"/>
      <c r="C227" s="123"/>
      <c r="D227" s="123"/>
      <c r="E227" s="123"/>
      <c r="F227" s="123"/>
      <c r="G227" s="123"/>
      <c r="H227" s="123"/>
      <c r="I227" s="124"/>
      <c r="L227" s="232" t="s">
        <v>16</v>
      </c>
      <c r="M227" s="248">
        <f t="shared" si="221"/>
        <v>0</v>
      </c>
      <c r="N227" s="249">
        <f t="shared" si="221"/>
        <v>0</v>
      </c>
      <c r="O227" s="177">
        <f t="shared" si="225"/>
        <v>0</v>
      </c>
      <c r="P227" s="102">
        <f>+P173+P200</f>
        <v>0</v>
      </c>
      <c r="Q227" s="183">
        <f t="shared" si="226"/>
        <v>0</v>
      </c>
      <c r="R227" s="248">
        <f t="shared" si="222"/>
        <v>19</v>
      </c>
      <c r="S227" s="249">
        <f t="shared" si="222"/>
        <v>35</v>
      </c>
      <c r="T227" s="177">
        <f t="shared" si="227"/>
        <v>54</v>
      </c>
      <c r="U227" s="102">
        <f t="shared" si="223"/>
        <v>0</v>
      </c>
      <c r="V227" s="187">
        <f t="shared" si="228"/>
        <v>54</v>
      </c>
      <c r="W227" s="222">
        <f t="shared" si="224"/>
        <v>0</v>
      </c>
    </row>
    <row r="228" spans="1:23" ht="14.25" thickTop="1" thickBot="1" x14ac:dyDescent="0.25">
      <c r="B228" s="212"/>
      <c r="C228" s="123"/>
      <c r="D228" s="123"/>
      <c r="E228" s="123"/>
      <c r="F228" s="123"/>
      <c r="G228" s="123"/>
      <c r="H228" s="123"/>
      <c r="I228" s="124"/>
      <c r="L228" s="208" t="s">
        <v>17</v>
      </c>
      <c r="M228" s="189">
        <f>+M225+M226+M227</f>
        <v>0</v>
      </c>
      <c r="N228" s="190">
        <f>+N225+N226+N227</f>
        <v>0</v>
      </c>
      <c r="O228" s="189">
        <f>+O225+O226+O227</f>
        <v>0</v>
      </c>
      <c r="P228" s="189">
        <f>+P225+P226+P227</f>
        <v>0</v>
      </c>
      <c r="Q228" s="189">
        <f>+Q225+Q226+Q227</f>
        <v>0</v>
      </c>
      <c r="R228" s="189">
        <f t="shared" si="222"/>
        <v>19</v>
      </c>
      <c r="S228" s="190">
        <f t="shared" si="222"/>
        <v>35</v>
      </c>
      <c r="T228" s="189">
        <f>+T225+T226+T227</f>
        <v>54</v>
      </c>
      <c r="U228" s="189">
        <f t="shared" si="223"/>
        <v>0</v>
      </c>
      <c r="V228" s="191">
        <f>+V225+V226+V227</f>
        <v>54</v>
      </c>
      <c r="W228" s="192">
        <f t="shared" si="224"/>
        <v>0</v>
      </c>
    </row>
    <row r="229" spans="1:23" ht="13.5" thickTop="1" x14ac:dyDescent="0.2">
      <c r="B229" s="212"/>
      <c r="C229" s="123"/>
      <c r="D229" s="123"/>
      <c r="E229" s="123"/>
      <c r="F229" s="123"/>
      <c r="G229" s="123"/>
      <c r="H229" s="123"/>
      <c r="I229" s="124"/>
      <c r="L229" s="226" t="s">
        <v>18</v>
      </c>
      <c r="M229" s="258">
        <f t="shared" ref="M229:N231" si="229">+M175+M202</f>
        <v>0</v>
      </c>
      <c r="N229" s="259">
        <f t="shared" si="229"/>
        <v>0</v>
      </c>
      <c r="O229" s="178">
        <f t="shared" ref="O229:O230" si="230">+M229+N229</f>
        <v>0</v>
      </c>
      <c r="P229" s="102">
        <f>+P175+P202</f>
        <v>0</v>
      </c>
      <c r="Q229" s="184">
        <f t="shared" ref="Q229:Q230" si="231">+O229+P229</f>
        <v>0</v>
      </c>
      <c r="R229" s="258">
        <f t="shared" si="222"/>
        <v>29</v>
      </c>
      <c r="S229" s="259">
        <f t="shared" si="222"/>
        <v>33</v>
      </c>
      <c r="T229" s="178">
        <f t="shared" ref="T229:T230" si="232">+R229+S229</f>
        <v>62</v>
      </c>
      <c r="U229" s="102">
        <f t="shared" si="223"/>
        <v>0</v>
      </c>
      <c r="V229" s="187">
        <f t="shared" ref="V229:V230" si="233">+T229+U229</f>
        <v>62</v>
      </c>
      <c r="W229" s="222">
        <f t="shared" si="224"/>
        <v>0</v>
      </c>
    </row>
    <row r="230" spans="1:23" x14ac:dyDescent="0.2">
      <c r="B230" s="212"/>
      <c r="C230" s="123"/>
      <c r="D230" s="123"/>
      <c r="E230" s="123"/>
      <c r="F230" s="123"/>
      <c r="G230" s="123"/>
      <c r="H230" s="123"/>
      <c r="I230" s="124"/>
      <c r="L230" s="226" t="s">
        <v>19</v>
      </c>
      <c r="M230" s="248">
        <f t="shared" si="229"/>
        <v>0</v>
      </c>
      <c r="N230" s="249">
        <f t="shared" si="229"/>
        <v>0</v>
      </c>
      <c r="O230" s="177">
        <f t="shared" si="230"/>
        <v>0</v>
      </c>
      <c r="P230" s="102">
        <f>+P176+P203</f>
        <v>0</v>
      </c>
      <c r="Q230" s="183">
        <f t="shared" si="231"/>
        <v>0</v>
      </c>
      <c r="R230" s="248">
        <f t="shared" si="222"/>
        <v>25</v>
      </c>
      <c r="S230" s="249">
        <f t="shared" si="222"/>
        <v>25</v>
      </c>
      <c r="T230" s="177">
        <f t="shared" si="232"/>
        <v>50</v>
      </c>
      <c r="U230" s="102">
        <f t="shared" si="223"/>
        <v>0</v>
      </c>
      <c r="V230" s="187">
        <f t="shared" si="233"/>
        <v>50</v>
      </c>
      <c r="W230" s="222">
        <f>IF(Q230=0,0,((V230/Q230)-1)*100)</f>
        <v>0</v>
      </c>
    </row>
    <row r="231" spans="1:23" ht="13.5" thickBot="1" x14ac:dyDescent="0.25">
      <c r="B231" s="212"/>
      <c r="C231" s="123"/>
      <c r="D231" s="123"/>
      <c r="E231" s="123"/>
      <c r="F231" s="123"/>
      <c r="G231" s="123"/>
      <c r="H231" s="123"/>
      <c r="I231" s="124"/>
      <c r="L231" s="226" t="s">
        <v>20</v>
      </c>
      <c r="M231" s="248">
        <f t="shared" si="229"/>
        <v>0</v>
      </c>
      <c r="N231" s="249">
        <f t="shared" si="229"/>
        <v>0</v>
      </c>
      <c r="O231" s="177">
        <f>+M231+N231</f>
        <v>0</v>
      </c>
      <c r="P231" s="102">
        <f>+P177+P204</f>
        <v>0</v>
      </c>
      <c r="Q231" s="183">
        <f>+O231+P231</f>
        <v>0</v>
      </c>
      <c r="R231" s="248">
        <f t="shared" si="222"/>
        <v>22</v>
      </c>
      <c r="S231" s="249">
        <f t="shared" si="222"/>
        <v>30</v>
      </c>
      <c r="T231" s="177">
        <f>+R231+S231</f>
        <v>52</v>
      </c>
      <c r="U231" s="102">
        <f t="shared" si="223"/>
        <v>0</v>
      </c>
      <c r="V231" s="187">
        <f>+T231+U231</f>
        <v>52</v>
      </c>
      <c r="W231" s="222">
        <f>IF(Q231=0,0,((V231/Q231)-1)*100)</f>
        <v>0</v>
      </c>
    </row>
    <row r="232" spans="1:23" ht="14.25" thickTop="1" thickBot="1" x14ac:dyDescent="0.25">
      <c r="B232" s="212"/>
      <c r="C232" s="123"/>
      <c r="D232" s="123"/>
      <c r="E232" s="123"/>
      <c r="F232" s="123"/>
      <c r="G232" s="123"/>
      <c r="H232" s="123"/>
      <c r="I232" s="124"/>
      <c r="L232" s="208" t="s">
        <v>89</v>
      </c>
      <c r="M232" s="189">
        <f t="shared" ref="M232:V232" si="234">+M229+M230+M231</f>
        <v>0</v>
      </c>
      <c r="N232" s="190">
        <f t="shared" si="234"/>
        <v>0</v>
      </c>
      <c r="O232" s="189">
        <f t="shared" si="234"/>
        <v>0</v>
      </c>
      <c r="P232" s="189">
        <f t="shared" si="234"/>
        <v>0</v>
      </c>
      <c r="Q232" s="189">
        <f t="shared" si="234"/>
        <v>0</v>
      </c>
      <c r="R232" s="189">
        <f t="shared" si="234"/>
        <v>76</v>
      </c>
      <c r="S232" s="190">
        <f t="shared" si="234"/>
        <v>88</v>
      </c>
      <c r="T232" s="189">
        <f t="shared" si="234"/>
        <v>164</v>
      </c>
      <c r="U232" s="189">
        <f t="shared" si="234"/>
        <v>0</v>
      </c>
      <c r="V232" s="191">
        <f t="shared" si="234"/>
        <v>164</v>
      </c>
      <c r="W232" s="192">
        <f t="shared" ref="W232" si="235">IF(Q232=0,0,((V232/Q232)-1)*100)</f>
        <v>0</v>
      </c>
    </row>
    <row r="233" spans="1:23" ht="13.5" thickTop="1" x14ac:dyDescent="0.2">
      <c r="B233" s="212"/>
      <c r="C233" s="123"/>
      <c r="D233" s="123"/>
      <c r="E233" s="123"/>
      <c r="F233" s="123"/>
      <c r="G233" s="123"/>
      <c r="H233" s="123"/>
      <c r="I233" s="124"/>
      <c r="L233" s="226" t="s">
        <v>21</v>
      </c>
      <c r="M233" s="248">
        <f>+M179+M206</f>
        <v>0</v>
      </c>
      <c r="N233" s="249">
        <f>+N179+N206</f>
        <v>0</v>
      </c>
      <c r="O233" s="177">
        <f t="shared" ref="O233:O237" si="236">+M233+N233</f>
        <v>0</v>
      </c>
      <c r="P233" s="102">
        <f>+P179+P206</f>
        <v>0</v>
      </c>
      <c r="Q233" s="183">
        <f t="shared" ref="Q233:Q237" si="237">+O233+P233</f>
        <v>0</v>
      </c>
      <c r="R233" s="248">
        <f>+R179+R206</f>
        <v>15</v>
      </c>
      <c r="S233" s="249">
        <f>+S179+S206</f>
        <v>20</v>
      </c>
      <c r="T233" s="177">
        <f t="shared" ref="T233" si="238">+R233+S233</f>
        <v>35</v>
      </c>
      <c r="U233" s="102">
        <f>+U179+U206</f>
        <v>0</v>
      </c>
      <c r="V233" s="187">
        <f t="shared" ref="V233" si="239">+T233+U233</f>
        <v>35</v>
      </c>
      <c r="W233" s="222">
        <v>0</v>
      </c>
    </row>
    <row r="234" spans="1:23" ht="13.5" thickBot="1" x14ac:dyDescent="0.25">
      <c r="B234" s="212"/>
      <c r="C234" s="123"/>
      <c r="D234" s="123"/>
      <c r="E234" s="123"/>
      <c r="F234" s="123"/>
      <c r="G234" s="123"/>
      <c r="H234" s="123"/>
      <c r="I234" s="124"/>
      <c r="L234" s="226" t="s">
        <v>90</v>
      </c>
      <c r="M234" s="248">
        <f>+M180+M207</f>
        <v>0</v>
      </c>
      <c r="N234" s="249">
        <f>+N180+N207</f>
        <v>0</v>
      </c>
      <c r="O234" s="177">
        <f>+M234+N234</f>
        <v>0</v>
      </c>
      <c r="P234" s="102">
        <f>+P180+P207</f>
        <v>0</v>
      </c>
      <c r="Q234" s="183">
        <f>+O234+P234</f>
        <v>0</v>
      </c>
      <c r="R234" s="248">
        <f>+R207+R180</f>
        <v>23</v>
      </c>
      <c r="S234" s="249">
        <f>+S207+S180</f>
        <v>27</v>
      </c>
      <c r="T234" s="177">
        <f>+R234+S234</f>
        <v>50</v>
      </c>
      <c r="U234" s="102">
        <f>+U180+U207</f>
        <v>0</v>
      </c>
      <c r="V234" s="187">
        <f>+T234+U234</f>
        <v>50</v>
      </c>
      <c r="W234" s="222">
        <v>0</v>
      </c>
    </row>
    <row r="235" spans="1:23" ht="14.25" thickTop="1" thickBot="1" x14ac:dyDescent="0.25">
      <c r="B235" s="212"/>
      <c r="C235" s="123"/>
      <c r="D235" s="123"/>
      <c r="E235" s="123"/>
      <c r="F235" s="123"/>
      <c r="G235" s="123"/>
      <c r="H235" s="123"/>
      <c r="I235" s="124"/>
      <c r="L235" s="208" t="s">
        <v>94</v>
      </c>
      <c r="M235" s="189">
        <f t="shared" ref="M235" si="240">+M232+M233+M234</f>
        <v>0</v>
      </c>
      <c r="N235" s="190">
        <f t="shared" ref="N235" si="241">+N232+N233+N234</f>
        <v>0</v>
      </c>
      <c r="O235" s="189">
        <f t="shared" ref="O235" si="242">+O232+O233+O234</f>
        <v>0</v>
      </c>
      <c r="P235" s="189">
        <f t="shared" ref="P235" si="243">+P232+P233+P234</f>
        <v>0</v>
      </c>
      <c r="Q235" s="189">
        <f t="shared" ref="Q235" si="244">+Q232+Q233+Q234</f>
        <v>0</v>
      </c>
      <c r="R235" s="189">
        <f t="shared" ref="R235" si="245">+R232+R233+R234</f>
        <v>114</v>
      </c>
      <c r="S235" s="190">
        <f t="shared" ref="S235" si="246">+S232+S233+S234</f>
        <v>135</v>
      </c>
      <c r="T235" s="189">
        <f t="shared" ref="T235" si="247">+T232+T233+T234</f>
        <v>249</v>
      </c>
      <c r="U235" s="189">
        <f t="shared" ref="U235" si="248">+U232+U233+U234</f>
        <v>0</v>
      </c>
      <c r="V235" s="191">
        <f t="shared" ref="V235" si="249">+V232+V233+V234</f>
        <v>249</v>
      </c>
      <c r="W235" s="192">
        <f t="shared" ref="W235:W236" si="250">IF(Q235=0,0,((V235/Q235)-1)*100)</f>
        <v>0</v>
      </c>
    </row>
    <row r="236" spans="1:23" ht="14.25" thickTop="1" thickBot="1" x14ac:dyDescent="0.25">
      <c r="B236" s="212"/>
      <c r="C236" s="123"/>
      <c r="D236" s="123"/>
      <c r="E236" s="123"/>
      <c r="F236" s="123"/>
      <c r="G236" s="123"/>
      <c r="H236" s="123"/>
      <c r="I236" s="124"/>
      <c r="L236" s="208" t="s">
        <v>95</v>
      </c>
      <c r="M236" s="189">
        <f t="shared" ref="M236:V236" si="251">+M228+M232+M233+M234</f>
        <v>0</v>
      </c>
      <c r="N236" s="190">
        <f t="shared" si="251"/>
        <v>0</v>
      </c>
      <c r="O236" s="189">
        <f t="shared" si="251"/>
        <v>0</v>
      </c>
      <c r="P236" s="189">
        <f t="shared" si="251"/>
        <v>0</v>
      </c>
      <c r="Q236" s="189">
        <f t="shared" si="251"/>
        <v>0</v>
      </c>
      <c r="R236" s="189">
        <f t="shared" si="251"/>
        <v>133</v>
      </c>
      <c r="S236" s="190">
        <f t="shared" si="251"/>
        <v>170</v>
      </c>
      <c r="T236" s="189">
        <f t="shared" si="251"/>
        <v>303</v>
      </c>
      <c r="U236" s="189">
        <f t="shared" si="251"/>
        <v>0</v>
      </c>
      <c r="V236" s="191">
        <f t="shared" si="251"/>
        <v>303</v>
      </c>
      <c r="W236" s="192">
        <f t="shared" si="250"/>
        <v>0</v>
      </c>
    </row>
    <row r="237" spans="1:23" ht="14.25" thickTop="1" thickBot="1" x14ac:dyDescent="0.25">
      <c r="B237" s="212"/>
      <c r="C237" s="123"/>
      <c r="D237" s="123"/>
      <c r="E237" s="123"/>
      <c r="F237" s="123"/>
      <c r="G237" s="123"/>
      <c r="H237" s="123"/>
      <c r="I237" s="124"/>
      <c r="L237" s="226" t="s">
        <v>22</v>
      </c>
      <c r="M237" s="248">
        <f>+M183+M210</f>
        <v>0</v>
      </c>
      <c r="N237" s="249">
        <f>+N183+N210</f>
        <v>0</v>
      </c>
      <c r="O237" s="179">
        <f t="shared" si="236"/>
        <v>0</v>
      </c>
      <c r="P237" s="255">
        <f>+P183+P210</f>
        <v>0</v>
      </c>
      <c r="Q237" s="183">
        <f t="shared" si="237"/>
        <v>0</v>
      </c>
      <c r="R237" s="248"/>
      <c r="S237" s="249"/>
      <c r="T237" s="179"/>
      <c r="U237" s="255"/>
      <c r="V237" s="187"/>
      <c r="W237" s="222"/>
    </row>
    <row r="238" spans="1:23" ht="14.25" thickTop="1" thickBot="1" x14ac:dyDescent="0.25">
      <c r="A238" s="125"/>
      <c r="B238" s="126"/>
      <c r="C238" s="127"/>
      <c r="D238" s="127"/>
      <c r="E238" s="127"/>
      <c r="F238" s="127"/>
      <c r="G238" s="127"/>
      <c r="H238" s="127"/>
      <c r="I238" s="128"/>
      <c r="J238" s="125"/>
      <c r="L238" s="209" t="s">
        <v>23</v>
      </c>
      <c r="M238" s="193">
        <f t="shared" ref="M238:Q238" si="252">M233+M234+M237</f>
        <v>0</v>
      </c>
      <c r="N238" s="193">
        <f t="shared" si="252"/>
        <v>0</v>
      </c>
      <c r="O238" s="194">
        <f t="shared" si="252"/>
        <v>0</v>
      </c>
      <c r="P238" s="195">
        <f t="shared" si="252"/>
        <v>0</v>
      </c>
      <c r="Q238" s="196">
        <f t="shared" si="252"/>
        <v>0</v>
      </c>
      <c r="R238" s="193"/>
      <c r="S238" s="193"/>
      <c r="T238" s="197"/>
      <c r="U238" s="197"/>
      <c r="V238" s="197"/>
      <c r="W238" s="198"/>
    </row>
    <row r="239" spans="1:23" ht="13.5" thickTop="1" x14ac:dyDescent="0.2">
      <c r="A239" s="129"/>
      <c r="B239" s="213"/>
      <c r="C239" s="130"/>
      <c r="D239" s="130"/>
      <c r="E239" s="130"/>
      <c r="F239" s="130"/>
      <c r="G239" s="130"/>
      <c r="H239" s="130"/>
      <c r="I239" s="131"/>
      <c r="J239" s="129"/>
      <c r="K239" s="129"/>
      <c r="L239" s="260" t="s">
        <v>25</v>
      </c>
      <c r="M239" s="261">
        <f t="shared" ref="M239:N241" si="253">+M185+M212</f>
        <v>0</v>
      </c>
      <c r="N239" s="262">
        <f t="shared" si="253"/>
        <v>0</v>
      </c>
      <c r="O239" s="180">
        <f t="shared" ref="O239:O241" si="254">+M239+N239</f>
        <v>0</v>
      </c>
      <c r="P239" s="263">
        <f>+P185+P212</f>
        <v>0</v>
      </c>
      <c r="Q239" s="185">
        <f t="shared" ref="Q239:Q241" si="255">+O239+P239</f>
        <v>0</v>
      </c>
      <c r="R239" s="261"/>
      <c r="S239" s="262"/>
      <c r="T239" s="180"/>
      <c r="U239" s="263"/>
      <c r="V239" s="188"/>
      <c r="W239" s="264"/>
    </row>
    <row r="240" spans="1:23" ht="13.5" customHeight="1" x14ac:dyDescent="0.2">
      <c r="A240" s="129"/>
      <c r="B240" s="214"/>
      <c r="C240" s="132"/>
      <c r="D240" s="132"/>
      <c r="E240" s="132"/>
      <c r="F240" s="132"/>
      <c r="G240" s="132"/>
      <c r="H240" s="132"/>
      <c r="I240" s="133"/>
      <c r="J240" s="129"/>
      <c r="K240" s="129"/>
      <c r="L240" s="260" t="s">
        <v>26</v>
      </c>
      <c r="M240" s="261">
        <f t="shared" si="253"/>
        <v>0</v>
      </c>
      <c r="N240" s="262">
        <f t="shared" si="253"/>
        <v>0</v>
      </c>
      <c r="O240" s="180">
        <f>+M240+N240</f>
        <v>0</v>
      </c>
      <c r="P240" s="265">
        <f>+P186+P213</f>
        <v>0</v>
      </c>
      <c r="Q240" s="185">
        <f>+O240+P240</f>
        <v>0</v>
      </c>
      <c r="R240" s="261"/>
      <c r="S240" s="262"/>
      <c r="T240" s="180"/>
      <c r="U240" s="265"/>
      <c r="V240" s="180"/>
      <c r="W240" s="264"/>
    </row>
    <row r="241" spans="1:23" ht="13.5" customHeight="1" thickBot="1" x14ac:dyDescent="0.25">
      <c r="A241" s="129"/>
      <c r="B241" s="214"/>
      <c r="C241" s="132"/>
      <c r="D241" s="132"/>
      <c r="E241" s="132"/>
      <c r="F241" s="132"/>
      <c r="G241" s="132"/>
      <c r="H241" s="132"/>
      <c r="I241" s="133"/>
      <c r="J241" s="129"/>
      <c r="K241" s="129"/>
      <c r="L241" s="260" t="s">
        <v>27</v>
      </c>
      <c r="M241" s="261">
        <f t="shared" si="253"/>
        <v>0</v>
      </c>
      <c r="N241" s="262">
        <f t="shared" si="253"/>
        <v>0</v>
      </c>
      <c r="O241" s="181">
        <f t="shared" si="254"/>
        <v>0</v>
      </c>
      <c r="P241" s="266">
        <f>+P187+P214</f>
        <v>0</v>
      </c>
      <c r="Q241" s="185">
        <f t="shared" si="255"/>
        <v>0</v>
      </c>
      <c r="R241" s="261"/>
      <c r="S241" s="262"/>
      <c r="T241" s="180"/>
      <c r="U241" s="266"/>
      <c r="V241" s="188"/>
      <c r="W241" s="264"/>
    </row>
    <row r="242" spans="1:23" ht="14.25" thickTop="1" thickBot="1" x14ac:dyDescent="0.25">
      <c r="B242" s="212"/>
      <c r="C242" s="123"/>
      <c r="D242" s="123"/>
      <c r="E242" s="123"/>
      <c r="F242" s="123"/>
      <c r="G242" s="123"/>
      <c r="H242" s="123"/>
      <c r="I242" s="124"/>
      <c r="L242" s="208" t="s">
        <v>28</v>
      </c>
      <c r="M242" s="189">
        <f t="shared" ref="M242:Q242" si="256">+M239+M240+M241</f>
        <v>0</v>
      </c>
      <c r="N242" s="190">
        <f t="shared" si="256"/>
        <v>0</v>
      </c>
      <c r="O242" s="189">
        <f t="shared" si="256"/>
        <v>0</v>
      </c>
      <c r="P242" s="189">
        <f t="shared" si="256"/>
        <v>0</v>
      </c>
      <c r="Q242" s="195">
        <f t="shared" si="256"/>
        <v>0</v>
      </c>
      <c r="R242" s="189"/>
      <c r="S242" s="190"/>
      <c r="T242" s="189"/>
      <c r="U242" s="189"/>
      <c r="V242" s="195"/>
      <c r="W242" s="192"/>
    </row>
    <row r="243" spans="1:23" ht="14.25" thickTop="1" thickBot="1" x14ac:dyDescent="0.25">
      <c r="B243" s="212"/>
      <c r="C243" s="123"/>
      <c r="D243" s="123"/>
      <c r="E243" s="123"/>
      <c r="F243" s="123"/>
      <c r="G243" s="123"/>
      <c r="H243" s="123"/>
      <c r="I243" s="124"/>
      <c r="L243" s="208" t="s">
        <v>92</v>
      </c>
      <c r="M243" s="189">
        <f t="shared" ref="M243:Q243" si="257">+M228+M232+M238+M242</f>
        <v>0</v>
      </c>
      <c r="N243" s="190">
        <f t="shared" si="257"/>
        <v>0</v>
      </c>
      <c r="O243" s="189">
        <f t="shared" si="257"/>
        <v>0</v>
      </c>
      <c r="P243" s="189">
        <f t="shared" si="257"/>
        <v>0</v>
      </c>
      <c r="Q243" s="189">
        <f t="shared" si="257"/>
        <v>0</v>
      </c>
      <c r="R243" s="189"/>
      <c r="S243" s="190"/>
      <c r="T243" s="189"/>
      <c r="U243" s="189"/>
      <c r="V243" s="191"/>
      <c r="W243" s="192"/>
    </row>
    <row r="244" spans="1:23" ht="13.5" thickTop="1" x14ac:dyDescent="0.2">
      <c r="B244" s="202"/>
      <c r="C244" s="95"/>
      <c r="D244" s="95"/>
      <c r="E244" s="95"/>
      <c r="F244" s="95"/>
      <c r="G244" s="95"/>
      <c r="H244" s="95"/>
      <c r="I244" s="96"/>
      <c r="L244" s="205" t="s">
        <v>61</v>
      </c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6"/>
    </row>
  </sheetData>
  <sheetProtection password="CF53" sheet="1" objects="1" scenarios="1"/>
  <customSheetViews>
    <customSheetView guid="{ED529B84-E379-4C9B-A677-BE1D384436B0}" fitToPage="1">
      <selection activeCell="U207" sqref="U207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66" orientation="portrait" r:id="rId1"/>
      <headerFooter alignWithMargins="0">
        <oddHeader>&amp;LMonthly Air Transport Statistic : Chiang Rai Intarnational Airport</oddHeader>
        <oddFooter>&amp;LAir Transport Information Division, Corporate Strategy Department&amp;C&amp;D&amp;R&amp;T</oddFooter>
      </headerFooter>
    </customSheetView>
  </customSheetViews>
  <mergeCells count="48"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M86:Q86"/>
    <mergeCell ref="R86:V86"/>
    <mergeCell ref="M140:Q140"/>
    <mergeCell ref="R140:V140"/>
    <mergeCell ref="L110:W110"/>
    <mergeCell ref="L111:W111"/>
    <mergeCell ref="L164:W164"/>
    <mergeCell ref="L165:W165"/>
    <mergeCell ref="M167:Q167"/>
    <mergeCell ref="R167:V167"/>
    <mergeCell ref="M113:Q113"/>
    <mergeCell ref="R113:V113"/>
    <mergeCell ref="L137:W137"/>
    <mergeCell ref="L138:W138"/>
    <mergeCell ref="C32:E32"/>
    <mergeCell ref="F32:H32"/>
    <mergeCell ref="L83:W83"/>
    <mergeCell ref="L84:W84"/>
    <mergeCell ref="B57:I57"/>
    <mergeCell ref="L57:W57"/>
    <mergeCell ref="M59:Q59"/>
    <mergeCell ref="R59:V59"/>
    <mergeCell ref="C59:E59"/>
    <mergeCell ref="F59:H59"/>
    <mergeCell ref="B2:I2"/>
    <mergeCell ref="L2:W2"/>
    <mergeCell ref="B3:I3"/>
    <mergeCell ref="L3:W3"/>
    <mergeCell ref="B56:I56"/>
    <mergeCell ref="L56:W56"/>
    <mergeCell ref="M5:Q5"/>
    <mergeCell ref="R5:V5"/>
    <mergeCell ref="L29:W29"/>
    <mergeCell ref="M32:Q32"/>
    <mergeCell ref="C5:E5"/>
    <mergeCell ref="F5:H5"/>
    <mergeCell ref="B30:I30"/>
    <mergeCell ref="B29:I29"/>
    <mergeCell ref="R32:V32"/>
    <mergeCell ref="L30:W30"/>
  </mergeCells>
  <phoneticPr fontId="26" type="noConversion"/>
  <conditionalFormatting sqref="J1:K1048576 A1:A1048576">
    <cfRule type="containsText" dxfId="11" priority="2" operator="containsText" text="NOT OK">
      <formula>NOT(ISERROR(SEARCH("NOT OK",A1)))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portrait" r:id="rId2"/>
  <headerFooter alignWithMargins="0">
    <oddHeader>&amp;LMonthly Air Transport Statistic : Chiang Rai Intarnational Airport</oddHeader>
    <oddFooter>&amp;LAir Transport Information Division, Corporate Strategy Department&amp;C&amp;D&amp;R&amp;T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AA244"/>
  <sheetViews>
    <sheetView tabSelected="1" workbookViewId="0">
      <selection activeCell="L22" sqref="L22"/>
    </sheetView>
  </sheetViews>
  <sheetFormatPr defaultColWidth="7" defaultRowHeight="12.75" x14ac:dyDescent="0.2"/>
  <cols>
    <col min="1" max="1" width="7" style="95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6" bestFit="1" customWidth="1"/>
    <col min="10" max="11" width="9.140625" style="95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6" width="10" style="1" customWidth="1"/>
    <col min="17" max="17" width="12.7109375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1" width="10" style="1" customWidth="1"/>
    <col min="22" max="22" width="11" style="1" customWidth="1"/>
    <col min="23" max="23" width="12.140625" style="6" bestFit="1" customWidth="1"/>
    <col min="24" max="24" width="6.85546875" style="6" bestFit="1" customWidth="1"/>
    <col min="25" max="26" width="9" style="1" bestFit="1" customWidth="1"/>
    <col min="27" max="27" width="7" style="10"/>
    <col min="28" max="16384" width="7" style="1"/>
  </cols>
  <sheetData>
    <row r="1" spans="1:23" ht="13.5" thickBot="1" x14ac:dyDescent="0.25"/>
    <row r="2" spans="1:23" ht="13.5" thickTop="1" x14ac:dyDescent="0.2">
      <c r="B2" s="281" t="s">
        <v>0</v>
      </c>
      <c r="C2" s="282"/>
      <c r="D2" s="282"/>
      <c r="E2" s="282"/>
      <c r="F2" s="282"/>
      <c r="G2" s="282"/>
      <c r="H2" s="282"/>
      <c r="I2" s="283"/>
      <c r="L2" s="284" t="s">
        <v>1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ht="13.5" thickBot="1" x14ac:dyDescent="0.25">
      <c r="B3" s="287" t="s">
        <v>2</v>
      </c>
      <c r="C3" s="288"/>
      <c r="D3" s="288"/>
      <c r="E3" s="288"/>
      <c r="F3" s="288"/>
      <c r="G3" s="288"/>
      <c r="H3" s="288"/>
      <c r="I3" s="289"/>
      <c r="L3" s="290" t="s">
        <v>3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3" ht="14.25" thickTop="1" thickBot="1" x14ac:dyDescent="0.25">
      <c r="B4" s="202"/>
      <c r="C4" s="95"/>
      <c r="D4" s="95"/>
      <c r="E4" s="95"/>
      <c r="F4" s="95"/>
      <c r="G4" s="95"/>
      <c r="H4" s="95"/>
      <c r="I4" s="96"/>
      <c r="L4" s="202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ht="14.25" thickTop="1" thickBot="1" x14ac:dyDescent="0.25">
      <c r="B5" s="224"/>
      <c r="C5" s="296" t="s">
        <v>91</v>
      </c>
      <c r="D5" s="297"/>
      <c r="E5" s="298"/>
      <c r="F5" s="299" t="s">
        <v>93</v>
      </c>
      <c r="G5" s="300"/>
      <c r="H5" s="301"/>
      <c r="I5" s="225" t="s">
        <v>4</v>
      </c>
      <c r="L5" s="224"/>
      <c r="M5" s="293" t="s">
        <v>91</v>
      </c>
      <c r="N5" s="294"/>
      <c r="O5" s="294"/>
      <c r="P5" s="294"/>
      <c r="Q5" s="295"/>
      <c r="R5" s="293" t="s">
        <v>93</v>
      </c>
      <c r="S5" s="294"/>
      <c r="T5" s="294"/>
      <c r="U5" s="294"/>
      <c r="V5" s="295"/>
      <c r="W5" s="225" t="s">
        <v>4</v>
      </c>
    </row>
    <row r="6" spans="1:23" ht="13.5" thickTop="1" x14ac:dyDescent="0.2">
      <c r="B6" s="226" t="s">
        <v>5</v>
      </c>
      <c r="C6" s="227"/>
      <c r="D6" s="228"/>
      <c r="E6" s="158"/>
      <c r="F6" s="227"/>
      <c r="G6" s="228"/>
      <c r="H6" s="158"/>
      <c r="I6" s="229" t="s">
        <v>6</v>
      </c>
      <c r="L6" s="226" t="s">
        <v>5</v>
      </c>
      <c r="M6" s="227"/>
      <c r="N6" s="230"/>
      <c r="O6" s="155"/>
      <c r="P6" s="231"/>
      <c r="Q6" s="156"/>
      <c r="R6" s="227"/>
      <c r="S6" s="230"/>
      <c r="T6" s="155"/>
      <c r="U6" s="231"/>
      <c r="V6" s="155"/>
      <c r="W6" s="229" t="s">
        <v>6</v>
      </c>
    </row>
    <row r="7" spans="1:23" ht="13.5" thickBot="1" x14ac:dyDescent="0.25">
      <c r="B7" s="232"/>
      <c r="C7" s="233" t="s">
        <v>7</v>
      </c>
      <c r="D7" s="234" t="s">
        <v>8</v>
      </c>
      <c r="E7" s="218" t="s">
        <v>9</v>
      </c>
      <c r="F7" s="233" t="s">
        <v>7</v>
      </c>
      <c r="G7" s="234" t="s">
        <v>8</v>
      </c>
      <c r="H7" s="218" t="s">
        <v>9</v>
      </c>
      <c r="I7" s="235"/>
      <c r="L7" s="232"/>
      <c r="M7" s="236" t="s">
        <v>10</v>
      </c>
      <c r="N7" s="237" t="s">
        <v>11</v>
      </c>
      <c r="O7" s="157" t="s">
        <v>12</v>
      </c>
      <c r="P7" s="238" t="s">
        <v>13</v>
      </c>
      <c r="Q7" s="219" t="s">
        <v>9</v>
      </c>
      <c r="R7" s="236" t="s">
        <v>10</v>
      </c>
      <c r="S7" s="237" t="s">
        <v>11</v>
      </c>
      <c r="T7" s="157" t="s">
        <v>12</v>
      </c>
      <c r="U7" s="238" t="s">
        <v>13</v>
      </c>
      <c r="V7" s="157" t="s">
        <v>9</v>
      </c>
      <c r="W7" s="235"/>
    </row>
    <row r="8" spans="1:23" ht="6" customHeight="1" thickTop="1" x14ac:dyDescent="0.2">
      <c r="B8" s="226"/>
      <c r="C8" s="239"/>
      <c r="D8" s="240"/>
      <c r="E8" s="99"/>
      <c r="F8" s="239"/>
      <c r="G8" s="240"/>
      <c r="H8" s="99"/>
      <c r="I8" s="241"/>
      <c r="L8" s="226"/>
      <c r="M8" s="242"/>
      <c r="N8" s="243"/>
      <c r="O8" s="141"/>
      <c r="P8" s="244"/>
      <c r="Q8" s="144"/>
      <c r="R8" s="242"/>
      <c r="S8" s="243"/>
      <c r="T8" s="141"/>
      <c r="U8" s="244"/>
      <c r="V8" s="146"/>
      <c r="W8" s="245"/>
    </row>
    <row r="9" spans="1:23" x14ac:dyDescent="0.2">
      <c r="A9" s="270" t="str">
        <f>IF(ISERROR(F9/G9)," ",IF(F9/G9&gt;0.5,IF(F9/G9&lt;1.5," ","NOT OK"),"NOT OK"))</f>
        <v xml:space="preserve"> </v>
      </c>
      <c r="B9" s="226" t="s">
        <v>14</v>
      </c>
      <c r="C9" s="246">
        <f>+BKK!C9+DMK!C9+CNX!C9+HDY!C9+HKT!C9+CEI!C9</f>
        <v>14226</v>
      </c>
      <c r="D9" s="247">
        <f>+BKK!D9+DMK!D9+CNX!D9+HDY!D9+HKT!D9+CEI!D9</f>
        <v>14158</v>
      </c>
      <c r="E9" s="100">
        <f>C9+D9</f>
        <v>28384</v>
      </c>
      <c r="F9" s="246">
        <f>+BKK!F9+DMK!F9+CNX!F9+HDY!F9+HKT!F9+CEI!F9</f>
        <v>13969</v>
      </c>
      <c r="G9" s="247">
        <f>+BKK!G9+DMK!G9+CNX!G9+HDY!G9+HKT!G9+CEI!G9</f>
        <v>14025</v>
      </c>
      <c r="H9" s="100">
        <f>F9+G9</f>
        <v>27994</v>
      </c>
      <c r="I9" s="222">
        <f t="shared" ref="I9:I17" si="0">IF(E9=0,0,((H9/E9)-1)*100)</f>
        <v>-1.3740135287485855</v>
      </c>
      <c r="L9" s="226" t="s">
        <v>14</v>
      </c>
      <c r="M9" s="248">
        <f>+BKK!M9+DMK!M9+CNX!M9+HDY!M9+HKT!M9+CEI!M9</f>
        <v>2219950</v>
      </c>
      <c r="N9" s="249">
        <f>+BKK!N9+DMK!N9+CNX!N9+HDY!N9+HKT!N9+CEI!N9</f>
        <v>2141665</v>
      </c>
      <c r="O9" s="142">
        <f>M9+N9</f>
        <v>4361615</v>
      </c>
      <c r="P9" s="102">
        <f>+BKK!P9+DMK!P9+CNX!P9+HDY!P9+HKT!P9+CEI!P9</f>
        <v>107352</v>
      </c>
      <c r="Q9" s="145">
        <f>O9+P9</f>
        <v>4468967</v>
      </c>
      <c r="R9" s="248">
        <f>+BKK!R9+DMK!R9+CNX!R9+HDY!R9+HKT!R9+CEI!R9</f>
        <v>2304737</v>
      </c>
      <c r="S9" s="249">
        <f>+BKK!S9+DMK!S9+CNX!S9+HDY!S9+HKT!S9+CEI!S9</f>
        <v>2201990</v>
      </c>
      <c r="T9" s="142">
        <f>+R9+S9</f>
        <v>4506727</v>
      </c>
      <c r="U9" s="102">
        <f>+BKK!U9+DMK!U9+CNX!U9+HDY!U9+HKT!U9+CEI!U9</f>
        <v>79405</v>
      </c>
      <c r="V9" s="147">
        <f>T9+U9</f>
        <v>4586132</v>
      </c>
      <c r="W9" s="222">
        <f t="shared" ref="W9:W17" si="1">IF(Q9=0,0,((V9/Q9)-1)*100)</f>
        <v>2.6217468153154844</v>
      </c>
    </row>
    <row r="10" spans="1:23" x14ac:dyDescent="0.2">
      <c r="A10" s="270" t="str">
        <f t="shared" ref="A10:A71" si="2">IF(ISERROR(F10/G10)," ",IF(F10/G10&gt;0.5,IF(F10/G10&lt;1.5," ","NOT OK"),"NOT OK"))</f>
        <v xml:space="preserve"> </v>
      </c>
      <c r="B10" s="226" t="s">
        <v>15</v>
      </c>
      <c r="C10" s="246">
        <f>+BKK!C10+DMK!C10+CNX!C10+HDY!C10+HKT!C10+CEI!C10</f>
        <v>14457</v>
      </c>
      <c r="D10" s="247">
        <f>+BKK!D10+DMK!D10+CNX!D10+HDY!D10+HKT!D10+CEI!D10</f>
        <v>14388</v>
      </c>
      <c r="E10" s="100">
        <f>C10+D10</f>
        <v>28845</v>
      </c>
      <c r="F10" s="246">
        <f>+BKK!F10+DMK!F10+CNX!F10+HDY!F10+HKT!F10+CEI!F10</f>
        <v>14504</v>
      </c>
      <c r="G10" s="247">
        <f>+BKK!G10+DMK!G10+CNX!G10+HDY!G10+HKT!G10+CEI!G10</f>
        <v>14512</v>
      </c>
      <c r="H10" s="100">
        <f>F10+G10</f>
        <v>29016</v>
      </c>
      <c r="I10" s="222">
        <f t="shared" si="0"/>
        <v>0.59282371294850922</v>
      </c>
      <c r="K10" s="101"/>
      <c r="L10" s="226" t="s">
        <v>15</v>
      </c>
      <c r="M10" s="248">
        <f>+BKK!M10+DMK!M10+CNX!M10+HDY!M10+HKT!M10+CEI!M10</f>
        <v>2371093</v>
      </c>
      <c r="N10" s="249">
        <f>+BKK!N10+DMK!N10+CNX!N10+HDY!N10+HKT!N10+CEI!N10</f>
        <v>2249380</v>
      </c>
      <c r="O10" s="142">
        <f>M10+N10</f>
        <v>4620473</v>
      </c>
      <c r="P10" s="102">
        <f>+BKK!P10+DMK!P10+CNX!P10+HDY!P10+HKT!P10+CEI!P10</f>
        <v>85749</v>
      </c>
      <c r="Q10" s="145">
        <f>O10+P10</f>
        <v>4706222</v>
      </c>
      <c r="R10" s="248">
        <f>+BKK!R10+DMK!R10+CNX!R10+HDY!R10+HKT!R10+CEI!R10</f>
        <v>2479841</v>
      </c>
      <c r="S10" s="249">
        <f>+BKK!S10+DMK!S10+CNX!S10+HDY!S10+HKT!S10+CEI!S10</f>
        <v>2394855</v>
      </c>
      <c r="T10" s="142">
        <f>+R10+S10</f>
        <v>4874696</v>
      </c>
      <c r="U10" s="102">
        <f>+BKK!U10+DMK!U10+CNX!U10+HDY!U10+HKT!U10+CEI!U10</f>
        <v>69287</v>
      </c>
      <c r="V10" s="147">
        <f>T10+U10</f>
        <v>4943983</v>
      </c>
      <c r="W10" s="222">
        <f t="shared" si="1"/>
        <v>5.052056617813605</v>
      </c>
    </row>
    <row r="11" spans="1:23" ht="13.5" thickBot="1" x14ac:dyDescent="0.25">
      <c r="A11" s="270" t="str">
        <f t="shared" si="2"/>
        <v xml:space="preserve"> </v>
      </c>
      <c r="B11" s="232" t="s">
        <v>16</v>
      </c>
      <c r="C11" s="250">
        <f>+BKK!C11+DMK!C11+CNX!C11+HDY!C11+HKT!C11+CEI!C11</f>
        <v>15206</v>
      </c>
      <c r="D11" s="251">
        <f>+BKK!D11+DMK!D11+CNX!D11+HDY!D11+HKT!D11+CEI!D11</f>
        <v>15123</v>
      </c>
      <c r="E11" s="100">
        <f>C11+D11</f>
        <v>30329</v>
      </c>
      <c r="F11" s="250">
        <f>+BKK!F11+DMK!F11+CNX!F11+HDY!F11+HKT!F11+CEI!F11</f>
        <v>15552</v>
      </c>
      <c r="G11" s="251">
        <f>+BKK!G11+DMK!G11+CNX!G11+HDY!G11+HKT!G11+CEI!G11</f>
        <v>15516</v>
      </c>
      <c r="H11" s="100">
        <f>F11+G11</f>
        <v>31068</v>
      </c>
      <c r="I11" s="222">
        <f t="shared" si="0"/>
        <v>2.436611823667123</v>
      </c>
      <c r="K11" s="101"/>
      <c r="L11" s="232" t="s">
        <v>16</v>
      </c>
      <c r="M11" s="248">
        <f>+BKK!M11+DMK!M11+CNX!M11+HDY!M11+HKT!M11+CEI!M11</f>
        <v>2509649</v>
      </c>
      <c r="N11" s="249">
        <f>+BKK!N11+DMK!N11+CNX!N11+HDY!N11+HKT!N11+CEI!N11</f>
        <v>2293390</v>
      </c>
      <c r="O11" s="142">
        <f>M11+N11</f>
        <v>4803039</v>
      </c>
      <c r="P11" s="102">
        <f>+BKK!P11+DMK!P11+CNX!P11+HDY!P11+HKT!P11+CEI!P11</f>
        <v>82957</v>
      </c>
      <c r="Q11" s="145">
        <f>O11+P11</f>
        <v>4885996</v>
      </c>
      <c r="R11" s="248">
        <f>+BKK!R11+DMK!R11+CNX!R11+HDY!R11+HKT!R11+CEI!R11</f>
        <v>2812052</v>
      </c>
      <c r="S11" s="249">
        <f>+BKK!S11+DMK!S11+CNX!S11+HDY!S11+HKT!S11+CEI!S11</f>
        <v>2579119</v>
      </c>
      <c r="T11" s="142">
        <f>+R11+S11</f>
        <v>5391171</v>
      </c>
      <c r="U11" s="102">
        <f>+BKK!U11+DMK!U11+CNX!U11+HDY!U11+HKT!U11+CEI!U11</f>
        <v>75218</v>
      </c>
      <c r="V11" s="147">
        <f>T11+U11</f>
        <v>5466389</v>
      </c>
      <c r="W11" s="222">
        <f t="shared" si="1"/>
        <v>11.878703953093694</v>
      </c>
    </row>
    <row r="12" spans="1:23" ht="14.25" thickTop="1" thickBot="1" x14ac:dyDescent="0.25">
      <c r="A12" s="270" t="str">
        <f>IF(ISERROR(F12/G12)," ",IF(F12/G12&gt;0.5,IF(F12/G12&lt;1.5," ","NOT OK"),"NOT OK"))</f>
        <v xml:space="preserve"> </v>
      </c>
      <c r="B12" s="210" t="s">
        <v>17</v>
      </c>
      <c r="C12" s="103">
        <f>C11+C9+C10</f>
        <v>43889</v>
      </c>
      <c r="D12" s="104">
        <f>D11+D9+D10</f>
        <v>43669</v>
      </c>
      <c r="E12" s="105">
        <f>+E9+E10+E11</f>
        <v>87558</v>
      </c>
      <c r="F12" s="103">
        <f>F11+F9+F10</f>
        <v>44025</v>
      </c>
      <c r="G12" s="104">
        <f>G11+G9+G10</f>
        <v>44053</v>
      </c>
      <c r="H12" s="105">
        <f>+H9+H10+H11</f>
        <v>88078</v>
      </c>
      <c r="I12" s="106">
        <f>IF(E12=0,0,((H12/E12)-1)*100)</f>
        <v>0.59389204869915169</v>
      </c>
      <c r="L12" s="203" t="s">
        <v>17</v>
      </c>
      <c r="M12" s="148">
        <f t="shared" ref="M12:V12" si="3">M11+M10+M9</f>
        <v>7100692</v>
      </c>
      <c r="N12" s="149">
        <f t="shared" si="3"/>
        <v>6684435</v>
      </c>
      <c r="O12" s="148">
        <f t="shared" si="3"/>
        <v>13785127</v>
      </c>
      <c r="P12" s="148">
        <f t="shared" si="3"/>
        <v>276058</v>
      </c>
      <c r="Q12" s="148">
        <f t="shared" si="3"/>
        <v>14061185</v>
      </c>
      <c r="R12" s="148">
        <f t="shared" si="3"/>
        <v>7596630</v>
      </c>
      <c r="S12" s="149">
        <f t="shared" si="3"/>
        <v>7175964</v>
      </c>
      <c r="T12" s="148">
        <f t="shared" si="3"/>
        <v>14772594</v>
      </c>
      <c r="U12" s="148">
        <f t="shared" si="3"/>
        <v>223910</v>
      </c>
      <c r="V12" s="150">
        <f t="shared" si="3"/>
        <v>14996504</v>
      </c>
      <c r="W12" s="151">
        <f>IF(Q12=0,0,((V12/Q12)-1)*100)</f>
        <v>6.6517793486110977</v>
      </c>
    </row>
    <row r="13" spans="1:23" ht="13.5" thickTop="1" x14ac:dyDescent="0.2">
      <c r="A13" s="270" t="str">
        <f t="shared" si="2"/>
        <v xml:space="preserve"> </v>
      </c>
      <c r="B13" s="226" t="s">
        <v>18</v>
      </c>
      <c r="C13" s="246">
        <f>+BKK!C13+DMK!C13+CNX!C13+HDY!C13+HKT!C13+CEI!C13</f>
        <v>15323</v>
      </c>
      <c r="D13" s="247">
        <f>+BKK!D13+DMK!D13+CNX!D13+HDY!D13+HKT!D13+CEI!D13</f>
        <v>15278</v>
      </c>
      <c r="E13" s="100">
        <f>C13+D13</f>
        <v>30601</v>
      </c>
      <c r="F13" s="246">
        <f>+BKK!F13+DMK!F13+CNX!F13+HDY!F13+HKT!F13+CEI!F13</f>
        <v>15804</v>
      </c>
      <c r="G13" s="247">
        <f>+BKK!G13+DMK!G13+CNX!G13+HDY!G13+HKT!G13+CEI!G13</f>
        <v>15753</v>
      </c>
      <c r="H13" s="100">
        <f>F13+G13</f>
        <v>31557</v>
      </c>
      <c r="I13" s="222">
        <f t="shared" si="0"/>
        <v>3.1240809123884938</v>
      </c>
      <c r="L13" s="226" t="s">
        <v>18</v>
      </c>
      <c r="M13" s="248">
        <f>+BKK!M13+DMK!M13+CNX!M13+HDY!M13+HKT!M13+CEI!M13</f>
        <v>2361750</v>
      </c>
      <c r="N13" s="249">
        <f>+BKK!N13+DMK!N13+CNX!N13+HDY!N13+HKT!N13+CEI!N13</f>
        <v>2360980</v>
      </c>
      <c r="O13" s="142">
        <f>M13+N13</f>
        <v>4722730</v>
      </c>
      <c r="P13" s="102">
        <f>+BKK!P13+DMK!P13+CNX!P13+HDY!P13+HKT!P13+CEI!P13</f>
        <v>85142</v>
      </c>
      <c r="Q13" s="145">
        <f>O13+P13</f>
        <v>4807872</v>
      </c>
      <c r="R13" s="248">
        <f>+BKK!R13+DMK!R13+CNX!R13+HDY!R13+HKT!R13+CEI!R13</f>
        <v>2691295</v>
      </c>
      <c r="S13" s="249">
        <f>+BKK!S13+DMK!S13+CNX!S13+HDY!S13+HKT!S13+CEI!S13</f>
        <v>2705669</v>
      </c>
      <c r="T13" s="142">
        <f>R13+S13</f>
        <v>5396964</v>
      </c>
      <c r="U13" s="102">
        <f>+BKK!U13+DMK!U13+CNX!U13+HDY!U13+HKT!U13+CEI!U13</f>
        <v>69218</v>
      </c>
      <c r="V13" s="147">
        <f>T13+U13</f>
        <v>5466182</v>
      </c>
      <c r="W13" s="222">
        <f t="shared" si="1"/>
        <v>13.692336235240866</v>
      </c>
    </row>
    <row r="14" spans="1:23" x14ac:dyDescent="0.2">
      <c r="A14" s="270" t="str">
        <f t="shared" si="2"/>
        <v xml:space="preserve"> </v>
      </c>
      <c r="B14" s="226" t="s">
        <v>19</v>
      </c>
      <c r="C14" s="248">
        <f>+BKK!C14+DMK!C14+CNX!C14+HDY!C14+HKT!C14+CEI!C14</f>
        <v>13487</v>
      </c>
      <c r="D14" s="252">
        <f>+BKK!D14+DMK!D14+CNX!D14+HDY!D14+HKT!D14+CEI!D14</f>
        <v>13439</v>
      </c>
      <c r="E14" s="100">
        <f>C14+D14</f>
        <v>26926</v>
      </c>
      <c r="F14" s="248">
        <f>+BKK!F14+DMK!F14+CNX!F14+HDY!F14+HKT!F14+CEI!F14</f>
        <v>15038</v>
      </c>
      <c r="G14" s="252">
        <f>+BKK!G14+DMK!G14+CNX!G14+HDY!G14+HKT!G14+CEI!G14</f>
        <v>14987</v>
      </c>
      <c r="H14" s="107">
        <f>F14+G14</f>
        <v>30025</v>
      </c>
      <c r="I14" s="222">
        <f t="shared" si="0"/>
        <v>11.509321845056819</v>
      </c>
      <c r="L14" s="226" t="s">
        <v>19</v>
      </c>
      <c r="M14" s="248">
        <f>+BKK!M14+DMK!M14+CNX!M14+HDY!M14+HKT!M14+CEI!M14</f>
        <v>2030983</v>
      </c>
      <c r="N14" s="249">
        <f>+BKK!N14+DMK!N14+CNX!N14+HDY!N14+HKT!N14+CEI!N14</f>
        <v>2175343</v>
      </c>
      <c r="O14" s="142">
        <f>M14+N14</f>
        <v>4206326</v>
      </c>
      <c r="P14" s="102">
        <f>+BKK!P14+DMK!P14+CNX!P14+HDY!P14+HKT!P14+CEI!P14</f>
        <v>77064</v>
      </c>
      <c r="Q14" s="145">
        <f>O14+P14</f>
        <v>4283390</v>
      </c>
      <c r="R14" s="248">
        <f>+BKK!R14+DMK!R14+CNX!R14+HDY!R14+HKT!R14+CEI!R14</f>
        <v>2612651</v>
      </c>
      <c r="S14" s="249">
        <f>+BKK!S14+DMK!S14+CNX!S14+HDY!S14+HKT!S14+CEI!S14</f>
        <v>2653540</v>
      </c>
      <c r="T14" s="142">
        <f>R14+S14</f>
        <v>5266191</v>
      </c>
      <c r="U14" s="102">
        <f>+BKK!U14+DMK!U14+CNX!U14+HDY!U14+HKT!U14+CEI!U14</f>
        <v>75028</v>
      </c>
      <c r="V14" s="147">
        <f>T14+U14</f>
        <v>5341219</v>
      </c>
      <c r="W14" s="222">
        <f t="shared" si="1"/>
        <v>24.696070168721505</v>
      </c>
    </row>
    <row r="15" spans="1:23" ht="13.5" thickBot="1" x14ac:dyDescent="0.25">
      <c r="A15" s="272" t="str">
        <f>IF(ISERROR(F15/G15)," ",IF(F15/G15&gt;0.5,IF(F15/G15&lt;1.5," ","NOT OK"),"NOT OK"))</f>
        <v xml:space="preserve"> </v>
      </c>
      <c r="B15" s="226" t="s">
        <v>20</v>
      </c>
      <c r="C15" s="248">
        <f>+BKK!C15+DMK!C15+CNX!C15+HDY!C15+HKT!C15+CEI!C15</f>
        <v>13868</v>
      </c>
      <c r="D15" s="252">
        <f>+BKK!D15+DMK!D15+CNX!D15+HDY!D15+HKT!D15+CEI!D15</f>
        <v>13846</v>
      </c>
      <c r="E15" s="100">
        <f>+D15+C15</f>
        <v>27714</v>
      </c>
      <c r="F15" s="248">
        <f>+BKK!F15+DMK!F15+CNX!F15+HDY!F15+HKT!F15+CEI!F15</f>
        <v>16004</v>
      </c>
      <c r="G15" s="252">
        <f>+BKK!G15+DMK!G15+CNX!G15+HDY!G15+HKT!G15+CEI!G15</f>
        <v>16032</v>
      </c>
      <c r="H15" s="107">
        <f>+G15+F15</f>
        <v>32036</v>
      </c>
      <c r="I15" s="222">
        <f>IF(E15=0,0,((H15/E15)-1)*100)</f>
        <v>15.595006134083867</v>
      </c>
      <c r="J15" s="108"/>
      <c r="L15" s="226" t="s">
        <v>20</v>
      </c>
      <c r="M15" s="248">
        <f>+BKK!M15+DMK!M15+CNX!M15+HDY!M15+HKT!M15+CEI!M15</f>
        <v>2090482</v>
      </c>
      <c r="N15" s="249">
        <f>+BKK!N15+DMK!N15+CNX!N15+HDY!N15+HKT!N15+CEI!N15</f>
        <v>2294234</v>
      </c>
      <c r="O15" s="142">
        <f>M15+N15</f>
        <v>4384716</v>
      </c>
      <c r="P15" s="102">
        <f>+BKK!P15+DMK!P15+CNX!P15+HDY!P15+HKT!P15+CEI!P15</f>
        <v>84826</v>
      </c>
      <c r="Q15" s="145">
        <f>O15+P15</f>
        <v>4469542</v>
      </c>
      <c r="R15" s="248">
        <f>+BKK!R15+DMK!R15+CNX!R15+HDY!R15+HKT!R15+CEI!R15</f>
        <v>2674079</v>
      </c>
      <c r="S15" s="249">
        <f>+BKK!S15+DMK!S15+CNX!S15+HDY!S15+HKT!S15+CEI!S15</f>
        <v>2861630</v>
      </c>
      <c r="T15" s="142">
        <f>R15+S15</f>
        <v>5535709</v>
      </c>
      <c r="U15" s="102">
        <f>+BKK!U15+DMK!U15+CNX!U15+HDY!U15+HKT!U15+CEI!U15</f>
        <v>87981</v>
      </c>
      <c r="V15" s="147">
        <f>T15+U15</f>
        <v>5623690</v>
      </c>
      <c r="W15" s="222">
        <f>IF(Q15=0,0,((V15/Q15)-1)*100)</f>
        <v>25.822511568299401</v>
      </c>
    </row>
    <row r="16" spans="1:23" ht="14.25" thickTop="1" thickBot="1" x14ac:dyDescent="0.25">
      <c r="A16" s="270" t="str">
        <f>IF(ISERROR(F16/G16)," ",IF(F16/G16&gt;0.5,IF(F16/G16&lt;1.5," ","NOT OK"),"NOT OK"))</f>
        <v xml:space="preserve"> </v>
      </c>
      <c r="B16" s="210" t="s">
        <v>89</v>
      </c>
      <c r="C16" s="103">
        <f>+C13+C14+C15</f>
        <v>42678</v>
      </c>
      <c r="D16" s="104">
        <f t="shared" ref="D16:H16" si="4">+D13+D14+D15</f>
        <v>42563</v>
      </c>
      <c r="E16" s="105">
        <f t="shared" si="4"/>
        <v>85241</v>
      </c>
      <c r="F16" s="103">
        <f t="shared" si="4"/>
        <v>46846</v>
      </c>
      <c r="G16" s="104">
        <f t="shared" si="4"/>
        <v>46772</v>
      </c>
      <c r="H16" s="105">
        <f t="shared" si="4"/>
        <v>93618</v>
      </c>
      <c r="I16" s="106">
        <f>IF(E16=0,0,((H16/E16)-1)*100)</f>
        <v>9.8274304618669373</v>
      </c>
      <c r="L16" s="203" t="s">
        <v>89</v>
      </c>
      <c r="M16" s="148">
        <f t="shared" ref="M16:V16" si="5">+M13+M14+M15</f>
        <v>6483215</v>
      </c>
      <c r="N16" s="149">
        <f t="shared" si="5"/>
        <v>6830557</v>
      </c>
      <c r="O16" s="148">
        <f t="shared" si="5"/>
        <v>13313772</v>
      </c>
      <c r="P16" s="148">
        <f t="shared" si="5"/>
        <v>247032</v>
      </c>
      <c r="Q16" s="148">
        <f t="shared" si="5"/>
        <v>13560804</v>
      </c>
      <c r="R16" s="148">
        <f t="shared" si="5"/>
        <v>7978025</v>
      </c>
      <c r="S16" s="149">
        <f t="shared" si="5"/>
        <v>8220839</v>
      </c>
      <c r="T16" s="148">
        <f t="shared" si="5"/>
        <v>16198864</v>
      </c>
      <c r="U16" s="148">
        <f t="shared" si="5"/>
        <v>232227</v>
      </c>
      <c r="V16" s="150">
        <f t="shared" si="5"/>
        <v>16431091</v>
      </c>
      <c r="W16" s="151">
        <f>IF(Q16=0,0,((V16/Q16)-1)*100)</f>
        <v>21.166053281206622</v>
      </c>
    </row>
    <row r="17" spans="1:23" ht="13.5" thickTop="1" x14ac:dyDescent="0.2">
      <c r="A17" s="270" t="str">
        <f t="shared" si="2"/>
        <v xml:space="preserve"> </v>
      </c>
      <c r="B17" s="226" t="s">
        <v>21</v>
      </c>
      <c r="C17" s="253">
        <f>+BKK!C17+DMK!C17+CNX!C17+HDY!C17+HKT!C17+CEI!C17</f>
        <v>13623</v>
      </c>
      <c r="D17" s="254">
        <f>+BKK!D17+DMK!D17+CNX!D17+HDY!D17+HKT!D17+CEI!D17</f>
        <v>13565</v>
      </c>
      <c r="E17" s="100">
        <f>C17+D17</f>
        <v>27188</v>
      </c>
      <c r="F17" s="253">
        <f>+BKK!F17+DMK!F17+CNX!F17+HDY!F17+HKT!F17+CEI!F17</f>
        <v>15471</v>
      </c>
      <c r="G17" s="254">
        <f>+BKK!G17+DMK!G17+CNX!G17+HDY!G17+HKT!G17+CEI!G17</f>
        <v>15464</v>
      </c>
      <c r="H17" s="107">
        <f>F17+G17</f>
        <v>30935</v>
      </c>
      <c r="I17" s="222">
        <f t="shared" si="0"/>
        <v>13.781815506841255</v>
      </c>
      <c r="L17" s="226" t="s">
        <v>21</v>
      </c>
      <c r="M17" s="248">
        <f>+BKK!M17+DMK!M17+CNX!M17+HDY!M17+HKT!M17+CEI!M17</f>
        <v>2126524</v>
      </c>
      <c r="N17" s="249">
        <f>+BKK!N17+DMK!N17+CNX!N17+HDY!N17+HKT!N17+CEI!N17</f>
        <v>2147893</v>
      </c>
      <c r="O17" s="142">
        <f>SUM(M17:N17)</f>
        <v>4274417</v>
      </c>
      <c r="P17" s="102">
        <f>+BKK!P17+DMK!P17+CNX!P17+HDY!P17+HKT!P17+CEI!P17</f>
        <v>68919</v>
      </c>
      <c r="Q17" s="145">
        <f>+O17+P17</f>
        <v>4343336</v>
      </c>
      <c r="R17" s="248">
        <f>+BKK!R17+DMK!R17+CNX!R17+HDY!R17+HKT!R17+CEI!R17</f>
        <v>2586209</v>
      </c>
      <c r="S17" s="249">
        <f>+BKK!S17+DMK!S17+CNX!S17+HDY!S17+HKT!S17+CEI!S17</f>
        <v>2644073</v>
      </c>
      <c r="T17" s="142">
        <f>+R17+S17</f>
        <v>5230282</v>
      </c>
      <c r="U17" s="102">
        <f>+BKK!U17+DMK!U17+CNX!U17+HDY!U17+HKT!U17+CEI!U17</f>
        <v>80201</v>
      </c>
      <c r="V17" s="147">
        <f>+T17+U17</f>
        <v>5310483</v>
      </c>
      <c r="W17" s="222">
        <f t="shared" si="1"/>
        <v>22.267376965539842</v>
      </c>
    </row>
    <row r="18" spans="1:23" ht="13.5" thickBot="1" x14ac:dyDescent="0.25">
      <c r="A18" s="270" t="str">
        <f>IF(ISERROR(F18/G18)," ",IF(F18/G18&gt;0.5,IF(F18/G18&lt;1.5," ","NOT OK"),"NOT OK"))</f>
        <v xml:space="preserve"> </v>
      </c>
      <c r="B18" s="226" t="s">
        <v>90</v>
      </c>
      <c r="C18" s="253">
        <f>+BKK!C18+DMK!C18+CNX!C18+HDY!C18+HKT!C18+CEI!C18</f>
        <v>13150</v>
      </c>
      <c r="D18" s="254">
        <f>+BKK!D18+DMK!D18+CNX!D18+HDY!D18+HKT!D18+CEI!D18</f>
        <v>13133</v>
      </c>
      <c r="E18" s="100">
        <f>C18+D18</f>
        <v>26283</v>
      </c>
      <c r="F18" s="253">
        <f>+BKK!F18+DMK!F18+CNX!F18+HDY!F18+HKT!F18+CEI!F18</f>
        <v>15290</v>
      </c>
      <c r="G18" s="254">
        <f>+BKK!G18+DMK!G18+CNX!G18+HDY!G18+HKT!G18+CEI!G18</f>
        <v>15292</v>
      </c>
      <c r="H18" s="107">
        <f>F18+G18</f>
        <v>30582</v>
      </c>
      <c r="I18" s="222">
        <f>IF(E18=0,0,((H18/E18)-1)*100)</f>
        <v>16.356580299052624</v>
      </c>
      <c r="L18" s="226" t="s">
        <v>90</v>
      </c>
      <c r="M18" s="248">
        <f>+BKK!M18+DMK!M18+CNX!M18+HDY!M18+HKT!M18+CEI!M18</f>
        <v>1800627</v>
      </c>
      <c r="N18" s="249">
        <f>+BKK!N18+DMK!N18+CNX!N18+HDY!N18+HKT!N18+CEI!N18</f>
        <v>1912739</v>
      </c>
      <c r="O18" s="142">
        <f>SUM(M18:N18)</f>
        <v>3713366</v>
      </c>
      <c r="P18" s="102">
        <f>+BKK!P18+DMK!P18+CNX!P18+HDY!P18+HKT!P18+CEI!P18</f>
        <v>78529</v>
      </c>
      <c r="Q18" s="145">
        <f>+O18+P18</f>
        <v>3791895</v>
      </c>
      <c r="R18" s="248">
        <f>+BKK!R18+DMK!R18+CNX!R18+HDY!R18+HKT!R18+CEI!R18</f>
        <v>2369160</v>
      </c>
      <c r="S18" s="249">
        <f>+BKK!S18+DMK!S18+CNX!S18+HDY!S18+HKT!S18+CEI!S18</f>
        <v>2463604</v>
      </c>
      <c r="T18" s="142">
        <f>+R18+S18</f>
        <v>4832764</v>
      </c>
      <c r="U18" s="102">
        <f>+BKK!U18+DMK!U18+CNX!U18+HDY!U18+HKT!U18+CEI!U18</f>
        <v>86976</v>
      </c>
      <c r="V18" s="147">
        <f>+T18+U18</f>
        <v>4919740</v>
      </c>
      <c r="W18" s="222">
        <f>IF(Q18=0,0,((V18/Q18)-1)*100)</f>
        <v>29.743571486024798</v>
      </c>
    </row>
    <row r="19" spans="1:23" ht="14.25" thickTop="1" thickBot="1" x14ac:dyDescent="0.25">
      <c r="A19" s="270" t="str">
        <f>IF(ISERROR(F19/G19)," ",IF(F19/G19&gt;0.5,IF(F19/G19&lt;1.5," ","NOT OK"),"NOT OK"))</f>
        <v xml:space="preserve"> </v>
      </c>
      <c r="B19" s="210" t="s">
        <v>94</v>
      </c>
      <c r="C19" s="103">
        <f>+C16+C17+C18</f>
        <v>69451</v>
      </c>
      <c r="D19" s="104">
        <f t="shared" ref="D19:H19" si="6">+D16+D17+D18</f>
        <v>69261</v>
      </c>
      <c r="E19" s="105">
        <f t="shared" si="6"/>
        <v>138712</v>
      </c>
      <c r="F19" s="103">
        <f t="shared" si="6"/>
        <v>77607</v>
      </c>
      <c r="G19" s="104">
        <f t="shared" si="6"/>
        <v>77528</v>
      </c>
      <c r="H19" s="105">
        <f t="shared" si="6"/>
        <v>155135</v>
      </c>
      <c r="I19" s="106">
        <f>IF(E19=0,0,((H19/E19)-1)*100)</f>
        <v>11.839638964184784</v>
      </c>
      <c r="L19" s="203" t="s">
        <v>94</v>
      </c>
      <c r="M19" s="148">
        <f t="shared" ref="M19:V19" si="7">+M16+M17+M18</f>
        <v>10410366</v>
      </c>
      <c r="N19" s="149">
        <f t="shared" si="7"/>
        <v>10891189</v>
      </c>
      <c r="O19" s="148">
        <f t="shared" si="7"/>
        <v>21301555</v>
      </c>
      <c r="P19" s="148">
        <f t="shared" si="7"/>
        <v>394480</v>
      </c>
      <c r="Q19" s="148">
        <f t="shared" si="7"/>
        <v>21696035</v>
      </c>
      <c r="R19" s="148">
        <f t="shared" si="7"/>
        <v>12933394</v>
      </c>
      <c r="S19" s="149">
        <f t="shared" si="7"/>
        <v>13328516</v>
      </c>
      <c r="T19" s="148">
        <f t="shared" si="7"/>
        <v>26261910</v>
      </c>
      <c r="U19" s="148">
        <f t="shared" si="7"/>
        <v>399404</v>
      </c>
      <c r="V19" s="150">
        <f t="shared" si="7"/>
        <v>26661314</v>
      </c>
      <c r="W19" s="151">
        <f>IF(Q19=0,0,((V19/Q19)-1)*100)</f>
        <v>22.885651687047883</v>
      </c>
    </row>
    <row r="20" spans="1:23" ht="14.25" thickTop="1" thickBot="1" x14ac:dyDescent="0.25">
      <c r="A20" s="271" t="str">
        <f>IF(ISERROR(F20/G20)," ",IF(F20/G20&gt;0.5,IF(F20/G20&lt;1.5," ","NOT OK"),"NOT OK"))</f>
        <v xml:space="preserve"> </v>
      </c>
      <c r="B20" s="210" t="s">
        <v>95</v>
      </c>
      <c r="C20" s="103">
        <f>+C12+C16+C17+C18</f>
        <v>113340</v>
      </c>
      <c r="D20" s="104">
        <f t="shared" ref="D20:H20" si="8">+D12+D16+D17+D18</f>
        <v>112930</v>
      </c>
      <c r="E20" s="105">
        <f t="shared" si="8"/>
        <v>226270</v>
      </c>
      <c r="F20" s="103">
        <f t="shared" si="8"/>
        <v>121632</v>
      </c>
      <c r="G20" s="104">
        <f t="shared" si="8"/>
        <v>121581</v>
      </c>
      <c r="H20" s="105">
        <f t="shared" si="8"/>
        <v>243213</v>
      </c>
      <c r="I20" s="106">
        <f t="shared" ref="I20" si="9">IF(E20=0,0,((H20/E20)-1)*100)</f>
        <v>7.4879568656914364</v>
      </c>
      <c r="J20" s="101"/>
      <c r="L20" s="203" t="s">
        <v>95</v>
      </c>
      <c r="M20" s="148">
        <f t="shared" ref="M20:V20" si="10">+M12+M16+M17+M18</f>
        <v>17511058</v>
      </c>
      <c r="N20" s="149">
        <f t="shared" si="10"/>
        <v>17575624</v>
      </c>
      <c r="O20" s="148">
        <f t="shared" si="10"/>
        <v>35086682</v>
      </c>
      <c r="P20" s="148">
        <f t="shared" si="10"/>
        <v>670538</v>
      </c>
      <c r="Q20" s="148">
        <f t="shared" si="10"/>
        <v>35757220</v>
      </c>
      <c r="R20" s="148">
        <f t="shared" si="10"/>
        <v>20530024</v>
      </c>
      <c r="S20" s="149">
        <f t="shared" si="10"/>
        <v>20504480</v>
      </c>
      <c r="T20" s="148">
        <f t="shared" si="10"/>
        <v>41034504</v>
      </c>
      <c r="U20" s="148">
        <f t="shared" si="10"/>
        <v>623314</v>
      </c>
      <c r="V20" s="150">
        <f t="shared" si="10"/>
        <v>41657818</v>
      </c>
      <c r="W20" s="151">
        <f t="shared" ref="W20" si="11">IF(Q20=0,0,((V20/Q20)-1)*100)</f>
        <v>16.501836552170435</v>
      </c>
    </row>
    <row r="21" spans="1:23" ht="14.25" thickTop="1" thickBot="1" x14ac:dyDescent="0.25">
      <c r="A21" s="273" t="str">
        <f t="shared" si="2"/>
        <v xml:space="preserve"> </v>
      </c>
      <c r="B21" s="226" t="s">
        <v>22</v>
      </c>
      <c r="C21" s="253">
        <f>+BKK!C21+DMK!C21+CNX!C21+HDY!C21+HKT!C21+CEI!C21</f>
        <v>11692</v>
      </c>
      <c r="D21" s="254">
        <f>+BKK!D21+DMK!D21+CNX!D21+HDY!D21+HKT!D21+CEI!D21</f>
        <v>11669</v>
      </c>
      <c r="E21" s="100">
        <f>C21+D21</f>
        <v>23361</v>
      </c>
      <c r="F21" s="253"/>
      <c r="G21" s="254"/>
      <c r="H21" s="107"/>
      <c r="I21" s="222"/>
      <c r="J21" s="109"/>
      <c r="L21" s="226" t="s">
        <v>22</v>
      </c>
      <c r="M21" s="248">
        <f>+BKK!M21+DMK!M21+CNX!M21+HDY!M21+HKT!M21+CEI!M21</f>
        <v>1604935</v>
      </c>
      <c r="N21" s="249">
        <f>+BKK!N21+DMK!N21+CNX!N21+HDY!N21+HKT!N21+CEI!N21</f>
        <v>1585660</v>
      </c>
      <c r="O21" s="143">
        <f>SUM(M21:N21)</f>
        <v>3190595</v>
      </c>
      <c r="P21" s="255">
        <f>+BKK!P21+DMK!P21+CNX!P21+HDY!P21+HKT!P21+CEI!P21</f>
        <v>89356</v>
      </c>
      <c r="Q21" s="145">
        <f>O21+P21</f>
        <v>3279951</v>
      </c>
      <c r="R21" s="248"/>
      <c r="S21" s="249"/>
      <c r="T21" s="143"/>
      <c r="U21" s="255"/>
      <c r="V21" s="147"/>
      <c r="W21" s="222"/>
    </row>
    <row r="22" spans="1:23" ht="15.75" customHeight="1" thickTop="1" thickBot="1" x14ac:dyDescent="0.25">
      <c r="A22" s="115" t="str">
        <f t="shared" si="2"/>
        <v xml:space="preserve"> </v>
      </c>
      <c r="B22" s="211" t="s">
        <v>23</v>
      </c>
      <c r="C22" s="110">
        <f t="shared" ref="C22:E22" si="12">+C17+C18+C21</f>
        <v>38465</v>
      </c>
      <c r="D22" s="111">
        <f t="shared" si="12"/>
        <v>38367</v>
      </c>
      <c r="E22" s="112">
        <f t="shared" si="12"/>
        <v>76832</v>
      </c>
      <c r="F22" s="113"/>
      <c r="G22" s="114"/>
      <c r="H22" s="114"/>
      <c r="I22" s="106"/>
      <c r="J22" s="115"/>
      <c r="K22" s="116"/>
      <c r="L22" s="204" t="s">
        <v>23</v>
      </c>
      <c r="M22" s="152">
        <f t="shared" ref="M22:Q22" si="13">+M17+M18+M21</f>
        <v>5532086</v>
      </c>
      <c r="N22" s="152">
        <f t="shared" si="13"/>
        <v>5646292</v>
      </c>
      <c r="O22" s="153">
        <f t="shared" si="13"/>
        <v>11178378</v>
      </c>
      <c r="P22" s="153">
        <f t="shared" si="13"/>
        <v>236804</v>
      </c>
      <c r="Q22" s="153">
        <f t="shared" si="13"/>
        <v>11415182</v>
      </c>
      <c r="R22" s="152"/>
      <c r="S22" s="152"/>
      <c r="T22" s="153"/>
      <c r="U22" s="153"/>
      <c r="V22" s="153"/>
      <c r="W22" s="154"/>
    </row>
    <row r="23" spans="1:23" ht="13.5" thickTop="1" x14ac:dyDescent="0.2">
      <c r="A23" s="270" t="str">
        <f t="shared" si="2"/>
        <v xml:space="preserve"> </v>
      </c>
      <c r="B23" s="226" t="s">
        <v>24</v>
      </c>
      <c r="C23" s="248">
        <f>+BKK!C23+DMK!C23+CNX!C23+HDY!C23+HKT!C23+CEI!C23</f>
        <v>12390</v>
      </c>
      <c r="D23" s="252">
        <f>+BKK!D23+DMK!D23+CNX!D23+HDY!D23+HKT!D23+CEI!D23</f>
        <v>12427</v>
      </c>
      <c r="E23" s="117">
        <f>C23+D23</f>
        <v>24817</v>
      </c>
      <c r="F23" s="248"/>
      <c r="G23" s="252"/>
      <c r="H23" s="118"/>
      <c r="I23" s="222"/>
      <c r="L23" s="226" t="s">
        <v>25</v>
      </c>
      <c r="M23" s="248">
        <f>+BKK!M23+DMK!M23+CNX!M23+HDY!M23+HKT!M23+CEI!M23</f>
        <v>1967191</v>
      </c>
      <c r="N23" s="249">
        <f>+BKK!N23+DMK!N23+CNX!N23+HDY!N23+HKT!N23+CEI!N23</f>
        <v>1830182</v>
      </c>
      <c r="O23" s="143">
        <f>SUM(M23:N23)</f>
        <v>3797373</v>
      </c>
      <c r="P23" s="256">
        <f>+BKK!P23+DMK!P23+CNX!P23+HDY!P23+HKT!P23+CEI!P23</f>
        <v>93204</v>
      </c>
      <c r="Q23" s="145">
        <f>O23+P23</f>
        <v>3890577</v>
      </c>
      <c r="R23" s="248"/>
      <c r="S23" s="249"/>
      <c r="T23" s="143"/>
      <c r="U23" s="256"/>
      <c r="V23" s="147"/>
      <c r="W23" s="222"/>
    </row>
    <row r="24" spans="1:23" x14ac:dyDescent="0.2">
      <c r="A24" s="270" t="str">
        <f t="shared" si="2"/>
        <v xml:space="preserve"> </v>
      </c>
      <c r="B24" s="226" t="s">
        <v>26</v>
      </c>
      <c r="C24" s="248">
        <f>+BKK!C24+DMK!C24+CNX!C24+HDY!C24+HKT!C24+CEI!C24</f>
        <v>12841</v>
      </c>
      <c r="D24" s="252">
        <f>+BKK!D24+DMK!D24+CNX!D24+HDY!D24+HKT!D24+CEI!D24</f>
        <v>12895</v>
      </c>
      <c r="E24" s="119">
        <f>C24+D24</f>
        <v>25736</v>
      </c>
      <c r="F24" s="248"/>
      <c r="G24" s="252"/>
      <c r="H24" s="119"/>
      <c r="I24" s="222"/>
      <c r="L24" s="226" t="s">
        <v>26</v>
      </c>
      <c r="M24" s="248">
        <f>+BKK!M24+DMK!M24+CNX!M24+HDY!M24+HKT!M24+CEI!M24</f>
        <v>2090854</v>
      </c>
      <c r="N24" s="249">
        <f>+BKK!N24+DMK!N24+CNX!N24+HDY!N24+HKT!N24+CEI!N24</f>
        <v>2205214</v>
      </c>
      <c r="O24" s="143">
        <f>SUM(M24:N24)</f>
        <v>4296068</v>
      </c>
      <c r="P24" s="102">
        <f>+BKK!P24+DMK!P24+CNX!P24+HDY!P24+HKT!P24+CEI!P24</f>
        <v>91558</v>
      </c>
      <c r="Q24" s="145">
        <f>O24+P24</f>
        <v>4387626</v>
      </c>
      <c r="R24" s="248"/>
      <c r="S24" s="249"/>
      <c r="T24" s="143"/>
      <c r="U24" s="102"/>
      <c r="V24" s="147"/>
      <c r="W24" s="222"/>
    </row>
    <row r="25" spans="1:23" ht="13.5" thickBot="1" x14ac:dyDescent="0.25">
      <c r="A25" s="270" t="str">
        <f t="shared" si="2"/>
        <v xml:space="preserve"> </v>
      </c>
      <c r="B25" s="226" t="s">
        <v>27</v>
      </c>
      <c r="C25" s="248">
        <f>+BKK!C25+DMK!C25+CNX!C25+HDY!C25+HKT!C25+CEI!C25</f>
        <v>12348</v>
      </c>
      <c r="D25" s="257">
        <f>+BKK!D25+DMK!D25+CNX!D25+HDY!D25+HKT!D25+CEI!D25</f>
        <v>12260</v>
      </c>
      <c r="E25" s="120">
        <f>C25+D25</f>
        <v>24608</v>
      </c>
      <c r="F25" s="248"/>
      <c r="G25" s="257"/>
      <c r="H25" s="120"/>
      <c r="I25" s="223"/>
      <c r="L25" s="226" t="s">
        <v>27</v>
      </c>
      <c r="M25" s="248">
        <f>+BKK!M25+DMK!M25+CNX!M25+HDY!M25+HKT!M25+CEI!M25</f>
        <v>1897391</v>
      </c>
      <c r="N25" s="249">
        <f>+BKK!N25+DMK!N25+CNX!N25+HDY!N25+HKT!N25+CEI!N25</f>
        <v>1894942</v>
      </c>
      <c r="O25" s="143">
        <f>SUM(M25:N25)</f>
        <v>3792333</v>
      </c>
      <c r="P25" s="255">
        <f>+BKK!P25+DMK!P25+CNX!P25+HDY!P25+HKT!P25+CEI!P25</f>
        <v>87783</v>
      </c>
      <c r="Q25" s="145">
        <f>O25+P25</f>
        <v>3880116</v>
      </c>
      <c r="R25" s="248"/>
      <c r="S25" s="249"/>
      <c r="T25" s="143"/>
      <c r="U25" s="255"/>
      <c r="V25" s="147"/>
      <c r="W25" s="222"/>
    </row>
    <row r="26" spans="1:23" ht="14.25" thickTop="1" thickBot="1" x14ac:dyDescent="0.25">
      <c r="A26" s="270" t="str">
        <f t="shared" si="2"/>
        <v xml:space="preserve"> </v>
      </c>
      <c r="B26" s="210" t="s">
        <v>28</v>
      </c>
      <c r="C26" s="113">
        <f>+C23+C24+C25</f>
        <v>37579</v>
      </c>
      <c r="D26" s="121">
        <f t="shared" ref="D26:E26" si="14">+D23+D24+D25</f>
        <v>37582</v>
      </c>
      <c r="E26" s="113">
        <f t="shared" si="14"/>
        <v>75161</v>
      </c>
      <c r="F26" s="113"/>
      <c r="G26" s="121"/>
      <c r="H26" s="113"/>
      <c r="I26" s="106"/>
      <c r="L26" s="203" t="s">
        <v>28</v>
      </c>
      <c r="M26" s="148">
        <f t="shared" ref="M26:Q26" si="15">+M23+M24+M25</f>
        <v>5955436</v>
      </c>
      <c r="N26" s="149">
        <f t="shared" si="15"/>
        <v>5930338</v>
      </c>
      <c r="O26" s="148">
        <f t="shared" si="15"/>
        <v>11885774</v>
      </c>
      <c r="P26" s="148">
        <f t="shared" si="15"/>
        <v>272545</v>
      </c>
      <c r="Q26" s="148">
        <f t="shared" si="15"/>
        <v>12158319</v>
      </c>
      <c r="R26" s="148"/>
      <c r="S26" s="149"/>
      <c r="T26" s="148"/>
      <c r="U26" s="148"/>
      <c r="V26" s="148"/>
      <c r="W26" s="151"/>
    </row>
    <row r="27" spans="1:23" ht="14.25" thickTop="1" thickBot="1" x14ac:dyDescent="0.25">
      <c r="A27" s="270" t="str">
        <f t="shared" si="2"/>
        <v xml:space="preserve"> </v>
      </c>
      <c r="B27" s="210" t="s">
        <v>92</v>
      </c>
      <c r="C27" s="103">
        <f t="shared" ref="C27:E27" si="16">+C12+C16+C22+C26</f>
        <v>162611</v>
      </c>
      <c r="D27" s="104">
        <f t="shared" si="16"/>
        <v>162181</v>
      </c>
      <c r="E27" s="105">
        <f t="shared" si="16"/>
        <v>324792</v>
      </c>
      <c r="F27" s="103"/>
      <c r="G27" s="104"/>
      <c r="H27" s="105"/>
      <c r="I27" s="106"/>
      <c r="L27" s="203" t="s">
        <v>92</v>
      </c>
      <c r="M27" s="148">
        <f t="shared" ref="M27:Q27" si="17">+M12+M16+M22+M26</f>
        <v>25071429</v>
      </c>
      <c r="N27" s="149">
        <f t="shared" si="17"/>
        <v>25091622</v>
      </c>
      <c r="O27" s="148">
        <f t="shared" si="17"/>
        <v>50163051</v>
      </c>
      <c r="P27" s="148">
        <f t="shared" si="17"/>
        <v>1032439</v>
      </c>
      <c r="Q27" s="148">
        <f t="shared" si="17"/>
        <v>51195490</v>
      </c>
      <c r="R27" s="148"/>
      <c r="S27" s="149"/>
      <c r="T27" s="148"/>
      <c r="U27" s="148"/>
      <c r="V27" s="150"/>
      <c r="W27" s="151"/>
    </row>
    <row r="28" spans="1:23" ht="14.25" thickTop="1" thickBot="1" x14ac:dyDescent="0.25">
      <c r="B28" s="205" t="s">
        <v>61</v>
      </c>
      <c r="C28" s="95"/>
      <c r="D28" s="95"/>
      <c r="E28" s="95"/>
      <c r="F28" s="95"/>
      <c r="G28" s="95"/>
      <c r="H28" s="95"/>
      <c r="I28" s="96"/>
      <c r="L28" s="205" t="s">
        <v>61</v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</row>
    <row r="29" spans="1:23" ht="13.5" thickTop="1" x14ac:dyDescent="0.2">
      <c r="B29" s="281" t="s">
        <v>29</v>
      </c>
      <c r="C29" s="282"/>
      <c r="D29" s="282"/>
      <c r="E29" s="282"/>
      <c r="F29" s="282"/>
      <c r="G29" s="282"/>
      <c r="H29" s="282"/>
      <c r="I29" s="283"/>
      <c r="L29" s="284" t="s">
        <v>30</v>
      </c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6"/>
    </row>
    <row r="30" spans="1:23" ht="13.5" thickBot="1" x14ac:dyDescent="0.25">
      <c r="B30" s="287" t="s">
        <v>31</v>
      </c>
      <c r="C30" s="288"/>
      <c r="D30" s="288"/>
      <c r="E30" s="288"/>
      <c r="F30" s="288"/>
      <c r="G30" s="288"/>
      <c r="H30" s="288"/>
      <c r="I30" s="289"/>
      <c r="L30" s="290" t="s">
        <v>32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</row>
    <row r="31" spans="1:23" ht="14.25" thickTop="1" thickBot="1" x14ac:dyDescent="0.25">
      <c r="B31" s="202"/>
      <c r="C31" s="95"/>
      <c r="D31" s="95"/>
      <c r="E31" s="95"/>
      <c r="F31" s="95"/>
      <c r="G31" s="95"/>
      <c r="H31" s="95"/>
      <c r="I31" s="96"/>
      <c r="L31" s="202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</row>
    <row r="32" spans="1:23" ht="14.25" thickTop="1" thickBot="1" x14ac:dyDescent="0.25">
      <c r="B32" s="224"/>
      <c r="C32" s="296" t="s">
        <v>91</v>
      </c>
      <c r="D32" s="297"/>
      <c r="E32" s="298"/>
      <c r="F32" s="299" t="s">
        <v>93</v>
      </c>
      <c r="G32" s="300"/>
      <c r="H32" s="301"/>
      <c r="I32" s="225" t="s">
        <v>4</v>
      </c>
      <c r="L32" s="224"/>
      <c r="M32" s="293" t="s">
        <v>91</v>
      </c>
      <c r="N32" s="294"/>
      <c r="O32" s="294"/>
      <c r="P32" s="294"/>
      <c r="Q32" s="295"/>
      <c r="R32" s="293" t="s">
        <v>93</v>
      </c>
      <c r="S32" s="294"/>
      <c r="T32" s="294"/>
      <c r="U32" s="294"/>
      <c r="V32" s="295"/>
      <c r="W32" s="225" t="s">
        <v>4</v>
      </c>
    </row>
    <row r="33" spans="1:23" ht="13.5" thickTop="1" x14ac:dyDescent="0.2">
      <c r="B33" s="226" t="s">
        <v>5</v>
      </c>
      <c r="C33" s="227"/>
      <c r="D33" s="228"/>
      <c r="E33" s="158"/>
      <c r="F33" s="227"/>
      <c r="G33" s="228"/>
      <c r="H33" s="158"/>
      <c r="I33" s="229" t="s">
        <v>6</v>
      </c>
      <c r="L33" s="226" t="s">
        <v>5</v>
      </c>
      <c r="M33" s="227"/>
      <c r="N33" s="230"/>
      <c r="O33" s="155"/>
      <c r="P33" s="231"/>
      <c r="Q33" s="156"/>
      <c r="R33" s="227"/>
      <c r="S33" s="230"/>
      <c r="T33" s="155"/>
      <c r="U33" s="231"/>
      <c r="V33" s="155"/>
      <c r="W33" s="229" t="s">
        <v>6</v>
      </c>
    </row>
    <row r="34" spans="1:23" ht="13.5" thickBot="1" x14ac:dyDescent="0.25">
      <c r="B34" s="232"/>
      <c r="C34" s="233" t="s">
        <v>7</v>
      </c>
      <c r="D34" s="234" t="s">
        <v>8</v>
      </c>
      <c r="E34" s="218" t="s">
        <v>9</v>
      </c>
      <c r="F34" s="233" t="s">
        <v>7</v>
      </c>
      <c r="G34" s="234" t="s">
        <v>8</v>
      </c>
      <c r="H34" s="218" t="s">
        <v>9</v>
      </c>
      <c r="I34" s="235"/>
      <c r="L34" s="232"/>
      <c r="M34" s="236" t="s">
        <v>10</v>
      </c>
      <c r="N34" s="237" t="s">
        <v>11</v>
      </c>
      <c r="O34" s="157" t="s">
        <v>12</v>
      </c>
      <c r="P34" s="238" t="s">
        <v>13</v>
      </c>
      <c r="Q34" s="219" t="s">
        <v>9</v>
      </c>
      <c r="R34" s="236" t="s">
        <v>10</v>
      </c>
      <c r="S34" s="237" t="s">
        <v>11</v>
      </c>
      <c r="T34" s="157" t="s">
        <v>12</v>
      </c>
      <c r="U34" s="238" t="s">
        <v>13</v>
      </c>
      <c r="V34" s="157" t="s">
        <v>9</v>
      </c>
      <c r="W34" s="235"/>
    </row>
    <row r="35" spans="1:23" ht="5.25" customHeight="1" thickTop="1" x14ac:dyDescent="0.2">
      <c r="B35" s="226"/>
      <c r="C35" s="239"/>
      <c r="D35" s="240"/>
      <c r="E35" s="99"/>
      <c r="F35" s="239"/>
      <c r="G35" s="240"/>
      <c r="H35" s="99"/>
      <c r="I35" s="241"/>
      <c r="L35" s="226"/>
      <c r="M35" s="242"/>
      <c r="N35" s="243"/>
      <c r="O35" s="141"/>
      <c r="P35" s="244"/>
      <c r="Q35" s="144"/>
      <c r="R35" s="242"/>
      <c r="S35" s="243"/>
      <c r="T35" s="141"/>
      <c r="U35" s="244"/>
      <c r="V35" s="146"/>
      <c r="W35" s="245"/>
    </row>
    <row r="36" spans="1:23" x14ac:dyDescent="0.2">
      <c r="A36" s="95" t="str">
        <f t="shared" si="2"/>
        <v xml:space="preserve"> </v>
      </c>
      <c r="B36" s="226" t="s">
        <v>14</v>
      </c>
      <c r="C36" s="246">
        <f>+BKK!C36+DMK!C36+CNX!C36+HDY!C36+HKT!C36+CEI!C36</f>
        <v>10967</v>
      </c>
      <c r="D36" s="247">
        <f>+BKK!D36+DMK!D36+CNX!D36+HDY!D36+HKT!D36+CEI!D36</f>
        <v>11020</v>
      </c>
      <c r="E36" s="100">
        <f>C36+D36</f>
        <v>21987</v>
      </c>
      <c r="F36" s="246">
        <f>+BKK!F36+DMK!F36+CNX!F36+HDY!F36+HKT!F36+CEI!F36</f>
        <v>13365</v>
      </c>
      <c r="G36" s="247">
        <f>+BKK!G36+DMK!G36+CNX!G36+HDY!G36+HKT!G36+CEI!G36</f>
        <v>13325</v>
      </c>
      <c r="H36" s="100">
        <f>F36+G36</f>
        <v>26690</v>
      </c>
      <c r="I36" s="222">
        <f t="shared" ref="I36:I44" si="18">IF(E36=0,0,((H36/E36)-1)*100)</f>
        <v>21.389912220857777</v>
      </c>
      <c r="K36" s="101"/>
      <c r="L36" s="226" t="s">
        <v>14</v>
      </c>
      <c r="M36" s="248">
        <f>+BKK!M36+DMK!M36+CNX!M36+HDY!M36+HKT!M36+CEI!M36</f>
        <v>1433552</v>
      </c>
      <c r="N36" s="249">
        <f>+BKK!N36+DMK!N36+CNX!N36+HDY!N36+HKT!N36+CEI!N36</f>
        <v>1433439</v>
      </c>
      <c r="O36" s="142">
        <f>M36+N36</f>
        <v>2866991</v>
      </c>
      <c r="P36" s="102">
        <f>+BKK!P36+DMK!P36+CNX!P36+HDY!P36+HKT!P36+CEI!P36</f>
        <v>989</v>
      </c>
      <c r="Q36" s="145">
        <f>O36+P36</f>
        <v>2867980</v>
      </c>
      <c r="R36" s="248">
        <f>+BKK!R36+DMK!R36+CNX!R36+HDY!R36+HKT!R36+CEI!R36</f>
        <v>1783868</v>
      </c>
      <c r="S36" s="249">
        <f>+BKK!S36+DMK!S36+CNX!S36+HDY!S36+HKT!S36+CEI!S36</f>
        <v>1789330</v>
      </c>
      <c r="T36" s="142">
        <f>+R36+S36</f>
        <v>3573198</v>
      </c>
      <c r="U36" s="102">
        <f>+BKK!U36+DMK!U36+CNX!U36+HDY!U36+HKT!U36+CEI!U36</f>
        <v>1370</v>
      </c>
      <c r="V36" s="147">
        <f>T36+U36</f>
        <v>3574568</v>
      </c>
      <c r="W36" s="222">
        <f t="shared" ref="W36:W44" si="19">IF(Q36=0,0,((V36/Q36)-1)*100)</f>
        <v>24.637131360748675</v>
      </c>
    </row>
    <row r="37" spans="1:23" x14ac:dyDescent="0.2">
      <c r="A37" s="95" t="str">
        <f t="shared" si="2"/>
        <v xml:space="preserve"> </v>
      </c>
      <c r="B37" s="226" t="s">
        <v>15</v>
      </c>
      <c r="C37" s="246">
        <f>+BKK!C37+DMK!C37+CNX!C37+HDY!C37+HKT!C37+CEI!C37</f>
        <v>11010</v>
      </c>
      <c r="D37" s="247">
        <f>+BKK!D37+DMK!D37+CNX!D37+HDY!D37+HKT!D37+CEI!D37</f>
        <v>11063</v>
      </c>
      <c r="E37" s="100">
        <f>C37+D37</f>
        <v>22073</v>
      </c>
      <c r="F37" s="246">
        <f>+BKK!F37+DMK!F37+CNX!F37+HDY!F37+HKT!F37+CEI!F37</f>
        <v>13403</v>
      </c>
      <c r="G37" s="247">
        <f>+BKK!G37+DMK!G37+CNX!G37+HDY!G37+HKT!G37+CEI!G37</f>
        <v>13385</v>
      </c>
      <c r="H37" s="100">
        <f>F37+G37</f>
        <v>26788</v>
      </c>
      <c r="I37" s="222">
        <f t="shared" si="18"/>
        <v>21.360938703393284</v>
      </c>
      <c r="K37" s="101"/>
      <c r="L37" s="226" t="s">
        <v>15</v>
      </c>
      <c r="M37" s="248">
        <f>+BKK!M37+DMK!M37+CNX!M37+HDY!M37+HKT!M37+CEI!M37</f>
        <v>1429578</v>
      </c>
      <c r="N37" s="249">
        <f>+BKK!N37+DMK!N37+CNX!N37+HDY!N37+HKT!N37+CEI!N37</f>
        <v>1433264</v>
      </c>
      <c r="O37" s="142">
        <f>M37+N37</f>
        <v>2862842</v>
      </c>
      <c r="P37" s="102">
        <f>+BKK!P37+DMK!P37+CNX!P37+HDY!P37+HKT!P37+CEI!P37</f>
        <v>2388</v>
      </c>
      <c r="Q37" s="145">
        <f>O37+P37</f>
        <v>2865230</v>
      </c>
      <c r="R37" s="248">
        <f>+BKK!R37+DMK!R37+CNX!R37+HDY!R37+HKT!R37+CEI!R37</f>
        <v>1710973</v>
      </c>
      <c r="S37" s="249">
        <f>+BKK!S37+DMK!S37+CNX!S37+HDY!S37+HKT!S37+CEI!S37</f>
        <v>1723322</v>
      </c>
      <c r="T37" s="142">
        <f>+R37+S37</f>
        <v>3434295</v>
      </c>
      <c r="U37" s="102">
        <f>+BKK!U37+DMK!U37+CNX!U37+HDY!U37+HKT!U37+CEI!U37</f>
        <v>1689</v>
      </c>
      <c r="V37" s="147">
        <f>T37+U37</f>
        <v>3435984</v>
      </c>
      <c r="W37" s="222">
        <f t="shared" si="19"/>
        <v>19.920006421823032</v>
      </c>
    </row>
    <row r="38" spans="1:23" ht="13.5" thickBot="1" x14ac:dyDescent="0.25">
      <c r="A38" s="95" t="str">
        <f t="shared" si="2"/>
        <v xml:space="preserve"> </v>
      </c>
      <c r="B38" s="232" t="s">
        <v>16</v>
      </c>
      <c r="C38" s="250">
        <f>+BKK!C38+DMK!C38+CNX!C38+HDY!C38+HKT!C38+CEI!C38</f>
        <v>12536</v>
      </c>
      <c r="D38" s="251">
        <f>+BKK!D38+DMK!D38+CNX!D38+HDY!D38+HKT!D38+CEI!D38</f>
        <v>12585</v>
      </c>
      <c r="E38" s="100">
        <f>C38+D38</f>
        <v>25121</v>
      </c>
      <c r="F38" s="250">
        <f>+BKK!F38+DMK!F38+CNX!F38+HDY!F38+HKT!F38+CEI!F38</f>
        <v>14707</v>
      </c>
      <c r="G38" s="251">
        <f>+BKK!G38+DMK!G38+CNX!G38+HDY!G38+HKT!G38+CEI!G38</f>
        <v>14708</v>
      </c>
      <c r="H38" s="100">
        <f>F38+G38</f>
        <v>29415</v>
      </c>
      <c r="I38" s="222">
        <f t="shared" si="18"/>
        <v>17.093268580072451</v>
      </c>
      <c r="K38" s="101"/>
      <c r="L38" s="232" t="s">
        <v>16</v>
      </c>
      <c r="M38" s="248">
        <f>+BKK!M38+DMK!M38+CNX!M38+HDY!M38+HKT!M38+CEI!M38</f>
        <v>1532591</v>
      </c>
      <c r="N38" s="249">
        <f>+BKK!N38+DMK!N38+CNX!N38+HDY!N38+HKT!N38+CEI!N38</f>
        <v>1614872</v>
      </c>
      <c r="O38" s="142">
        <f>M38+N38</f>
        <v>3147463</v>
      </c>
      <c r="P38" s="102">
        <f>+BKK!P38+DMK!P38+CNX!P38+HDY!P38+HKT!P38+CEI!P38</f>
        <v>2590</v>
      </c>
      <c r="Q38" s="145">
        <f>O38+P38</f>
        <v>3150053</v>
      </c>
      <c r="R38" s="248">
        <f>+BKK!R38+DMK!R38+CNX!R38+HDY!R38+HKT!R38+CEI!R38</f>
        <v>1889536</v>
      </c>
      <c r="S38" s="249">
        <f>+BKK!S38+DMK!S38+CNX!S38+HDY!S38+HKT!S38+CEI!S38</f>
        <v>2002648</v>
      </c>
      <c r="T38" s="142">
        <f>+R38+S38</f>
        <v>3892184</v>
      </c>
      <c r="U38" s="102">
        <f>+BKK!U38+DMK!U38+CNX!U38+HDY!U38+HKT!U38+CEI!U38</f>
        <v>1120</v>
      </c>
      <c r="V38" s="147">
        <f>T38+U38</f>
        <v>3893304</v>
      </c>
      <c r="W38" s="222">
        <f t="shared" si="19"/>
        <v>23.594872848171121</v>
      </c>
    </row>
    <row r="39" spans="1:23" ht="14.25" thickTop="1" thickBot="1" x14ac:dyDescent="0.25">
      <c r="A39" s="95" t="str">
        <f>IF(ISERROR(F39/G39)," ",IF(F39/G39&gt;0.5,IF(F39/G39&lt;1.5," ","NOT OK"),"NOT OK"))</f>
        <v xml:space="preserve"> </v>
      </c>
      <c r="B39" s="210" t="s">
        <v>17</v>
      </c>
      <c r="C39" s="103">
        <f>C38+C36+C37</f>
        <v>34513</v>
      </c>
      <c r="D39" s="104">
        <f>D38+D36+D37</f>
        <v>34668</v>
      </c>
      <c r="E39" s="105">
        <f>+E36+E37+E38</f>
        <v>69181</v>
      </c>
      <c r="F39" s="103">
        <f>F38+F36+F37</f>
        <v>41475</v>
      </c>
      <c r="G39" s="104">
        <f>G38+G36+G37</f>
        <v>41418</v>
      </c>
      <c r="H39" s="105">
        <f>+H36+H37+H38</f>
        <v>82893</v>
      </c>
      <c r="I39" s="106">
        <f>IF(E39=0,0,((H39/E39)-1)*100)</f>
        <v>19.820470938552504</v>
      </c>
      <c r="L39" s="203" t="s">
        <v>17</v>
      </c>
      <c r="M39" s="148">
        <f t="shared" ref="M39:V39" si="20">M38+M37+M36</f>
        <v>4395721</v>
      </c>
      <c r="N39" s="149">
        <f t="shared" si="20"/>
        <v>4481575</v>
      </c>
      <c r="O39" s="148">
        <f t="shared" si="20"/>
        <v>8877296</v>
      </c>
      <c r="P39" s="148">
        <f t="shared" si="20"/>
        <v>5967</v>
      </c>
      <c r="Q39" s="148">
        <f t="shared" si="20"/>
        <v>8883263</v>
      </c>
      <c r="R39" s="148">
        <f t="shared" si="20"/>
        <v>5384377</v>
      </c>
      <c r="S39" s="149">
        <f t="shared" si="20"/>
        <v>5515300</v>
      </c>
      <c r="T39" s="148">
        <f t="shared" si="20"/>
        <v>10899677</v>
      </c>
      <c r="U39" s="148">
        <f t="shared" si="20"/>
        <v>4179</v>
      </c>
      <c r="V39" s="150">
        <f t="shared" si="20"/>
        <v>10903856</v>
      </c>
      <c r="W39" s="151">
        <f>IF(Q39=0,0,((V39/Q39)-1)*100)</f>
        <v>22.746067520459533</v>
      </c>
    </row>
    <row r="40" spans="1:23" ht="13.5" thickTop="1" x14ac:dyDescent="0.2">
      <c r="A40" s="95" t="str">
        <f t="shared" si="2"/>
        <v xml:space="preserve"> </v>
      </c>
      <c r="B40" s="226" t="s">
        <v>18</v>
      </c>
      <c r="C40" s="246">
        <f>+BKK!C40+DMK!C40+CNX!C40+HDY!C40+HKT!C40+CEI!C40</f>
        <v>12943</v>
      </c>
      <c r="D40" s="247">
        <f>+BKK!D40+DMK!D40+CNX!D40+HDY!D40+HKT!D40+CEI!D40</f>
        <v>13011</v>
      </c>
      <c r="E40" s="100">
        <f>C40+D40</f>
        <v>25954</v>
      </c>
      <c r="F40" s="246">
        <f>+BKK!F40+DMK!F40+CNX!F40+HDY!F40+HKT!F40+CEI!F40</f>
        <v>14940</v>
      </c>
      <c r="G40" s="247">
        <f>+BKK!G40+DMK!G40+CNX!G40+HDY!G40+HKT!G40+CEI!G40</f>
        <v>15006</v>
      </c>
      <c r="H40" s="100">
        <f>F40+G40</f>
        <v>29946</v>
      </c>
      <c r="I40" s="222">
        <f t="shared" si="18"/>
        <v>15.381058796331981</v>
      </c>
      <c r="L40" s="226" t="s">
        <v>18</v>
      </c>
      <c r="M40" s="248">
        <f>+BKK!M40+DMK!M40+CNX!M40+HDY!M40+HKT!M40+CEI!M40</f>
        <v>1662634</v>
      </c>
      <c r="N40" s="249">
        <f>+BKK!N40+DMK!N40+CNX!N40+HDY!N40+HKT!N40+CEI!N40</f>
        <v>1616720</v>
      </c>
      <c r="O40" s="142">
        <f>M40+N40</f>
        <v>3279354</v>
      </c>
      <c r="P40" s="102">
        <f>+BKK!P40+DMK!P40+CNX!P40+HDY!P40+HKT!P40+CEI!P40</f>
        <v>2685</v>
      </c>
      <c r="Q40" s="145">
        <f>O40+P40</f>
        <v>3282039</v>
      </c>
      <c r="R40" s="248">
        <f>+BKK!R40+DMK!R40+CNX!R40+HDY!R40+HKT!R40+CEI!R40</f>
        <v>2057740</v>
      </c>
      <c r="S40" s="249">
        <f>+BKK!S40+DMK!S40+CNX!S40+HDY!S40+HKT!S40+CEI!S40</f>
        <v>1994292</v>
      </c>
      <c r="T40" s="142">
        <f>R40+S40</f>
        <v>4052032</v>
      </c>
      <c r="U40" s="102">
        <f>+BKK!U40+DMK!U40+CNX!U40+HDY!U40+HKT!U40+CEI!U40</f>
        <v>1350</v>
      </c>
      <c r="V40" s="147">
        <f>T40+U40</f>
        <v>4053382</v>
      </c>
      <c r="W40" s="222">
        <f t="shared" si="19"/>
        <v>23.50194497993472</v>
      </c>
    </row>
    <row r="41" spans="1:23" x14ac:dyDescent="0.2">
      <c r="A41" s="95" t="str">
        <f t="shared" si="2"/>
        <v xml:space="preserve"> </v>
      </c>
      <c r="B41" s="226" t="s">
        <v>19</v>
      </c>
      <c r="C41" s="248">
        <f>+BKK!C41+DMK!C41+CNX!C41+HDY!C41+HKT!C41+CEI!C41</f>
        <v>11524</v>
      </c>
      <c r="D41" s="252">
        <f>+BKK!D41+DMK!D41+CNX!D41+HDY!D41+HKT!D41+CEI!D41</f>
        <v>11575</v>
      </c>
      <c r="E41" s="100">
        <f>C41+D41</f>
        <v>23099</v>
      </c>
      <c r="F41" s="248">
        <f>+BKK!F41+DMK!F41+CNX!F41+HDY!F41+HKT!F41+CEI!F41</f>
        <v>13654</v>
      </c>
      <c r="G41" s="252">
        <f>+BKK!G41+DMK!G41+CNX!G41+HDY!G41+HKT!G41+CEI!G41</f>
        <v>13691</v>
      </c>
      <c r="H41" s="107">
        <f>F41+G41</f>
        <v>27345</v>
      </c>
      <c r="I41" s="222">
        <f>IF(E41=0,0,((H41/E41)-1)*100)</f>
        <v>18.381748127624565</v>
      </c>
      <c r="L41" s="226" t="s">
        <v>19</v>
      </c>
      <c r="M41" s="248">
        <f>+BKK!M41+DMK!M41+CNX!M41+HDY!M41+HKT!M41+CEI!M41</f>
        <v>1515907</v>
      </c>
      <c r="N41" s="249">
        <f>+BKK!N41+DMK!N41+CNX!N41+HDY!N41+HKT!N41+CEI!N41</f>
        <v>1493918</v>
      </c>
      <c r="O41" s="142">
        <f>M41+N41</f>
        <v>3009825</v>
      </c>
      <c r="P41" s="102">
        <f>+BKK!P41+DMK!P41+CNX!P41+HDY!P41+HKT!P41+CEI!P41</f>
        <v>2157</v>
      </c>
      <c r="Q41" s="145">
        <f>O41+P41</f>
        <v>3011982</v>
      </c>
      <c r="R41" s="248">
        <f>+BKK!R41+DMK!R41+CNX!R41+HDY!R41+HKT!R41+CEI!R41</f>
        <v>1916654</v>
      </c>
      <c r="S41" s="249">
        <f>+BKK!S41+DMK!S41+CNX!S41+HDY!S41+HKT!S41+CEI!S41</f>
        <v>1920855</v>
      </c>
      <c r="T41" s="142">
        <f>R41+S41</f>
        <v>3837509</v>
      </c>
      <c r="U41" s="102">
        <f>+BKK!U41+DMK!U41+CNX!U41+HDY!U41+HKT!U41+CEI!U41</f>
        <v>1467</v>
      </c>
      <c r="V41" s="147">
        <f>T41+U41</f>
        <v>3838976</v>
      </c>
      <c r="W41" s="222">
        <f>IF(Q41=0,0,((V41/Q41)-1)*100)</f>
        <v>27.456804190728889</v>
      </c>
    </row>
    <row r="42" spans="1:23" ht="13.5" thickBot="1" x14ac:dyDescent="0.25">
      <c r="A42" s="95" t="str">
        <f>IF(ISERROR(F42/G42)," ",IF(F42/G42&gt;0.5,IF(F42/G42&lt;1.5," ","NOT OK"),"NOT OK"))</f>
        <v xml:space="preserve"> </v>
      </c>
      <c r="B42" s="226" t="s">
        <v>20</v>
      </c>
      <c r="C42" s="248">
        <f>+BKK!C42+DMK!C42+CNX!C42+HDY!C42+HKT!C42+CEI!C42</f>
        <v>12807</v>
      </c>
      <c r="D42" s="252">
        <f>+BKK!D42+DMK!D42+CNX!D42+HDY!D42+HKT!D42+CEI!D42</f>
        <v>12834</v>
      </c>
      <c r="E42" s="100">
        <f>+D42+C42</f>
        <v>25641</v>
      </c>
      <c r="F42" s="248">
        <f>+BKK!F42+DMK!F42+CNX!F42+HDY!F42+HKT!F42+CEI!F42</f>
        <v>14954</v>
      </c>
      <c r="G42" s="252">
        <f>+BKK!G42+DMK!G42+CNX!G42+HDY!G42+HKT!G42+CEI!G42</f>
        <v>14926</v>
      </c>
      <c r="H42" s="107">
        <f>+G42+F42</f>
        <v>29880</v>
      </c>
      <c r="I42" s="222">
        <f>IF(E42=0,0,((H42/E42)-1)*100)</f>
        <v>16.532116532116525</v>
      </c>
      <c r="L42" s="226" t="s">
        <v>20</v>
      </c>
      <c r="M42" s="248">
        <f>+BKK!M42+DMK!M42+CNX!M42+HDY!M42+HKT!M42+CEI!M42</f>
        <v>1645792</v>
      </c>
      <c r="N42" s="249">
        <f>+BKK!N42+DMK!N42+CNX!N42+HDY!N42+HKT!N42+CEI!N42</f>
        <v>1619439</v>
      </c>
      <c r="O42" s="142">
        <f>M42+N42</f>
        <v>3265231</v>
      </c>
      <c r="P42" s="102">
        <f>+BKK!P42+DMK!P42+CNX!P42+HDY!P42+HKT!P42+CEI!P42</f>
        <v>2983</v>
      </c>
      <c r="Q42" s="145">
        <f>O42+P42</f>
        <v>3268214</v>
      </c>
      <c r="R42" s="248">
        <f>+BKK!R42+DMK!R42+CNX!R42+HDY!R42+HKT!R42+CEI!R42</f>
        <v>2064163</v>
      </c>
      <c r="S42" s="249">
        <f>+BKK!S42+DMK!S42+CNX!S42+HDY!S42+HKT!S42+CEI!S42</f>
        <v>2034201</v>
      </c>
      <c r="T42" s="142">
        <f>R42+S42</f>
        <v>4098364</v>
      </c>
      <c r="U42" s="102">
        <f>+BKK!U42+DMK!U42+CNX!U42+HDY!U42+HKT!U42+CEI!U42</f>
        <v>1709</v>
      </c>
      <c r="V42" s="147">
        <f>T42+U42</f>
        <v>4100073</v>
      </c>
      <c r="W42" s="222">
        <f>IF(Q42=0,0,((V42/Q42)-1)*100)</f>
        <v>25.453015010644965</v>
      </c>
    </row>
    <row r="43" spans="1:23" ht="14.25" thickTop="1" thickBot="1" x14ac:dyDescent="0.25">
      <c r="A43" s="95" t="str">
        <f>IF(ISERROR(F43/G43)," ",IF(F43/G43&gt;0.5,IF(F43/G43&lt;1.5," ","NOT OK"),"NOT OK"))</f>
        <v xml:space="preserve"> </v>
      </c>
      <c r="B43" s="210" t="s">
        <v>89</v>
      </c>
      <c r="C43" s="103">
        <f t="shared" ref="C43:H43" si="21">+C40+C41+C42</f>
        <v>37274</v>
      </c>
      <c r="D43" s="104">
        <f t="shared" si="21"/>
        <v>37420</v>
      </c>
      <c r="E43" s="105">
        <f t="shared" si="21"/>
        <v>74694</v>
      </c>
      <c r="F43" s="103">
        <f t="shared" si="21"/>
        <v>43548</v>
      </c>
      <c r="G43" s="104">
        <f t="shared" si="21"/>
        <v>43623</v>
      </c>
      <c r="H43" s="105">
        <f t="shared" si="21"/>
        <v>87171</v>
      </c>
      <c r="I43" s="106">
        <f>IF(E43=0,0,((H43/E43)-1)*100)</f>
        <v>16.704152944011575</v>
      </c>
      <c r="L43" s="203" t="s">
        <v>89</v>
      </c>
      <c r="M43" s="148">
        <f t="shared" ref="M43:V43" si="22">+M40+M41+M42</f>
        <v>4824333</v>
      </c>
      <c r="N43" s="149">
        <f t="shared" si="22"/>
        <v>4730077</v>
      </c>
      <c r="O43" s="148">
        <f t="shared" si="22"/>
        <v>9554410</v>
      </c>
      <c r="P43" s="148">
        <f t="shared" si="22"/>
        <v>7825</v>
      </c>
      <c r="Q43" s="148">
        <f t="shared" si="22"/>
        <v>9562235</v>
      </c>
      <c r="R43" s="148">
        <f t="shared" si="22"/>
        <v>6038557</v>
      </c>
      <c r="S43" s="149">
        <f t="shared" si="22"/>
        <v>5949348</v>
      </c>
      <c r="T43" s="148">
        <f t="shared" si="22"/>
        <v>11987905</v>
      </c>
      <c r="U43" s="148">
        <f t="shared" si="22"/>
        <v>4526</v>
      </c>
      <c r="V43" s="150">
        <f t="shared" si="22"/>
        <v>11992431</v>
      </c>
      <c r="W43" s="151">
        <f>IF(Q43=0,0,((V43/Q43)-1)*100)</f>
        <v>25.414518676857444</v>
      </c>
    </row>
    <row r="44" spans="1:23" ht="13.5" thickTop="1" x14ac:dyDescent="0.2">
      <c r="A44" s="95" t="str">
        <f t="shared" si="2"/>
        <v xml:space="preserve"> </v>
      </c>
      <c r="B44" s="226" t="s">
        <v>33</v>
      </c>
      <c r="C44" s="253">
        <f>+BKK!C44+DMK!C44+CNX!C44+HDY!C44+HKT!C44+CEI!C44</f>
        <v>12451</v>
      </c>
      <c r="D44" s="254">
        <f>+BKK!D44+DMK!D44+CNX!D44+HDY!D44+HKT!D44+CEI!D44</f>
        <v>12516</v>
      </c>
      <c r="E44" s="100">
        <f>C44+D44</f>
        <v>24967</v>
      </c>
      <c r="F44" s="253">
        <f>+BKK!F44+DMK!F44+CNX!F44+HDY!F44+HKT!F44+CEI!F44</f>
        <v>14482</v>
      </c>
      <c r="G44" s="254">
        <f>+BKK!G44+DMK!G44+CNX!G44+HDY!G44+HKT!G44+CEI!G44</f>
        <v>14492</v>
      </c>
      <c r="H44" s="107">
        <f>F44+G44</f>
        <v>28974</v>
      </c>
      <c r="I44" s="222">
        <f t="shared" si="18"/>
        <v>16.049184924099812</v>
      </c>
      <c r="L44" s="226" t="s">
        <v>21</v>
      </c>
      <c r="M44" s="248">
        <f>+BKK!M44+DMK!M44+CNX!M44+HDY!M44+HKT!M44+CEI!M44</f>
        <v>1632447</v>
      </c>
      <c r="N44" s="249">
        <f>+BKK!N44+DMK!N44+CNX!N44+HDY!N44+HKT!N44+CEI!N44</f>
        <v>1632200</v>
      </c>
      <c r="O44" s="142">
        <f>SUM(M44:N44)</f>
        <v>3264647</v>
      </c>
      <c r="P44" s="102">
        <f>+BKK!P44+DMK!P44+CNX!P44+HDY!P44+HKT!P44+CEI!P44</f>
        <v>2536</v>
      </c>
      <c r="Q44" s="145">
        <f>+O44+P44</f>
        <v>3267183</v>
      </c>
      <c r="R44" s="248">
        <f>+BKK!R44+DMK!R44+CNX!R44+HDY!R44+HKT!R44+CEI!R44</f>
        <v>1963375</v>
      </c>
      <c r="S44" s="249">
        <f>+BKK!S44+DMK!S44+CNX!S44+HDY!S44+HKT!S44+CEI!S44</f>
        <v>1954024</v>
      </c>
      <c r="T44" s="142">
        <f>+R44+S44</f>
        <v>3917399</v>
      </c>
      <c r="U44" s="102">
        <f>+BKK!U44+DMK!U44+CNX!U44+HDY!U44+HKT!U44+CEI!U44</f>
        <v>1465</v>
      </c>
      <c r="V44" s="147">
        <f>+T44+U44</f>
        <v>3918864</v>
      </c>
      <c r="W44" s="222">
        <f t="shared" si="19"/>
        <v>19.946265636176499</v>
      </c>
    </row>
    <row r="45" spans="1:23" ht="13.5" thickBot="1" x14ac:dyDescent="0.25">
      <c r="A45" s="95" t="str">
        <f>IF(ISERROR(F45/G45)," ",IF(F45/G45&gt;0.5,IF(F45/G45&lt;1.5," ","NOT OK"),"NOT OK"))</f>
        <v xml:space="preserve"> </v>
      </c>
      <c r="B45" s="226" t="s">
        <v>90</v>
      </c>
      <c r="C45" s="253">
        <f>+BKK!C45+DMK!C45+CNX!C45+HDY!C45+HKT!C45+CEI!C45</f>
        <v>12124</v>
      </c>
      <c r="D45" s="254">
        <f>+BKK!D45+DMK!D45+CNX!D45+HDY!D45+HKT!D45+CEI!D45</f>
        <v>12127</v>
      </c>
      <c r="E45" s="100">
        <f>C45+D45</f>
        <v>24251</v>
      </c>
      <c r="F45" s="253">
        <f>+BKK!F45+DMK!F45+CNX!F45+HDY!F45+HKT!F45+CEI!F45</f>
        <v>14626</v>
      </c>
      <c r="G45" s="254">
        <f>+BKK!G45+DMK!G45+CNX!G45+HDY!G45+HKT!G45+CEI!G45</f>
        <v>14622</v>
      </c>
      <c r="H45" s="107">
        <f>F45+G45</f>
        <v>29248</v>
      </c>
      <c r="I45" s="222">
        <f>IF(E45=0,0,((H45/E45)-1)*100)</f>
        <v>20.605335862438668</v>
      </c>
      <c r="L45" s="226" t="s">
        <v>90</v>
      </c>
      <c r="M45" s="248">
        <f>+BKK!M45+DMK!M45+CNX!M45+HDY!M45+HKT!M45+CEI!M45</f>
        <v>1443675</v>
      </c>
      <c r="N45" s="249">
        <f>+BKK!N45+DMK!N45+CNX!N45+HDY!N45+HKT!N45+CEI!N45</f>
        <v>1427635</v>
      </c>
      <c r="O45" s="142">
        <f>SUM(M45:N45)</f>
        <v>2871310</v>
      </c>
      <c r="P45" s="102">
        <f>+BKK!P45+DMK!P45+CNX!P45+HDY!P45+HKT!P45+CEI!P45</f>
        <v>1082</v>
      </c>
      <c r="Q45" s="145">
        <f>+O45+P45</f>
        <v>2872392</v>
      </c>
      <c r="R45" s="248">
        <f>+BKK!R45+DMK!R45+CNX!R45+HDY!R45+HKT!R45+CEI!R45</f>
        <v>1845946</v>
      </c>
      <c r="S45" s="249">
        <f>+BKK!S45+DMK!S45+CNX!S45+HDY!S45+HKT!S45+CEI!S45</f>
        <v>1838661</v>
      </c>
      <c r="T45" s="142">
        <f>+R45+S45</f>
        <v>3684607</v>
      </c>
      <c r="U45" s="102">
        <f>+BKK!U45+DMK!U45+CNX!U45+HDY!U45+HKT!U45+CEI!U45</f>
        <v>1394</v>
      </c>
      <c r="V45" s="147">
        <f>+T45+U45</f>
        <v>3686001</v>
      </c>
      <c r="W45" s="222">
        <f>IF(Q45=0,0,((V45/Q45)-1)*100)</f>
        <v>28.325138073076374</v>
      </c>
    </row>
    <row r="46" spans="1:23" ht="14.25" thickTop="1" thickBot="1" x14ac:dyDescent="0.25">
      <c r="A46" s="95" t="str">
        <f>IF(ISERROR(F46/G46)," ",IF(F46/G46&gt;0.5,IF(F46/G46&lt;1.5," ","NOT OK"),"NOT OK"))</f>
        <v xml:space="preserve"> </v>
      </c>
      <c r="B46" s="210" t="s">
        <v>94</v>
      </c>
      <c r="C46" s="103">
        <f t="shared" ref="C46:H46" si="23">+C43+C44+C45</f>
        <v>61849</v>
      </c>
      <c r="D46" s="104">
        <f t="shared" si="23"/>
        <v>62063</v>
      </c>
      <c r="E46" s="105">
        <f t="shared" si="23"/>
        <v>123912</v>
      </c>
      <c r="F46" s="103">
        <f t="shared" si="23"/>
        <v>72656</v>
      </c>
      <c r="G46" s="104">
        <f t="shared" si="23"/>
        <v>72737</v>
      </c>
      <c r="H46" s="105">
        <f t="shared" si="23"/>
        <v>145393</v>
      </c>
      <c r="I46" s="106">
        <f t="shared" ref="I46" si="24">IF(E46=0,0,((H46/E46)-1)*100)</f>
        <v>17.335689844405699</v>
      </c>
      <c r="L46" s="203" t="s">
        <v>94</v>
      </c>
      <c r="M46" s="148">
        <f t="shared" ref="M46" si="25">+M43+M44+M45</f>
        <v>7900455</v>
      </c>
      <c r="N46" s="149">
        <f t="shared" ref="N46" si="26">+N43+N44+N45</f>
        <v>7789912</v>
      </c>
      <c r="O46" s="148">
        <f t="shared" ref="O46" si="27">+O43+O44+O45</f>
        <v>15690367</v>
      </c>
      <c r="P46" s="148">
        <f t="shared" ref="P46" si="28">+P43+P44+P45</f>
        <v>11443</v>
      </c>
      <c r="Q46" s="148">
        <f t="shared" ref="Q46" si="29">+Q43+Q44+Q45</f>
        <v>15701810</v>
      </c>
      <c r="R46" s="148">
        <f t="shared" ref="R46" si="30">+R43+R44+R45</f>
        <v>9847878</v>
      </c>
      <c r="S46" s="149">
        <f t="shared" ref="S46" si="31">+S43+S44+S45</f>
        <v>9742033</v>
      </c>
      <c r="T46" s="148">
        <f t="shared" ref="T46" si="32">+T43+T44+T45</f>
        <v>19589911</v>
      </c>
      <c r="U46" s="148">
        <f t="shared" ref="U46" si="33">+U43+U44+U45</f>
        <v>7385</v>
      </c>
      <c r="V46" s="150">
        <f t="shared" ref="V46" si="34">+V43+V44+V45</f>
        <v>19597296</v>
      </c>
      <c r="W46" s="151">
        <f t="shared" ref="W46" si="35">IF(Q46=0,0,((V46/Q46)-1)*100)</f>
        <v>24.809152575403726</v>
      </c>
    </row>
    <row r="47" spans="1:23" ht="14.25" thickTop="1" thickBot="1" x14ac:dyDescent="0.25">
      <c r="A47" s="95" t="str">
        <f>IF(ISERROR(F47/G47)," ",IF(F47/G47&gt;0.5,IF(F47/G47&lt;1.5," ","NOT OK"),"NOT OK"))</f>
        <v xml:space="preserve"> </v>
      </c>
      <c r="B47" s="210" t="s">
        <v>95</v>
      </c>
      <c r="C47" s="103">
        <f t="shared" ref="C47:H47" si="36">+C39+C43+C44+C45</f>
        <v>96362</v>
      </c>
      <c r="D47" s="104">
        <f t="shared" si="36"/>
        <v>96731</v>
      </c>
      <c r="E47" s="105">
        <f t="shared" si="36"/>
        <v>193093</v>
      </c>
      <c r="F47" s="103">
        <f t="shared" si="36"/>
        <v>114131</v>
      </c>
      <c r="G47" s="104">
        <f t="shared" si="36"/>
        <v>114155</v>
      </c>
      <c r="H47" s="105">
        <f t="shared" si="36"/>
        <v>228286</v>
      </c>
      <c r="I47" s="106">
        <f>IF(E47=0,0,((H47/E47)-1)*100)</f>
        <v>18.225932581709326</v>
      </c>
      <c r="L47" s="203" t="s">
        <v>95</v>
      </c>
      <c r="M47" s="148">
        <f t="shared" ref="M47:V47" si="37">+M39+M43+M44+M45</f>
        <v>12296176</v>
      </c>
      <c r="N47" s="149">
        <f t="shared" si="37"/>
        <v>12271487</v>
      </c>
      <c r="O47" s="148">
        <f t="shared" si="37"/>
        <v>24567663</v>
      </c>
      <c r="P47" s="148">
        <f t="shared" si="37"/>
        <v>17410</v>
      </c>
      <c r="Q47" s="148">
        <f t="shared" si="37"/>
        <v>24585073</v>
      </c>
      <c r="R47" s="148">
        <f t="shared" si="37"/>
        <v>15232255</v>
      </c>
      <c r="S47" s="149">
        <f t="shared" si="37"/>
        <v>15257333</v>
      </c>
      <c r="T47" s="148">
        <f t="shared" si="37"/>
        <v>30489588</v>
      </c>
      <c r="U47" s="148">
        <f t="shared" si="37"/>
        <v>11564</v>
      </c>
      <c r="V47" s="150">
        <f t="shared" si="37"/>
        <v>30501152</v>
      </c>
      <c r="W47" s="151">
        <f>IF(Q47=0,0,((V47/Q47)-1)*100)</f>
        <v>24.063703207226595</v>
      </c>
    </row>
    <row r="48" spans="1:23" ht="14.25" thickTop="1" thickBot="1" x14ac:dyDescent="0.25">
      <c r="A48" s="95" t="str">
        <f t="shared" si="2"/>
        <v xml:space="preserve"> </v>
      </c>
      <c r="B48" s="226" t="s">
        <v>22</v>
      </c>
      <c r="C48" s="253">
        <f>+BKK!C48+DMK!C48+CNX!C48+HDY!C48+HKT!C48+CEI!C48</f>
        <v>10897</v>
      </c>
      <c r="D48" s="254">
        <f>+BKK!D48+DMK!D48+CNX!D48+HDY!D48+HKT!D48+CEI!D48</f>
        <v>10931</v>
      </c>
      <c r="E48" s="100">
        <f>C48+D48</f>
        <v>21828</v>
      </c>
      <c r="F48" s="253"/>
      <c r="G48" s="254"/>
      <c r="H48" s="107"/>
      <c r="I48" s="222"/>
      <c r="L48" s="226" t="s">
        <v>22</v>
      </c>
      <c r="M48" s="248">
        <f>+BKK!M48+DMK!M48+CNX!M48+HDY!M48+HKT!M48+CEI!M48</f>
        <v>1277495</v>
      </c>
      <c r="N48" s="249">
        <f>+BKK!N48+DMK!N48+CNX!N48+HDY!N48+HKT!N48+CEI!N48</f>
        <v>1280020</v>
      </c>
      <c r="O48" s="143">
        <f>SUM(M48:N48)</f>
        <v>2557515</v>
      </c>
      <c r="P48" s="255">
        <f>+BKK!P48+DMK!P48+CNX!P48+HDY!P48+HKT!P48+CEI!P48</f>
        <v>810</v>
      </c>
      <c r="Q48" s="145">
        <f>O48+P48</f>
        <v>2558325</v>
      </c>
      <c r="R48" s="248"/>
      <c r="S48" s="249"/>
      <c r="T48" s="143"/>
      <c r="U48" s="255"/>
      <c r="V48" s="147"/>
      <c r="W48" s="222"/>
    </row>
    <row r="49" spans="1:23" ht="16.5" thickTop="1" thickBot="1" x14ac:dyDescent="0.25">
      <c r="A49" s="115" t="str">
        <f t="shared" si="2"/>
        <v xml:space="preserve"> </v>
      </c>
      <c r="B49" s="211" t="s">
        <v>23</v>
      </c>
      <c r="C49" s="110">
        <f t="shared" ref="C49:E49" si="38">+C44+C45+C48</f>
        <v>35472</v>
      </c>
      <c r="D49" s="111">
        <f t="shared" si="38"/>
        <v>35574</v>
      </c>
      <c r="E49" s="112">
        <f t="shared" si="38"/>
        <v>71046</v>
      </c>
      <c r="F49" s="113"/>
      <c r="G49" s="114"/>
      <c r="H49" s="114"/>
      <c r="I49" s="106"/>
      <c r="J49" s="115"/>
      <c r="K49" s="116"/>
      <c r="L49" s="204" t="s">
        <v>23</v>
      </c>
      <c r="M49" s="152">
        <f t="shared" ref="M49:Q49" si="39">+M44+M45+M48</f>
        <v>4353617</v>
      </c>
      <c r="N49" s="152">
        <f t="shared" si="39"/>
        <v>4339855</v>
      </c>
      <c r="O49" s="153">
        <f t="shared" si="39"/>
        <v>8693472</v>
      </c>
      <c r="P49" s="153">
        <f t="shared" si="39"/>
        <v>4428</v>
      </c>
      <c r="Q49" s="153">
        <f t="shared" si="39"/>
        <v>8697900</v>
      </c>
      <c r="R49" s="152"/>
      <c r="S49" s="152"/>
      <c r="T49" s="153"/>
      <c r="U49" s="153"/>
      <c r="V49" s="153"/>
      <c r="W49" s="154"/>
    </row>
    <row r="50" spans="1:23" ht="13.5" thickTop="1" x14ac:dyDescent="0.2">
      <c r="A50" s="95" t="str">
        <f t="shared" si="2"/>
        <v xml:space="preserve"> </v>
      </c>
      <c r="B50" s="226" t="s">
        <v>24</v>
      </c>
      <c r="C50" s="248">
        <f>+BKK!C50+DMK!C50+CNX!C50+HDY!C50+HKT!C50+CEI!C50</f>
        <v>11488</v>
      </c>
      <c r="D50" s="252">
        <f>+BKK!D50+DMK!D50+CNX!D50+HDY!D50+HKT!D50+CEI!D50</f>
        <v>11440</v>
      </c>
      <c r="E50" s="117">
        <f>C50+D50</f>
        <v>22928</v>
      </c>
      <c r="F50" s="248"/>
      <c r="G50" s="252"/>
      <c r="H50" s="118"/>
      <c r="I50" s="222"/>
      <c r="L50" s="226" t="s">
        <v>25</v>
      </c>
      <c r="M50" s="248">
        <f>+BKK!M50+DMK!M50+CNX!M50+HDY!M50+HKT!M50+CEI!M50</f>
        <v>1517212</v>
      </c>
      <c r="N50" s="249">
        <f>+BKK!N50+DMK!N50+CNX!N50+HDY!N50+HKT!N50+CEI!N50</f>
        <v>1527008</v>
      </c>
      <c r="O50" s="143">
        <f>SUM(M50:N50)</f>
        <v>3044220</v>
      </c>
      <c r="P50" s="256">
        <f>+BKK!P50+DMK!P50+CNX!P50+HDY!P50+HKT!P50+CEI!P50</f>
        <v>1478</v>
      </c>
      <c r="Q50" s="145">
        <f>O50+P50</f>
        <v>3045698</v>
      </c>
      <c r="R50" s="248"/>
      <c r="S50" s="249"/>
      <c r="T50" s="143"/>
      <c r="U50" s="256"/>
      <c r="V50" s="147"/>
      <c r="W50" s="222"/>
    </row>
    <row r="51" spans="1:23" x14ac:dyDescent="0.2">
      <c r="A51" s="95" t="str">
        <f t="shared" si="2"/>
        <v xml:space="preserve"> </v>
      </c>
      <c r="B51" s="226" t="s">
        <v>26</v>
      </c>
      <c r="C51" s="248">
        <f>+BKK!C51+DMK!C51+CNX!C51+HDY!C51+HKT!C51+CEI!C51</f>
        <v>12141</v>
      </c>
      <c r="D51" s="252">
        <f>+BKK!D51+DMK!D51+CNX!D51+HDY!D51+HKT!D51+CEI!D51</f>
        <v>12093</v>
      </c>
      <c r="E51" s="119">
        <f>C51+D51</f>
        <v>24234</v>
      </c>
      <c r="F51" s="248"/>
      <c r="G51" s="252"/>
      <c r="H51" s="119"/>
      <c r="I51" s="222"/>
      <c r="L51" s="226" t="s">
        <v>26</v>
      </c>
      <c r="M51" s="248">
        <f>+BKK!M51+DMK!M51+CNX!M51+HDY!M51+HKT!M51+CEI!M51</f>
        <v>1694699</v>
      </c>
      <c r="N51" s="249">
        <f>+BKK!N51+DMK!N51+CNX!N51+HDY!N51+HKT!N51+CEI!N51</f>
        <v>1665706</v>
      </c>
      <c r="O51" s="143">
        <f>SUM(M51:N51)</f>
        <v>3360405</v>
      </c>
      <c r="P51" s="102">
        <f>+BKK!P51+DMK!P51+CNX!P51+HDY!P51+HKT!P51+CEI!P51</f>
        <v>1676</v>
      </c>
      <c r="Q51" s="145">
        <f>O51+P51</f>
        <v>3362081</v>
      </c>
      <c r="R51" s="248"/>
      <c r="S51" s="249"/>
      <c r="T51" s="143"/>
      <c r="U51" s="102"/>
      <c r="V51" s="147"/>
      <c r="W51" s="222"/>
    </row>
    <row r="52" spans="1:23" ht="13.5" thickBot="1" x14ac:dyDescent="0.25">
      <c r="A52" s="95" t="str">
        <f t="shared" si="2"/>
        <v xml:space="preserve"> </v>
      </c>
      <c r="B52" s="226" t="s">
        <v>27</v>
      </c>
      <c r="C52" s="248">
        <f>+BKK!C52+DMK!C52+CNX!C52+HDY!C52+HKT!C52+CEI!C52</f>
        <v>11496</v>
      </c>
      <c r="D52" s="257">
        <f>+BKK!D52+DMK!D52+CNX!D52+HDY!D52+HKT!D52+CEI!D52</f>
        <v>11566</v>
      </c>
      <c r="E52" s="120">
        <f>C52+D52</f>
        <v>23062</v>
      </c>
      <c r="F52" s="248"/>
      <c r="G52" s="257"/>
      <c r="H52" s="120"/>
      <c r="I52" s="223"/>
      <c r="L52" s="226" t="s">
        <v>27</v>
      </c>
      <c r="M52" s="248">
        <f>+BKK!M52+DMK!M52+CNX!M52+HDY!M52+HKT!M52+CEI!M52</f>
        <v>1409179</v>
      </c>
      <c r="N52" s="249">
        <f>+BKK!N52+DMK!N52+CNX!N52+HDY!N52+HKT!N52+CEI!N52</f>
        <v>1415107</v>
      </c>
      <c r="O52" s="143">
        <f>SUM(M52:N52)</f>
        <v>2824286</v>
      </c>
      <c r="P52" s="255">
        <f>+BKK!P52+DMK!P52+CNX!P52+HDY!P52+HKT!P52+CEI!P52</f>
        <v>1480</v>
      </c>
      <c r="Q52" s="145">
        <f>O52+P52</f>
        <v>2825766</v>
      </c>
      <c r="R52" s="248"/>
      <c r="S52" s="249"/>
      <c r="T52" s="143"/>
      <c r="U52" s="255"/>
      <c r="V52" s="147"/>
      <c r="W52" s="222"/>
    </row>
    <row r="53" spans="1:23" ht="14.25" thickTop="1" thickBot="1" x14ac:dyDescent="0.25">
      <c r="A53" s="95" t="str">
        <f t="shared" si="2"/>
        <v xml:space="preserve"> </v>
      </c>
      <c r="B53" s="210" t="s">
        <v>28</v>
      </c>
      <c r="C53" s="113">
        <f t="shared" ref="C53:E53" si="40">+C50+C51+C52</f>
        <v>35125</v>
      </c>
      <c r="D53" s="121">
        <f t="shared" si="40"/>
        <v>35099</v>
      </c>
      <c r="E53" s="113">
        <f t="shared" si="40"/>
        <v>70224</v>
      </c>
      <c r="F53" s="113"/>
      <c r="G53" s="121"/>
      <c r="H53" s="113"/>
      <c r="I53" s="106"/>
      <c r="L53" s="203" t="s">
        <v>28</v>
      </c>
      <c r="M53" s="148">
        <f t="shared" ref="M53:Q53" si="41">+M50+M51+M52</f>
        <v>4621090</v>
      </c>
      <c r="N53" s="149">
        <f t="shared" si="41"/>
        <v>4607821</v>
      </c>
      <c r="O53" s="148">
        <f t="shared" si="41"/>
        <v>9228911</v>
      </c>
      <c r="P53" s="148">
        <f t="shared" si="41"/>
        <v>4634</v>
      </c>
      <c r="Q53" s="148">
        <f t="shared" si="41"/>
        <v>9233545</v>
      </c>
      <c r="R53" s="148"/>
      <c r="S53" s="149"/>
      <c r="T53" s="148"/>
      <c r="U53" s="148"/>
      <c r="V53" s="148"/>
      <c r="W53" s="151"/>
    </row>
    <row r="54" spans="1:23" ht="14.25" thickTop="1" thickBot="1" x14ac:dyDescent="0.25">
      <c r="A54" s="95" t="str">
        <f t="shared" si="2"/>
        <v xml:space="preserve"> </v>
      </c>
      <c r="B54" s="210" t="s">
        <v>92</v>
      </c>
      <c r="C54" s="103">
        <f t="shared" ref="C54:E54" si="42">+C39+C43+C49+C53</f>
        <v>142384</v>
      </c>
      <c r="D54" s="104">
        <f t="shared" si="42"/>
        <v>142761</v>
      </c>
      <c r="E54" s="105">
        <f t="shared" si="42"/>
        <v>285145</v>
      </c>
      <c r="F54" s="103"/>
      <c r="G54" s="104"/>
      <c r="H54" s="105"/>
      <c r="I54" s="106"/>
      <c r="L54" s="203" t="s">
        <v>92</v>
      </c>
      <c r="M54" s="148">
        <f t="shared" ref="M54:Q54" si="43">+M39+M43+M49+M53</f>
        <v>18194761</v>
      </c>
      <c r="N54" s="149">
        <f t="shared" si="43"/>
        <v>18159328</v>
      </c>
      <c r="O54" s="148">
        <f t="shared" si="43"/>
        <v>36354089</v>
      </c>
      <c r="P54" s="148">
        <f t="shared" si="43"/>
        <v>22854</v>
      </c>
      <c r="Q54" s="148">
        <f t="shared" si="43"/>
        <v>36376943</v>
      </c>
      <c r="R54" s="148"/>
      <c r="S54" s="149"/>
      <c r="T54" s="148"/>
      <c r="U54" s="148"/>
      <c r="V54" s="150"/>
      <c r="W54" s="151"/>
    </row>
    <row r="55" spans="1:23" ht="14.25" thickTop="1" thickBot="1" x14ac:dyDescent="0.25">
      <c r="B55" s="205" t="s">
        <v>61</v>
      </c>
      <c r="C55" s="95"/>
      <c r="D55" s="95"/>
      <c r="E55" s="95"/>
      <c r="F55" s="95"/>
      <c r="G55" s="95"/>
      <c r="H55" s="95"/>
      <c r="I55" s="96"/>
      <c r="L55" s="205" t="s">
        <v>61</v>
      </c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</row>
    <row r="56" spans="1:23" ht="13.5" thickTop="1" x14ac:dyDescent="0.2">
      <c r="B56" s="281" t="s">
        <v>34</v>
      </c>
      <c r="C56" s="282"/>
      <c r="D56" s="282"/>
      <c r="E56" s="282"/>
      <c r="F56" s="282"/>
      <c r="G56" s="282"/>
      <c r="H56" s="282"/>
      <c r="I56" s="283"/>
      <c r="L56" s="284" t="s">
        <v>35</v>
      </c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6"/>
    </row>
    <row r="57" spans="1:23" ht="13.5" thickBot="1" x14ac:dyDescent="0.25">
      <c r="B57" s="287" t="s">
        <v>36</v>
      </c>
      <c r="C57" s="288"/>
      <c r="D57" s="288"/>
      <c r="E57" s="288"/>
      <c r="F57" s="288"/>
      <c r="G57" s="288"/>
      <c r="H57" s="288"/>
      <c r="I57" s="289"/>
      <c r="L57" s="290" t="s">
        <v>37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2"/>
    </row>
    <row r="58" spans="1:23" ht="14.25" thickTop="1" thickBot="1" x14ac:dyDescent="0.25">
      <c r="B58" s="202"/>
      <c r="C58" s="95"/>
      <c r="D58" s="95"/>
      <c r="E58" s="95"/>
      <c r="F58" s="95"/>
      <c r="G58" s="95"/>
      <c r="H58" s="95"/>
      <c r="I58" s="96"/>
      <c r="L58" s="202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</row>
    <row r="59" spans="1:23" ht="14.25" thickTop="1" thickBot="1" x14ac:dyDescent="0.25">
      <c r="B59" s="224"/>
      <c r="C59" s="296" t="s">
        <v>91</v>
      </c>
      <c r="D59" s="297"/>
      <c r="E59" s="298"/>
      <c r="F59" s="299" t="s">
        <v>93</v>
      </c>
      <c r="G59" s="300"/>
      <c r="H59" s="301"/>
      <c r="I59" s="225" t="s">
        <v>4</v>
      </c>
      <c r="L59" s="224"/>
      <c r="M59" s="293" t="s">
        <v>91</v>
      </c>
      <c r="N59" s="294"/>
      <c r="O59" s="294"/>
      <c r="P59" s="294"/>
      <c r="Q59" s="295"/>
      <c r="R59" s="293" t="s">
        <v>93</v>
      </c>
      <c r="S59" s="294"/>
      <c r="T59" s="294"/>
      <c r="U59" s="294"/>
      <c r="V59" s="295"/>
      <c r="W59" s="225" t="s">
        <v>4</v>
      </c>
    </row>
    <row r="60" spans="1:23" ht="13.5" thickTop="1" x14ac:dyDescent="0.2">
      <c r="B60" s="226" t="s">
        <v>5</v>
      </c>
      <c r="C60" s="227"/>
      <c r="D60" s="228"/>
      <c r="E60" s="158"/>
      <c r="F60" s="227"/>
      <c r="G60" s="228"/>
      <c r="H60" s="158"/>
      <c r="I60" s="229" t="s">
        <v>6</v>
      </c>
      <c r="L60" s="226" t="s">
        <v>5</v>
      </c>
      <c r="M60" s="227"/>
      <c r="N60" s="230"/>
      <c r="O60" s="155"/>
      <c r="P60" s="231"/>
      <c r="Q60" s="156"/>
      <c r="R60" s="227"/>
      <c r="S60" s="230"/>
      <c r="T60" s="155"/>
      <c r="U60" s="231"/>
      <c r="V60" s="155"/>
      <c r="W60" s="229" t="s">
        <v>6</v>
      </c>
    </row>
    <row r="61" spans="1:23" ht="13.5" thickBot="1" x14ac:dyDescent="0.25">
      <c r="B61" s="232" t="s">
        <v>38</v>
      </c>
      <c r="C61" s="233" t="s">
        <v>7</v>
      </c>
      <c r="D61" s="234" t="s">
        <v>8</v>
      </c>
      <c r="E61" s="218" t="s">
        <v>9</v>
      </c>
      <c r="F61" s="233" t="s">
        <v>7</v>
      </c>
      <c r="G61" s="234" t="s">
        <v>8</v>
      </c>
      <c r="H61" s="218" t="s">
        <v>9</v>
      </c>
      <c r="I61" s="235"/>
      <c r="L61" s="232"/>
      <c r="M61" s="236" t="s">
        <v>10</v>
      </c>
      <c r="N61" s="237" t="s">
        <v>11</v>
      </c>
      <c r="O61" s="157" t="s">
        <v>12</v>
      </c>
      <c r="P61" s="238" t="s">
        <v>13</v>
      </c>
      <c r="Q61" s="219" t="s">
        <v>9</v>
      </c>
      <c r="R61" s="236" t="s">
        <v>10</v>
      </c>
      <c r="S61" s="237" t="s">
        <v>11</v>
      </c>
      <c r="T61" s="157" t="s">
        <v>12</v>
      </c>
      <c r="U61" s="238" t="s">
        <v>13</v>
      </c>
      <c r="V61" s="157" t="s">
        <v>9</v>
      </c>
      <c r="W61" s="235"/>
    </row>
    <row r="62" spans="1:23" ht="5.25" customHeight="1" thickTop="1" x14ac:dyDescent="0.2">
      <c r="B62" s="226"/>
      <c r="C62" s="239"/>
      <c r="D62" s="240"/>
      <c r="E62" s="99"/>
      <c r="F62" s="239"/>
      <c r="G62" s="240"/>
      <c r="H62" s="99"/>
      <c r="I62" s="241"/>
      <c r="L62" s="226"/>
      <c r="M62" s="242"/>
      <c r="N62" s="243"/>
      <c r="O62" s="141"/>
      <c r="P62" s="244"/>
      <c r="Q62" s="144"/>
      <c r="R62" s="242"/>
      <c r="S62" s="243"/>
      <c r="T62" s="141"/>
      <c r="U62" s="244"/>
      <c r="V62" s="146"/>
      <c r="W62" s="245"/>
    </row>
    <row r="63" spans="1:23" x14ac:dyDescent="0.2">
      <c r="A63" s="95" t="str">
        <f t="shared" si="2"/>
        <v xml:space="preserve"> </v>
      </c>
      <c r="B63" s="226" t="s">
        <v>14</v>
      </c>
      <c r="C63" s="246">
        <f t="shared" ref="C63:D65" si="44">+C9+C36</f>
        <v>25193</v>
      </c>
      <c r="D63" s="247">
        <f t="shared" si="44"/>
        <v>25178</v>
      </c>
      <c r="E63" s="100">
        <f>+C63+D63</f>
        <v>50371</v>
      </c>
      <c r="F63" s="246">
        <f t="shared" ref="F63:G65" si="45">+F9+F36</f>
        <v>27334</v>
      </c>
      <c r="G63" s="247">
        <f t="shared" si="45"/>
        <v>27350</v>
      </c>
      <c r="H63" s="100">
        <f>+F63+G63</f>
        <v>54684</v>
      </c>
      <c r="I63" s="222">
        <f t="shared" ref="I63:I71" si="46">IF(E63=0,0,((H63/E63)-1)*100)</f>
        <v>8.5624664985805232</v>
      </c>
      <c r="K63" s="101"/>
      <c r="L63" s="226" t="s">
        <v>14</v>
      </c>
      <c r="M63" s="248">
        <f t="shared" ref="M63:N65" si="47">+M9+M36</f>
        <v>3653502</v>
      </c>
      <c r="N63" s="249">
        <f t="shared" si="47"/>
        <v>3575104</v>
      </c>
      <c r="O63" s="142">
        <f>+M63+N63</f>
        <v>7228606</v>
      </c>
      <c r="P63" s="102">
        <f>+P9+P36</f>
        <v>108341</v>
      </c>
      <c r="Q63" s="145">
        <f>+O63+P63</f>
        <v>7336947</v>
      </c>
      <c r="R63" s="248">
        <f t="shared" ref="R63:S65" si="48">+R9+R36</f>
        <v>4088605</v>
      </c>
      <c r="S63" s="249">
        <f t="shared" si="48"/>
        <v>3991320</v>
      </c>
      <c r="T63" s="142">
        <f>+R63+S63</f>
        <v>8079925</v>
      </c>
      <c r="U63" s="102">
        <f>+U9+U36</f>
        <v>80775</v>
      </c>
      <c r="V63" s="147">
        <f>+T63+U63</f>
        <v>8160700</v>
      </c>
      <c r="W63" s="222">
        <f t="shared" ref="W63:W71" si="49">IF(Q63=0,0,((V63/Q63)-1)*100)</f>
        <v>11.2274628670481</v>
      </c>
    </row>
    <row r="64" spans="1:23" x14ac:dyDescent="0.2">
      <c r="A64" s="95" t="str">
        <f t="shared" si="2"/>
        <v xml:space="preserve"> </v>
      </c>
      <c r="B64" s="226" t="s">
        <v>15</v>
      </c>
      <c r="C64" s="246">
        <f t="shared" si="44"/>
        <v>25467</v>
      </c>
      <c r="D64" s="247">
        <f t="shared" si="44"/>
        <v>25451</v>
      </c>
      <c r="E64" s="100">
        <f>+C64+D64</f>
        <v>50918</v>
      </c>
      <c r="F64" s="246">
        <f t="shared" si="45"/>
        <v>27907</v>
      </c>
      <c r="G64" s="247">
        <f t="shared" si="45"/>
        <v>27897</v>
      </c>
      <c r="H64" s="100">
        <f>+F64+G64</f>
        <v>55804</v>
      </c>
      <c r="I64" s="222">
        <f t="shared" si="46"/>
        <v>9.5958207313720187</v>
      </c>
      <c r="K64" s="101"/>
      <c r="L64" s="226" t="s">
        <v>15</v>
      </c>
      <c r="M64" s="248">
        <f t="shared" si="47"/>
        <v>3800671</v>
      </c>
      <c r="N64" s="249">
        <f t="shared" si="47"/>
        <v>3682644</v>
      </c>
      <c r="O64" s="142">
        <f t="shared" ref="O64:O65" si="50">+M64+N64</f>
        <v>7483315</v>
      </c>
      <c r="P64" s="102">
        <f>+P10+P37</f>
        <v>88137</v>
      </c>
      <c r="Q64" s="145">
        <f t="shared" ref="Q64:Q65" si="51">+O64+P64</f>
        <v>7571452</v>
      </c>
      <c r="R64" s="248">
        <f t="shared" si="48"/>
        <v>4190814</v>
      </c>
      <c r="S64" s="249">
        <f t="shared" si="48"/>
        <v>4118177</v>
      </c>
      <c r="T64" s="142">
        <f t="shared" ref="T64:T65" si="52">+R64+S64</f>
        <v>8308991</v>
      </c>
      <c r="U64" s="102">
        <f>+U10+U37</f>
        <v>70976</v>
      </c>
      <c r="V64" s="147">
        <f t="shared" ref="V64:V65" si="53">+T64+U64</f>
        <v>8379967</v>
      </c>
      <c r="W64" s="222">
        <f t="shared" si="49"/>
        <v>10.678466957196587</v>
      </c>
    </row>
    <row r="65" spans="1:23" ht="13.5" thickBot="1" x14ac:dyDescent="0.25">
      <c r="A65" s="95" t="str">
        <f t="shared" si="2"/>
        <v xml:space="preserve"> </v>
      </c>
      <c r="B65" s="232" t="s">
        <v>16</v>
      </c>
      <c r="C65" s="250">
        <f t="shared" si="44"/>
        <v>27742</v>
      </c>
      <c r="D65" s="251">
        <f t="shared" si="44"/>
        <v>27708</v>
      </c>
      <c r="E65" s="100">
        <f>+C65+D65</f>
        <v>55450</v>
      </c>
      <c r="F65" s="250">
        <f t="shared" si="45"/>
        <v>30259</v>
      </c>
      <c r="G65" s="251">
        <f t="shared" si="45"/>
        <v>30224</v>
      </c>
      <c r="H65" s="100">
        <f>+F65+G65</f>
        <v>60483</v>
      </c>
      <c r="I65" s="222">
        <f t="shared" si="46"/>
        <v>9.0766456266907056</v>
      </c>
      <c r="K65" s="101"/>
      <c r="L65" s="232" t="s">
        <v>16</v>
      </c>
      <c r="M65" s="248">
        <f t="shared" si="47"/>
        <v>4042240</v>
      </c>
      <c r="N65" s="249">
        <f t="shared" si="47"/>
        <v>3908262</v>
      </c>
      <c r="O65" s="142">
        <f t="shared" si="50"/>
        <v>7950502</v>
      </c>
      <c r="P65" s="102">
        <f>+P11+P38</f>
        <v>85547</v>
      </c>
      <c r="Q65" s="145">
        <f t="shared" si="51"/>
        <v>8036049</v>
      </c>
      <c r="R65" s="248">
        <f t="shared" si="48"/>
        <v>4701588</v>
      </c>
      <c r="S65" s="249">
        <f t="shared" si="48"/>
        <v>4581767</v>
      </c>
      <c r="T65" s="142">
        <f t="shared" si="52"/>
        <v>9283355</v>
      </c>
      <c r="U65" s="102">
        <f>+U11+U38</f>
        <v>76338</v>
      </c>
      <c r="V65" s="147">
        <f t="shared" si="53"/>
        <v>9359693</v>
      </c>
      <c r="W65" s="222">
        <f t="shared" si="49"/>
        <v>16.471328136500919</v>
      </c>
    </row>
    <row r="66" spans="1:23" ht="14.25" thickTop="1" thickBot="1" x14ac:dyDescent="0.25">
      <c r="A66" s="95" t="str">
        <f t="shared" si="2"/>
        <v xml:space="preserve"> </v>
      </c>
      <c r="B66" s="210" t="s">
        <v>17</v>
      </c>
      <c r="C66" s="103">
        <f>C65+C63+C64</f>
        <v>78402</v>
      </c>
      <c r="D66" s="104">
        <f>D65+D63+D64</f>
        <v>78337</v>
      </c>
      <c r="E66" s="105">
        <f>+E63+E64+E65</f>
        <v>156739</v>
      </c>
      <c r="F66" s="103">
        <f>F65+F63+F64</f>
        <v>85500</v>
      </c>
      <c r="G66" s="104">
        <f>G65+G63+G64</f>
        <v>85471</v>
      </c>
      <c r="H66" s="105">
        <f>+H63+H64+H65</f>
        <v>170971</v>
      </c>
      <c r="I66" s="106">
        <f>IF(E66=0,0,((H66/E66)-1)*100)</f>
        <v>9.0800630347265265</v>
      </c>
      <c r="L66" s="203" t="s">
        <v>17</v>
      </c>
      <c r="M66" s="148">
        <f t="shared" ref="M66:U66" si="54">+M63+M64+M65</f>
        <v>11496413</v>
      </c>
      <c r="N66" s="149">
        <f t="shared" si="54"/>
        <v>11166010</v>
      </c>
      <c r="O66" s="148">
        <f t="shared" si="54"/>
        <v>22662423</v>
      </c>
      <c r="P66" s="148">
        <f t="shared" si="54"/>
        <v>282025</v>
      </c>
      <c r="Q66" s="148">
        <f t="shared" si="54"/>
        <v>22944448</v>
      </c>
      <c r="R66" s="148">
        <f t="shared" si="54"/>
        <v>12981007</v>
      </c>
      <c r="S66" s="149">
        <f t="shared" si="54"/>
        <v>12691264</v>
      </c>
      <c r="T66" s="148">
        <f t="shared" ref="T66" si="55">+T63+T64+T65</f>
        <v>25672271</v>
      </c>
      <c r="U66" s="148">
        <f t="shared" si="54"/>
        <v>228089</v>
      </c>
      <c r="V66" s="150">
        <f t="shared" ref="V66" si="56">+V63+V64+V65</f>
        <v>25900360</v>
      </c>
      <c r="W66" s="151">
        <f>IF(Q66=0,0,((V66/Q66)-1)*100)</f>
        <v>12.882907446716519</v>
      </c>
    </row>
    <row r="67" spans="1:23" ht="13.5" thickTop="1" x14ac:dyDescent="0.2">
      <c r="A67" s="95" t="str">
        <f t="shared" si="2"/>
        <v xml:space="preserve"> </v>
      </c>
      <c r="B67" s="226" t="s">
        <v>18</v>
      </c>
      <c r="C67" s="246">
        <f t="shared" ref="C67:D69" si="57">+C13+C40</f>
        <v>28266</v>
      </c>
      <c r="D67" s="247">
        <f t="shared" si="57"/>
        <v>28289</v>
      </c>
      <c r="E67" s="100">
        <f>+C67+D67</f>
        <v>56555</v>
      </c>
      <c r="F67" s="246">
        <f t="shared" ref="F67:G69" si="58">+F13+F40</f>
        <v>30744</v>
      </c>
      <c r="G67" s="247">
        <f t="shared" si="58"/>
        <v>30759</v>
      </c>
      <c r="H67" s="100">
        <f>+F67+G67</f>
        <v>61503</v>
      </c>
      <c r="I67" s="222">
        <f t="shared" si="46"/>
        <v>8.7490053929802905</v>
      </c>
      <c r="L67" s="226" t="s">
        <v>18</v>
      </c>
      <c r="M67" s="248">
        <f t="shared" ref="M67:N69" si="59">+M13+M40</f>
        <v>4024384</v>
      </c>
      <c r="N67" s="249">
        <f t="shared" si="59"/>
        <v>3977700</v>
      </c>
      <c r="O67" s="142">
        <f t="shared" ref="O67:O68" si="60">+M67+N67</f>
        <v>8002084</v>
      </c>
      <c r="P67" s="102">
        <f>+P13+P40</f>
        <v>87827</v>
      </c>
      <c r="Q67" s="145">
        <f t="shared" ref="Q67:Q68" si="61">+O67+P67</f>
        <v>8089911</v>
      </c>
      <c r="R67" s="248">
        <f t="shared" ref="R67:S69" si="62">+R13+R40</f>
        <v>4749035</v>
      </c>
      <c r="S67" s="249">
        <f t="shared" si="62"/>
        <v>4699961</v>
      </c>
      <c r="T67" s="142">
        <f t="shared" ref="T67:T68" si="63">+R67+S67</f>
        <v>9448996</v>
      </c>
      <c r="U67" s="102">
        <f>+U13+U40</f>
        <v>70568</v>
      </c>
      <c r="V67" s="147">
        <f t="shared" ref="V67:V68" si="64">+T67+U67</f>
        <v>9519564</v>
      </c>
      <c r="W67" s="222">
        <f t="shared" si="49"/>
        <v>17.672048555293141</v>
      </c>
    </row>
    <row r="68" spans="1:23" x14ac:dyDescent="0.2">
      <c r="A68" s="95" t="str">
        <f t="shared" si="2"/>
        <v xml:space="preserve"> </v>
      </c>
      <c r="B68" s="226" t="s">
        <v>19</v>
      </c>
      <c r="C68" s="248">
        <f t="shared" si="57"/>
        <v>25011</v>
      </c>
      <c r="D68" s="252">
        <f t="shared" si="57"/>
        <v>25014</v>
      </c>
      <c r="E68" s="100">
        <f>+C68+D68</f>
        <v>50025</v>
      </c>
      <c r="F68" s="248">
        <f t="shared" si="58"/>
        <v>28692</v>
      </c>
      <c r="G68" s="252">
        <f t="shared" si="58"/>
        <v>28678</v>
      </c>
      <c r="H68" s="100">
        <f>+F68+G68</f>
        <v>57370</v>
      </c>
      <c r="I68" s="222">
        <f t="shared" si="46"/>
        <v>14.682658670664672</v>
      </c>
      <c r="L68" s="226" t="s">
        <v>19</v>
      </c>
      <c r="M68" s="248">
        <f t="shared" si="59"/>
        <v>3546890</v>
      </c>
      <c r="N68" s="249">
        <f t="shared" si="59"/>
        <v>3669261</v>
      </c>
      <c r="O68" s="142">
        <f t="shared" si="60"/>
        <v>7216151</v>
      </c>
      <c r="P68" s="102">
        <f>+P14+P41</f>
        <v>79221</v>
      </c>
      <c r="Q68" s="145">
        <f t="shared" si="61"/>
        <v>7295372</v>
      </c>
      <c r="R68" s="248">
        <f t="shared" si="62"/>
        <v>4529305</v>
      </c>
      <c r="S68" s="249">
        <f t="shared" si="62"/>
        <v>4574395</v>
      </c>
      <c r="T68" s="142">
        <f t="shared" si="63"/>
        <v>9103700</v>
      </c>
      <c r="U68" s="102">
        <f>+U14+U41</f>
        <v>76495</v>
      </c>
      <c r="V68" s="147">
        <f t="shared" si="64"/>
        <v>9180195</v>
      </c>
      <c r="W68" s="222">
        <f t="shared" si="49"/>
        <v>25.835872385945493</v>
      </c>
    </row>
    <row r="69" spans="1:23" ht="13.5" thickBot="1" x14ac:dyDescent="0.25">
      <c r="A69" s="95" t="str">
        <f>IF(ISERROR(F69/G69)," ",IF(F69/G69&gt;0.5,IF(F69/G69&lt;1.5," ","NOT OK"),"NOT OK"))</f>
        <v xml:space="preserve"> </v>
      </c>
      <c r="B69" s="226" t="s">
        <v>20</v>
      </c>
      <c r="C69" s="248">
        <f t="shared" si="57"/>
        <v>26675</v>
      </c>
      <c r="D69" s="252">
        <f t="shared" si="57"/>
        <v>26680</v>
      </c>
      <c r="E69" s="100">
        <f>+C69+D69</f>
        <v>53355</v>
      </c>
      <c r="F69" s="248">
        <f t="shared" si="58"/>
        <v>30958</v>
      </c>
      <c r="G69" s="252">
        <f t="shared" si="58"/>
        <v>30958</v>
      </c>
      <c r="H69" s="100">
        <f>+F69+G69</f>
        <v>61916</v>
      </c>
      <c r="I69" s="222">
        <f>IF(E69=0,0,((H69/E69)-1)*100)</f>
        <v>16.045356573891855</v>
      </c>
      <c r="L69" s="226" t="s">
        <v>20</v>
      </c>
      <c r="M69" s="248">
        <f t="shared" si="59"/>
        <v>3736274</v>
      </c>
      <c r="N69" s="249">
        <f t="shared" si="59"/>
        <v>3913673</v>
      </c>
      <c r="O69" s="142">
        <f>+M69+N69</f>
        <v>7649947</v>
      </c>
      <c r="P69" s="102">
        <f>+P15+P42</f>
        <v>87809</v>
      </c>
      <c r="Q69" s="145">
        <f>+O69+P69</f>
        <v>7737756</v>
      </c>
      <c r="R69" s="248">
        <f t="shared" si="62"/>
        <v>4738242</v>
      </c>
      <c r="S69" s="249">
        <f t="shared" si="62"/>
        <v>4895831</v>
      </c>
      <c r="T69" s="142">
        <f>+R69+S69</f>
        <v>9634073</v>
      </c>
      <c r="U69" s="102">
        <f>+U15+U42</f>
        <v>89690</v>
      </c>
      <c r="V69" s="147">
        <f>+T69+U69</f>
        <v>9723763</v>
      </c>
      <c r="W69" s="222">
        <f>IF(Q69=0,0,((V69/Q69)-1)*100)</f>
        <v>25.66644644778151</v>
      </c>
    </row>
    <row r="70" spans="1:23" ht="14.25" thickTop="1" thickBot="1" x14ac:dyDescent="0.25">
      <c r="A70" s="95" t="str">
        <f t="shared" ref="A70" si="65">IF(ISERROR(F70/G70)," ",IF(F70/G70&gt;0.5,IF(F70/G70&lt;1.5," ","NOT OK"),"NOT OK"))</f>
        <v xml:space="preserve"> </v>
      </c>
      <c r="B70" s="210" t="s">
        <v>89</v>
      </c>
      <c r="C70" s="103">
        <f t="shared" ref="C70:H70" si="66">+C67+C68+C69</f>
        <v>79952</v>
      </c>
      <c r="D70" s="104">
        <f t="shared" si="66"/>
        <v>79983</v>
      </c>
      <c r="E70" s="105">
        <f t="shared" si="66"/>
        <v>159935</v>
      </c>
      <c r="F70" s="103">
        <f t="shared" si="66"/>
        <v>90394</v>
      </c>
      <c r="G70" s="104">
        <f t="shared" si="66"/>
        <v>90395</v>
      </c>
      <c r="H70" s="105">
        <f t="shared" si="66"/>
        <v>180789</v>
      </c>
      <c r="I70" s="106">
        <f>IF(E70=0,0,((H70/E70)-1)*100)</f>
        <v>13.039047112889612</v>
      </c>
      <c r="L70" s="203" t="s">
        <v>89</v>
      </c>
      <c r="M70" s="148">
        <f t="shared" ref="M70:V70" si="67">+M67+M68+M69</f>
        <v>11307548</v>
      </c>
      <c r="N70" s="149">
        <f t="shared" si="67"/>
        <v>11560634</v>
      </c>
      <c r="O70" s="148">
        <f t="shared" si="67"/>
        <v>22868182</v>
      </c>
      <c r="P70" s="148">
        <f t="shared" si="67"/>
        <v>254857</v>
      </c>
      <c r="Q70" s="148">
        <f t="shared" si="67"/>
        <v>23123039</v>
      </c>
      <c r="R70" s="148">
        <f t="shared" si="67"/>
        <v>14016582</v>
      </c>
      <c r="S70" s="149">
        <f t="shared" si="67"/>
        <v>14170187</v>
      </c>
      <c r="T70" s="148">
        <f t="shared" si="67"/>
        <v>28186769</v>
      </c>
      <c r="U70" s="148">
        <f t="shared" si="67"/>
        <v>236753</v>
      </c>
      <c r="V70" s="150">
        <f t="shared" si="67"/>
        <v>28423522</v>
      </c>
      <c r="W70" s="151">
        <f>IF(Q70=0,0,((V70/Q70)-1)*100)</f>
        <v>22.92295143384915</v>
      </c>
    </row>
    <row r="71" spans="1:23" ht="13.5" thickTop="1" x14ac:dyDescent="0.2">
      <c r="A71" s="95" t="str">
        <f t="shared" si="2"/>
        <v xml:space="preserve"> </v>
      </c>
      <c r="B71" s="226" t="s">
        <v>21</v>
      </c>
      <c r="C71" s="253">
        <f>+C17+C44</f>
        <v>26074</v>
      </c>
      <c r="D71" s="254">
        <f>+D17+D44</f>
        <v>26081</v>
      </c>
      <c r="E71" s="100">
        <f>+C71+D71</f>
        <v>52155</v>
      </c>
      <c r="F71" s="253">
        <f>+F17+F44</f>
        <v>29953</v>
      </c>
      <c r="G71" s="254">
        <f>+G17+G44</f>
        <v>29956</v>
      </c>
      <c r="H71" s="100">
        <f>+F71+G71</f>
        <v>59909</v>
      </c>
      <c r="I71" s="222">
        <f t="shared" si="46"/>
        <v>14.867222701562643</v>
      </c>
      <c r="L71" s="226" t="s">
        <v>21</v>
      </c>
      <c r="M71" s="248">
        <f>+M17+M44</f>
        <v>3758971</v>
      </c>
      <c r="N71" s="249">
        <f>+N17+N44</f>
        <v>3780093</v>
      </c>
      <c r="O71" s="142">
        <f t="shared" ref="O71:O75" si="68">+M71+N71</f>
        <v>7539064</v>
      </c>
      <c r="P71" s="102">
        <f>+P17+P44</f>
        <v>71455</v>
      </c>
      <c r="Q71" s="145">
        <f t="shared" ref="Q71:Q75" si="69">+O71+P71</f>
        <v>7610519</v>
      </c>
      <c r="R71" s="248">
        <f>+R17+R44</f>
        <v>4549584</v>
      </c>
      <c r="S71" s="249">
        <f>+S17+S44</f>
        <v>4598097</v>
      </c>
      <c r="T71" s="142">
        <f t="shared" ref="T71" si="70">+R71+S71</f>
        <v>9147681</v>
      </c>
      <c r="U71" s="102">
        <f>+U17+U44</f>
        <v>81666</v>
      </c>
      <c r="V71" s="147">
        <f t="shared" ref="V71" si="71">+T71+U71</f>
        <v>9229347</v>
      </c>
      <c r="W71" s="222">
        <f t="shared" si="49"/>
        <v>21.270927777724481</v>
      </c>
    </row>
    <row r="72" spans="1:23" ht="13.5" thickBot="1" x14ac:dyDescent="0.25">
      <c r="A72" s="95" t="str">
        <f>IF(ISERROR(F72/G72)," ",IF(F72/G72&gt;0.5,IF(F72/G72&lt;1.5," ","NOT OK"),"NOT OK"))</f>
        <v xml:space="preserve"> </v>
      </c>
      <c r="B72" s="226" t="s">
        <v>90</v>
      </c>
      <c r="C72" s="253">
        <f>+C18+C45</f>
        <v>25274</v>
      </c>
      <c r="D72" s="254">
        <f>+D18+D45</f>
        <v>25260</v>
      </c>
      <c r="E72" s="100">
        <f>+C72+D72</f>
        <v>50534</v>
      </c>
      <c r="F72" s="253">
        <f>+F18+F45</f>
        <v>29916</v>
      </c>
      <c r="G72" s="254">
        <f>+G18+G45</f>
        <v>29914</v>
      </c>
      <c r="H72" s="100">
        <f>+F72+G72</f>
        <v>59830</v>
      </c>
      <c r="I72" s="222">
        <f>IF(E72=0,0,((H72/E72)-1)*100)</f>
        <v>18.395535678948825</v>
      </c>
      <c r="L72" s="226" t="s">
        <v>90</v>
      </c>
      <c r="M72" s="248">
        <f>+M18+M45</f>
        <v>3244302</v>
      </c>
      <c r="N72" s="249">
        <f>+N18+N45</f>
        <v>3340374</v>
      </c>
      <c r="O72" s="142">
        <f>+M72+N72</f>
        <v>6584676</v>
      </c>
      <c r="P72" s="102">
        <f>+P18+P45</f>
        <v>79611</v>
      </c>
      <c r="Q72" s="145">
        <f>+O72+P72</f>
        <v>6664287</v>
      </c>
      <c r="R72" s="248">
        <f>+R18+R45</f>
        <v>4215106</v>
      </c>
      <c r="S72" s="249">
        <f>+S18+S45</f>
        <v>4302265</v>
      </c>
      <c r="T72" s="142">
        <f>+R72+S72</f>
        <v>8517371</v>
      </c>
      <c r="U72" s="102">
        <f>+U18+U45</f>
        <v>88370</v>
      </c>
      <c r="V72" s="147">
        <f>+T72+U72</f>
        <v>8605741</v>
      </c>
      <c r="W72" s="222">
        <f>IF(Q72=0,0,((V72/Q72)-1)*100)</f>
        <v>29.132208741910425</v>
      </c>
    </row>
    <row r="73" spans="1:23" ht="14.25" thickTop="1" thickBot="1" x14ac:dyDescent="0.25">
      <c r="A73" s="95" t="str">
        <f>IF(ISERROR(F73/G73)," ",IF(F73/G73&gt;0.5,IF(F73/G73&lt;1.5," ","NOT OK"),"NOT OK"))</f>
        <v xml:space="preserve"> </v>
      </c>
      <c r="B73" s="210" t="s">
        <v>94</v>
      </c>
      <c r="C73" s="103">
        <f t="shared" ref="C73:H73" si="72">+C70+C71+C72</f>
        <v>131300</v>
      </c>
      <c r="D73" s="104">
        <f t="shared" si="72"/>
        <v>131324</v>
      </c>
      <c r="E73" s="105">
        <f t="shared" si="72"/>
        <v>262624</v>
      </c>
      <c r="F73" s="103">
        <f t="shared" si="72"/>
        <v>150263</v>
      </c>
      <c r="G73" s="104">
        <f t="shared" si="72"/>
        <v>150265</v>
      </c>
      <c r="H73" s="105">
        <f t="shared" si="72"/>
        <v>300528</v>
      </c>
      <c r="I73" s="106">
        <f>IF(E73=0,0,((H73/E73)-1)*100)</f>
        <v>14.432801267210916</v>
      </c>
      <c r="L73" s="203" t="s">
        <v>94</v>
      </c>
      <c r="M73" s="148">
        <f t="shared" ref="M73" si="73">+M70+M71+M72</f>
        <v>18310821</v>
      </c>
      <c r="N73" s="149">
        <f t="shared" ref="N73" si="74">+N70+N71+N72</f>
        <v>18681101</v>
      </c>
      <c r="O73" s="148">
        <f t="shared" ref="O73" si="75">+O70+O71+O72</f>
        <v>36991922</v>
      </c>
      <c r="P73" s="148">
        <f t="shared" ref="P73" si="76">+P70+P71+P72</f>
        <v>405923</v>
      </c>
      <c r="Q73" s="148">
        <f t="shared" ref="Q73" si="77">+Q70+Q71+Q72</f>
        <v>37397845</v>
      </c>
      <c r="R73" s="148">
        <f t="shared" ref="R73" si="78">+R70+R71+R72</f>
        <v>22781272</v>
      </c>
      <c r="S73" s="149">
        <f t="shared" ref="S73" si="79">+S70+S71+S72</f>
        <v>23070549</v>
      </c>
      <c r="T73" s="148">
        <f t="shared" ref="T73" si="80">+T70+T71+T72</f>
        <v>45851821</v>
      </c>
      <c r="U73" s="148">
        <f t="shared" ref="U73" si="81">+U70+U71+U72</f>
        <v>406789</v>
      </c>
      <c r="V73" s="150">
        <f t="shared" ref="V73" si="82">+V70+V71+V72</f>
        <v>46258610</v>
      </c>
      <c r="W73" s="151">
        <f>IF(Q73=0,0,((V73/Q73)-1)*100)</f>
        <v>23.693250239418884</v>
      </c>
    </row>
    <row r="74" spans="1:23" ht="14.25" thickTop="1" thickBot="1" x14ac:dyDescent="0.25">
      <c r="A74" s="95" t="str">
        <f>IF(ISERROR(F74/G74)," ",IF(F74/G74&gt;0.5,IF(F74/G74&lt;1.5," ","NOT OK"),"NOT OK"))</f>
        <v xml:space="preserve"> </v>
      </c>
      <c r="B74" s="210" t="s">
        <v>95</v>
      </c>
      <c r="C74" s="103">
        <f t="shared" ref="C74:H74" si="83">+C66+C70+C71+C72</f>
        <v>209702</v>
      </c>
      <c r="D74" s="104">
        <f t="shared" si="83"/>
        <v>209661</v>
      </c>
      <c r="E74" s="105">
        <f t="shared" si="83"/>
        <v>419363</v>
      </c>
      <c r="F74" s="103">
        <f t="shared" si="83"/>
        <v>235763</v>
      </c>
      <c r="G74" s="104">
        <f t="shared" si="83"/>
        <v>235736</v>
      </c>
      <c r="H74" s="105">
        <f t="shared" si="83"/>
        <v>471499</v>
      </c>
      <c r="I74" s="106">
        <f>IF(E74=0,0,((H74/E74)-1)*100)</f>
        <v>12.432188819709889</v>
      </c>
      <c r="L74" s="203" t="s">
        <v>95</v>
      </c>
      <c r="M74" s="148">
        <f t="shared" ref="M74:V74" si="84">+M66+M70+M71+M72</f>
        <v>29807234</v>
      </c>
      <c r="N74" s="149">
        <f t="shared" si="84"/>
        <v>29847111</v>
      </c>
      <c r="O74" s="148">
        <f t="shared" si="84"/>
        <v>59654345</v>
      </c>
      <c r="P74" s="148">
        <f t="shared" si="84"/>
        <v>687948</v>
      </c>
      <c r="Q74" s="148">
        <f t="shared" si="84"/>
        <v>60342293</v>
      </c>
      <c r="R74" s="148">
        <f t="shared" si="84"/>
        <v>35762279</v>
      </c>
      <c r="S74" s="149">
        <f t="shared" si="84"/>
        <v>35761813</v>
      </c>
      <c r="T74" s="148">
        <f t="shared" si="84"/>
        <v>71524092</v>
      </c>
      <c r="U74" s="148">
        <f t="shared" si="84"/>
        <v>634878</v>
      </c>
      <c r="V74" s="150">
        <f t="shared" si="84"/>
        <v>72158970</v>
      </c>
      <c r="W74" s="151">
        <f>IF(Q74=0,0,((V74/Q74)-1)*100)</f>
        <v>19.58274439454928</v>
      </c>
    </row>
    <row r="75" spans="1:23" ht="14.25" thickTop="1" thickBot="1" x14ac:dyDescent="0.25">
      <c r="A75" s="95" t="str">
        <f t="shared" ref="A75:A81" si="85">IF(ISERROR(F75/G75)," ",IF(F75/G75&gt;0.5,IF(F75/G75&lt;1.5," ","NOT OK"),"NOT OK"))</f>
        <v xml:space="preserve"> </v>
      </c>
      <c r="B75" s="226" t="s">
        <v>22</v>
      </c>
      <c r="C75" s="253">
        <f>+C21+C48</f>
        <v>22589</v>
      </c>
      <c r="D75" s="254">
        <f>+D21+D48</f>
        <v>22600</v>
      </c>
      <c r="E75" s="100">
        <f>+C75+D75</f>
        <v>45189</v>
      </c>
      <c r="F75" s="253"/>
      <c r="G75" s="254"/>
      <c r="H75" s="100"/>
      <c r="I75" s="222"/>
      <c r="L75" s="226" t="s">
        <v>22</v>
      </c>
      <c r="M75" s="248">
        <f>+M21+M48</f>
        <v>2882430</v>
      </c>
      <c r="N75" s="249">
        <f>+N21+N48</f>
        <v>2865680</v>
      </c>
      <c r="O75" s="143">
        <f t="shared" si="68"/>
        <v>5748110</v>
      </c>
      <c r="P75" s="255">
        <f>+P21+P48</f>
        <v>90166</v>
      </c>
      <c r="Q75" s="145">
        <f t="shared" si="69"/>
        <v>5838276</v>
      </c>
      <c r="R75" s="248"/>
      <c r="S75" s="249"/>
      <c r="T75" s="143"/>
      <c r="U75" s="255"/>
      <c r="V75" s="147"/>
      <c r="W75" s="222"/>
    </row>
    <row r="76" spans="1:23" ht="16.5" thickTop="1" thickBot="1" x14ac:dyDescent="0.25">
      <c r="A76" s="115" t="str">
        <f t="shared" si="85"/>
        <v xml:space="preserve"> </v>
      </c>
      <c r="B76" s="211" t="s">
        <v>23</v>
      </c>
      <c r="C76" s="110">
        <f t="shared" ref="C76:E76" si="86">+C71+C72+C75</f>
        <v>73937</v>
      </c>
      <c r="D76" s="111">
        <f t="shared" si="86"/>
        <v>73941</v>
      </c>
      <c r="E76" s="112">
        <f t="shared" si="86"/>
        <v>147878</v>
      </c>
      <c r="F76" s="113"/>
      <c r="G76" s="114"/>
      <c r="H76" s="112"/>
      <c r="I76" s="106"/>
      <c r="J76" s="115"/>
      <c r="K76" s="116"/>
      <c r="L76" s="204" t="s">
        <v>23</v>
      </c>
      <c r="M76" s="152">
        <f t="shared" ref="M76:Q76" si="87">+M71+M72+M75</f>
        <v>9885703</v>
      </c>
      <c r="N76" s="152">
        <f t="shared" si="87"/>
        <v>9986147</v>
      </c>
      <c r="O76" s="153">
        <f t="shared" si="87"/>
        <v>19871850</v>
      </c>
      <c r="P76" s="153">
        <f t="shared" si="87"/>
        <v>241232</v>
      </c>
      <c r="Q76" s="153">
        <f t="shared" si="87"/>
        <v>20113082</v>
      </c>
      <c r="R76" s="152"/>
      <c r="S76" s="152"/>
      <c r="T76" s="153"/>
      <c r="U76" s="153"/>
      <c r="V76" s="153"/>
      <c r="W76" s="154"/>
    </row>
    <row r="77" spans="1:23" ht="13.5" thickTop="1" x14ac:dyDescent="0.2">
      <c r="A77" s="95" t="str">
        <f t="shared" si="85"/>
        <v xml:space="preserve"> </v>
      </c>
      <c r="B77" s="226" t="s">
        <v>25</v>
      </c>
      <c r="C77" s="248">
        <f t="shared" ref="C77:D79" si="88">+C23+C50</f>
        <v>23878</v>
      </c>
      <c r="D77" s="252">
        <f t="shared" si="88"/>
        <v>23867</v>
      </c>
      <c r="E77" s="117">
        <f>+C77+D77</f>
        <v>47745</v>
      </c>
      <c r="F77" s="248"/>
      <c r="G77" s="252"/>
      <c r="H77" s="117"/>
      <c r="I77" s="222"/>
      <c r="L77" s="226" t="s">
        <v>25</v>
      </c>
      <c r="M77" s="248">
        <f t="shared" ref="M77:N79" si="89">+M23+M50</f>
        <v>3484403</v>
      </c>
      <c r="N77" s="249">
        <f t="shared" si="89"/>
        <v>3357190</v>
      </c>
      <c r="O77" s="143">
        <f t="shared" ref="O77:O79" si="90">+M77+N77</f>
        <v>6841593</v>
      </c>
      <c r="P77" s="256">
        <f>+P23+P50</f>
        <v>94682</v>
      </c>
      <c r="Q77" s="145">
        <f t="shared" ref="Q77:Q79" si="91">+O77+P77</f>
        <v>6936275</v>
      </c>
      <c r="R77" s="248"/>
      <c r="S77" s="249"/>
      <c r="T77" s="143"/>
      <c r="U77" s="256"/>
      <c r="V77" s="147"/>
      <c r="W77" s="222"/>
    </row>
    <row r="78" spans="1:23" x14ac:dyDescent="0.2">
      <c r="A78" s="95" t="str">
        <f t="shared" si="85"/>
        <v xml:space="preserve"> </v>
      </c>
      <c r="B78" s="226" t="s">
        <v>26</v>
      </c>
      <c r="C78" s="248">
        <f t="shared" si="88"/>
        <v>24982</v>
      </c>
      <c r="D78" s="252">
        <f t="shared" si="88"/>
        <v>24988</v>
      </c>
      <c r="E78" s="119">
        <f>+C78+D78</f>
        <v>49970</v>
      </c>
      <c r="F78" s="248"/>
      <c r="G78" s="252"/>
      <c r="H78" s="119"/>
      <c r="I78" s="222"/>
      <c r="L78" s="226" t="s">
        <v>26</v>
      </c>
      <c r="M78" s="248">
        <f t="shared" si="89"/>
        <v>3785553</v>
      </c>
      <c r="N78" s="249">
        <f t="shared" si="89"/>
        <v>3870920</v>
      </c>
      <c r="O78" s="143">
        <f>+M78+N78</f>
        <v>7656473</v>
      </c>
      <c r="P78" s="102">
        <f>+P24+P51</f>
        <v>93234</v>
      </c>
      <c r="Q78" s="145">
        <f>+O78+P78</f>
        <v>7749707</v>
      </c>
      <c r="R78" s="248"/>
      <c r="S78" s="249"/>
      <c r="T78" s="143"/>
      <c r="U78" s="102"/>
      <c r="V78" s="147"/>
      <c r="W78" s="222"/>
    </row>
    <row r="79" spans="1:23" ht="13.5" thickBot="1" x14ac:dyDescent="0.25">
      <c r="A79" s="95" t="str">
        <f t="shared" si="85"/>
        <v xml:space="preserve"> </v>
      </c>
      <c r="B79" s="226" t="s">
        <v>27</v>
      </c>
      <c r="C79" s="248">
        <f t="shared" si="88"/>
        <v>23844</v>
      </c>
      <c r="D79" s="257">
        <f t="shared" si="88"/>
        <v>23826</v>
      </c>
      <c r="E79" s="120">
        <f>+C79+D79</f>
        <v>47670</v>
      </c>
      <c r="F79" s="248"/>
      <c r="G79" s="257"/>
      <c r="H79" s="120"/>
      <c r="I79" s="223"/>
      <c r="L79" s="226" t="s">
        <v>27</v>
      </c>
      <c r="M79" s="248">
        <f t="shared" si="89"/>
        <v>3306570</v>
      </c>
      <c r="N79" s="249">
        <f t="shared" si="89"/>
        <v>3310049</v>
      </c>
      <c r="O79" s="143">
        <f t="shared" si="90"/>
        <v>6616619</v>
      </c>
      <c r="P79" s="255">
        <f>+P25+P52</f>
        <v>89263</v>
      </c>
      <c r="Q79" s="145">
        <f t="shared" si="91"/>
        <v>6705882</v>
      </c>
      <c r="R79" s="248"/>
      <c r="S79" s="249"/>
      <c r="T79" s="143"/>
      <c r="U79" s="255"/>
      <c r="V79" s="147"/>
      <c r="W79" s="222"/>
    </row>
    <row r="80" spans="1:23" ht="14.25" thickTop="1" thickBot="1" x14ac:dyDescent="0.25">
      <c r="A80" s="95" t="str">
        <f t="shared" si="85"/>
        <v xml:space="preserve"> </v>
      </c>
      <c r="B80" s="210" t="s">
        <v>28</v>
      </c>
      <c r="C80" s="113">
        <f t="shared" ref="C80:E80" si="92">+C77+C78+C79</f>
        <v>72704</v>
      </c>
      <c r="D80" s="121">
        <f t="shared" si="92"/>
        <v>72681</v>
      </c>
      <c r="E80" s="113">
        <f t="shared" si="92"/>
        <v>145385</v>
      </c>
      <c r="F80" s="113"/>
      <c r="G80" s="121"/>
      <c r="H80" s="113"/>
      <c r="I80" s="106"/>
      <c r="L80" s="203" t="s">
        <v>28</v>
      </c>
      <c r="M80" s="148">
        <f t="shared" ref="M80:Q80" si="93">+M77+M78+M79</f>
        <v>10576526</v>
      </c>
      <c r="N80" s="149">
        <f t="shared" si="93"/>
        <v>10538159</v>
      </c>
      <c r="O80" s="148">
        <f t="shared" si="93"/>
        <v>21114685</v>
      </c>
      <c r="P80" s="148">
        <f t="shared" si="93"/>
        <v>277179</v>
      </c>
      <c r="Q80" s="148">
        <f t="shared" si="93"/>
        <v>21391864</v>
      </c>
      <c r="R80" s="148"/>
      <c r="S80" s="149"/>
      <c r="T80" s="148"/>
      <c r="U80" s="148"/>
      <c r="V80" s="148"/>
      <c r="W80" s="151"/>
    </row>
    <row r="81" spans="1:26" ht="14.25" thickTop="1" thickBot="1" x14ac:dyDescent="0.25">
      <c r="A81" s="95" t="str">
        <f t="shared" si="85"/>
        <v xml:space="preserve"> </v>
      </c>
      <c r="B81" s="210" t="s">
        <v>92</v>
      </c>
      <c r="C81" s="103">
        <f t="shared" ref="C81:E81" si="94">+C66+C70+C76+C80</f>
        <v>304995</v>
      </c>
      <c r="D81" s="104">
        <f t="shared" si="94"/>
        <v>304942</v>
      </c>
      <c r="E81" s="105">
        <f t="shared" si="94"/>
        <v>609937</v>
      </c>
      <c r="F81" s="103"/>
      <c r="G81" s="104"/>
      <c r="H81" s="105"/>
      <c r="I81" s="106"/>
      <c r="L81" s="203" t="s">
        <v>92</v>
      </c>
      <c r="M81" s="148">
        <f t="shared" ref="M81:Q81" si="95">+M66+M70+M76+M80</f>
        <v>43266190</v>
      </c>
      <c r="N81" s="149">
        <f t="shared" si="95"/>
        <v>43250950</v>
      </c>
      <c r="O81" s="148">
        <f t="shared" si="95"/>
        <v>86517140</v>
      </c>
      <c r="P81" s="148">
        <f t="shared" si="95"/>
        <v>1055293</v>
      </c>
      <c r="Q81" s="148">
        <f t="shared" si="95"/>
        <v>87572433</v>
      </c>
      <c r="R81" s="148"/>
      <c r="S81" s="149"/>
      <c r="T81" s="148"/>
      <c r="U81" s="148"/>
      <c r="V81" s="150"/>
      <c r="W81" s="151"/>
    </row>
    <row r="82" spans="1:26" ht="14.25" thickTop="1" thickBot="1" x14ac:dyDescent="0.25">
      <c r="B82" s="205" t="s">
        <v>61</v>
      </c>
      <c r="C82" s="95"/>
      <c r="D82" s="95"/>
      <c r="E82" s="95"/>
      <c r="F82" s="95"/>
      <c r="G82" s="95"/>
      <c r="H82" s="95"/>
      <c r="I82" s="96"/>
      <c r="L82" s="205" t="s">
        <v>61</v>
      </c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</row>
    <row r="83" spans="1:26" ht="13.5" thickTop="1" x14ac:dyDescent="0.2">
      <c r="B83" s="202"/>
      <c r="C83" s="95"/>
      <c r="D83" s="95"/>
      <c r="E83" s="95"/>
      <c r="F83" s="95"/>
      <c r="G83" s="95"/>
      <c r="H83" s="95"/>
      <c r="I83" s="96"/>
      <c r="L83" s="302" t="s">
        <v>39</v>
      </c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4"/>
    </row>
    <row r="84" spans="1:26" ht="13.5" thickBot="1" x14ac:dyDescent="0.25">
      <c r="B84" s="202"/>
      <c r="C84" s="95"/>
      <c r="D84" s="95"/>
      <c r="E84" s="95"/>
      <c r="F84" s="95"/>
      <c r="G84" s="95"/>
      <c r="H84" s="95"/>
      <c r="I84" s="96"/>
      <c r="L84" s="305" t="s">
        <v>40</v>
      </c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7"/>
    </row>
    <row r="85" spans="1:26" ht="14.25" thickTop="1" thickBot="1" x14ac:dyDescent="0.25">
      <c r="B85" s="202"/>
      <c r="C85" s="95"/>
      <c r="D85" s="95"/>
      <c r="E85" s="95"/>
      <c r="F85" s="95"/>
      <c r="G85" s="95"/>
      <c r="H85" s="95"/>
      <c r="I85" s="96"/>
      <c r="L85" s="20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122" t="s">
        <v>41</v>
      </c>
    </row>
    <row r="86" spans="1:26" ht="14.25" thickTop="1" thickBot="1" x14ac:dyDescent="0.25">
      <c r="B86" s="202"/>
      <c r="C86" s="95"/>
      <c r="D86" s="95"/>
      <c r="E86" s="95"/>
      <c r="F86" s="95"/>
      <c r="G86" s="95"/>
      <c r="H86" s="95"/>
      <c r="I86" s="96"/>
      <c r="L86" s="224"/>
      <c r="M86" s="314" t="s">
        <v>91</v>
      </c>
      <c r="N86" s="315"/>
      <c r="O86" s="315"/>
      <c r="P86" s="315"/>
      <c r="Q86" s="316"/>
      <c r="R86" s="314" t="s">
        <v>93</v>
      </c>
      <c r="S86" s="315"/>
      <c r="T86" s="315"/>
      <c r="U86" s="315"/>
      <c r="V86" s="316"/>
      <c r="W86" s="225" t="s">
        <v>4</v>
      </c>
    </row>
    <row r="87" spans="1:26" ht="13.5" thickTop="1" x14ac:dyDescent="0.2">
      <c r="B87" s="202"/>
      <c r="C87" s="95"/>
      <c r="D87" s="95"/>
      <c r="E87" s="95"/>
      <c r="F87" s="95"/>
      <c r="G87" s="95"/>
      <c r="H87" s="95"/>
      <c r="I87" s="96"/>
      <c r="L87" s="226" t="s">
        <v>5</v>
      </c>
      <c r="M87" s="227"/>
      <c r="N87" s="230"/>
      <c r="O87" s="173"/>
      <c r="P87" s="231"/>
      <c r="Q87" s="174"/>
      <c r="R87" s="227"/>
      <c r="S87" s="230"/>
      <c r="T87" s="173"/>
      <c r="U87" s="231"/>
      <c r="V87" s="174"/>
      <c r="W87" s="229" t="s">
        <v>6</v>
      </c>
    </row>
    <row r="88" spans="1:26" ht="13.5" thickBot="1" x14ac:dyDescent="0.25">
      <c r="B88" s="202"/>
      <c r="C88" s="95"/>
      <c r="D88" s="95"/>
      <c r="E88" s="95"/>
      <c r="F88" s="95"/>
      <c r="G88" s="95"/>
      <c r="H88" s="95"/>
      <c r="I88" s="96"/>
      <c r="L88" s="232"/>
      <c r="M88" s="236" t="s">
        <v>42</v>
      </c>
      <c r="N88" s="237" t="s">
        <v>43</v>
      </c>
      <c r="O88" s="175" t="s">
        <v>44</v>
      </c>
      <c r="P88" s="238" t="s">
        <v>13</v>
      </c>
      <c r="Q88" s="220" t="s">
        <v>9</v>
      </c>
      <c r="R88" s="236" t="s">
        <v>42</v>
      </c>
      <c r="S88" s="237" t="s">
        <v>43</v>
      </c>
      <c r="T88" s="175" t="s">
        <v>44</v>
      </c>
      <c r="U88" s="238" t="s">
        <v>13</v>
      </c>
      <c r="V88" s="220" t="s">
        <v>9</v>
      </c>
      <c r="W88" s="235"/>
    </row>
    <row r="89" spans="1:26" ht="4.5" customHeight="1" thickTop="1" x14ac:dyDescent="0.2">
      <c r="B89" s="202"/>
      <c r="C89" s="95"/>
      <c r="D89" s="95"/>
      <c r="E89" s="95"/>
      <c r="F89" s="95"/>
      <c r="G89" s="95"/>
      <c r="H89" s="95"/>
      <c r="I89" s="96"/>
      <c r="L89" s="226"/>
      <c r="M89" s="242"/>
      <c r="N89" s="243"/>
      <c r="O89" s="159"/>
      <c r="P89" s="244"/>
      <c r="Q89" s="162"/>
      <c r="R89" s="242"/>
      <c r="S89" s="243"/>
      <c r="T89" s="159"/>
      <c r="U89" s="244"/>
      <c r="V89" s="164"/>
      <c r="W89" s="245"/>
    </row>
    <row r="90" spans="1:26" x14ac:dyDescent="0.2">
      <c r="A90" s="123"/>
      <c r="B90" s="212"/>
      <c r="C90" s="123"/>
      <c r="D90" s="123"/>
      <c r="E90" s="123"/>
      <c r="F90" s="123"/>
      <c r="G90" s="123"/>
      <c r="H90" s="123"/>
      <c r="I90" s="124"/>
      <c r="J90" s="123"/>
      <c r="L90" s="226" t="s">
        <v>14</v>
      </c>
      <c r="M90" s="248">
        <f>+BKK!M90+DMK!M90+CNX!M90+HDY!M90+HKT!M90+CEI!M90</f>
        <v>48830</v>
      </c>
      <c r="N90" s="249">
        <f>+BKK!N90+DMK!N90+CNX!N90+HDY!N90+HKT!N90+CEI!N90</f>
        <v>58482</v>
      </c>
      <c r="O90" s="160">
        <f>M90+N90</f>
        <v>107312</v>
      </c>
      <c r="P90" s="102">
        <f>+BKK!P90+DMK!P90+CNX!P90+HDY!P90+HKT!P90+CEI!P90</f>
        <v>4385</v>
      </c>
      <c r="Q90" s="163">
        <f>O90+P90</f>
        <v>111697</v>
      </c>
      <c r="R90" s="248">
        <f>+BKK!R90+DMK!R90+CNX!R90+HDY!R90+HKT!R90+CEI!R90</f>
        <v>43578</v>
      </c>
      <c r="S90" s="249">
        <f>+BKK!S90+DMK!S90+CNX!S90+HDY!S90+HKT!S90+CEI!S90</f>
        <v>62530</v>
      </c>
      <c r="T90" s="160">
        <f>R90+S90</f>
        <v>106108</v>
      </c>
      <c r="U90" s="102">
        <f>+BKK!U90+DMK!U90+CNX!U90+HDY!U90+HKT!U90+CEI!U90</f>
        <v>4377</v>
      </c>
      <c r="V90" s="165">
        <f>T90+U90</f>
        <v>110485</v>
      </c>
      <c r="W90" s="222">
        <f t="shared" ref="W90:W98" si="96">IF(Q90=0,0,((V90/Q90)-1)*100)</f>
        <v>-1.0850783816933274</v>
      </c>
      <c r="Y90" s="3"/>
      <c r="Z90" s="3"/>
    </row>
    <row r="91" spans="1:26" x14ac:dyDescent="0.2">
      <c r="A91" s="123"/>
      <c r="B91" s="212"/>
      <c r="C91" s="123"/>
      <c r="D91" s="123"/>
      <c r="E91" s="123"/>
      <c r="F91" s="123"/>
      <c r="G91" s="123"/>
      <c r="H91" s="123"/>
      <c r="I91" s="124"/>
      <c r="J91" s="123"/>
      <c r="L91" s="226" t="s">
        <v>15</v>
      </c>
      <c r="M91" s="248">
        <f>+BKK!M91+DMK!M91+CNX!M91+HDY!M91+HKT!M91+CEI!M91</f>
        <v>49877</v>
      </c>
      <c r="N91" s="249">
        <f>+BKK!N91+DMK!N91+CNX!N91+HDY!N91+HKT!N91+CEI!N91</f>
        <v>60660</v>
      </c>
      <c r="O91" s="160">
        <f>M91+N91</f>
        <v>110537</v>
      </c>
      <c r="P91" s="102">
        <f>+BKK!P91+DMK!P91+CNX!P91+HDY!P91+HKT!P91+CEI!P91</f>
        <v>4506</v>
      </c>
      <c r="Q91" s="163">
        <f>O91+P91</f>
        <v>115043</v>
      </c>
      <c r="R91" s="248">
        <f>+BKK!R91+DMK!R91+CNX!R91+HDY!R91+HKT!R91+CEI!R91</f>
        <v>48493</v>
      </c>
      <c r="S91" s="249">
        <f>+BKK!S91+DMK!S91+CNX!S91+HDY!S91+HKT!S91+CEI!S91</f>
        <v>66429</v>
      </c>
      <c r="T91" s="160">
        <f>R91+S91</f>
        <v>114922</v>
      </c>
      <c r="U91" s="102">
        <f>+BKK!U91+DMK!U91+CNX!U91+HDY!U91+HKT!U91+CEI!U91</f>
        <v>4323</v>
      </c>
      <c r="V91" s="165">
        <f>T91+U91</f>
        <v>119245</v>
      </c>
      <c r="W91" s="222">
        <f t="shared" si="96"/>
        <v>3.6525473083977245</v>
      </c>
      <c r="Z91" s="3"/>
    </row>
    <row r="92" spans="1:26" ht="13.5" thickBot="1" x14ac:dyDescent="0.25">
      <c r="A92" s="123"/>
      <c r="B92" s="212"/>
      <c r="C92" s="123"/>
      <c r="D92" s="123"/>
      <c r="E92" s="123"/>
      <c r="F92" s="123"/>
      <c r="G92" s="123"/>
      <c r="H92" s="123"/>
      <c r="I92" s="124"/>
      <c r="J92" s="123"/>
      <c r="L92" s="232" t="s">
        <v>16</v>
      </c>
      <c r="M92" s="248">
        <f>+BKK!M92+DMK!M92+CNX!M92+HDY!M92+HKT!M92+CEI!M92</f>
        <v>45763</v>
      </c>
      <c r="N92" s="249">
        <f>+BKK!N92+DMK!N92+CNX!N92+HDY!N92+HKT!N92+CEI!N92</f>
        <v>57177</v>
      </c>
      <c r="O92" s="160">
        <f>M92+N92</f>
        <v>102940</v>
      </c>
      <c r="P92" s="102">
        <f>+BKK!P92+DMK!P92+CNX!P92+HDY!P92+HKT!P92+CEI!P92</f>
        <v>4359</v>
      </c>
      <c r="Q92" s="163">
        <f>O92+P92</f>
        <v>107299</v>
      </c>
      <c r="R92" s="248">
        <f>+BKK!R92+DMK!R92+CNX!R92+HDY!R92+HKT!R92+CEI!R92</f>
        <v>42722</v>
      </c>
      <c r="S92" s="249">
        <f>+BKK!S92+DMK!S92+CNX!S92+HDY!S92+HKT!S92+CEI!S92</f>
        <v>64817</v>
      </c>
      <c r="T92" s="160">
        <f>R92+S92</f>
        <v>107539</v>
      </c>
      <c r="U92" s="102">
        <f>+BKK!U92+DMK!U92+CNX!U92+HDY!U92+HKT!U92+CEI!U92</f>
        <v>4115</v>
      </c>
      <c r="V92" s="165">
        <f>T92+U92</f>
        <v>111654</v>
      </c>
      <c r="W92" s="222">
        <f t="shared" si="96"/>
        <v>4.058751712504316</v>
      </c>
      <c r="Z92" s="3"/>
    </row>
    <row r="93" spans="1:26" ht="14.25" thickTop="1" thickBot="1" x14ac:dyDescent="0.25">
      <c r="A93" s="123"/>
      <c r="B93" s="212"/>
      <c r="C93" s="123"/>
      <c r="D93" s="123"/>
      <c r="E93" s="123"/>
      <c r="F93" s="123"/>
      <c r="G93" s="123"/>
      <c r="H93" s="123"/>
      <c r="I93" s="124"/>
      <c r="J93" s="123"/>
      <c r="L93" s="206" t="s">
        <v>17</v>
      </c>
      <c r="M93" s="166">
        <f t="shared" ref="M93:V93" si="97">M92+M91+M90</f>
        <v>144470</v>
      </c>
      <c r="N93" s="167">
        <f t="shared" si="97"/>
        <v>176319</v>
      </c>
      <c r="O93" s="166">
        <f t="shared" si="97"/>
        <v>320789</v>
      </c>
      <c r="P93" s="166">
        <f t="shared" si="97"/>
        <v>13250</v>
      </c>
      <c r="Q93" s="166">
        <f t="shared" si="97"/>
        <v>334039</v>
      </c>
      <c r="R93" s="166">
        <f t="shared" si="97"/>
        <v>134793</v>
      </c>
      <c r="S93" s="167">
        <f t="shared" si="97"/>
        <v>193776</v>
      </c>
      <c r="T93" s="166">
        <f t="shared" si="97"/>
        <v>328569</v>
      </c>
      <c r="U93" s="166">
        <f t="shared" si="97"/>
        <v>12815</v>
      </c>
      <c r="V93" s="168">
        <f t="shared" si="97"/>
        <v>341384</v>
      </c>
      <c r="W93" s="169">
        <f>IF(Q93=0,0,((V93/Q93)-1)*100)</f>
        <v>2.1988450450396435</v>
      </c>
      <c r="Y93" s="3"/>
      <c r="Z93" s="3"/>
    </row>
    <row r="94" spans="1:26" ht="13.5" thickTop="1" x14ac:dyDescent="0.2">
      <c r="A94" s="123"/>
      <c r="B94" s="212"/>
      <c r="C94" s="123"/>
      <c r="D94" s="123"/>
      <c r="E94" s="123"/>
      <c r="F94" s="123"/>
      <c r="G94" s="123"/>
      <c r="H94" s="123"/>
      <c r="I94" s="124"/>
      <c r="J94" s="123"/>
      <c r="L94" s="226" t="s">
        <v>18</v>
      </c>
      <c r="M94" s="248">
        <f>+BKK!M94+DMK!M94+CNX!M94+HDY!M94+HKT!M94+CEI!M94</f>
        <v>44074</v>
      </c>
      <c r="N94" s="249">
        <f>+BKK!N94+DMK!N94+CNX!N94+HDY!N94+HKT!N94+CEI!N94</f>
        <v>54876</v>
      </c>
      <c r="O94" s="160">
        <f>M94+N94</f>
        <v>98950</v>
      </c>
      <c r="P94" s="102">
        <f>+BKK!P94+DMK!P94+CNX!P94+HDY!P94+HKT!P94+CEI!P94</f>
        <v>3712</v>
      </c>
      <c r="Q94" s="163">
        <f>O94+P94</f>
        <v>102662</v>
      </c>
      <c r="R94" s="248">
        <f>+BKK!R94+DMK!R94+CNX!R94+HDY!R94+HKT!R94+CEI!R94</f>
        <v>40870</v>
      </c>
      <c r="S94" s="249">
        <f>+BKK!S94+DMK!S94+CNX!S94+HDY!S94+HKT!S94+CEI!S94</f>
        <v>56217</v>
      </c>
      <c r="T94" s="160">
        <f>R94+S94</f>
        <v>97087</v>
      </c>
      <c r="U94" s="102">
        <f>+BKK!U94+DMK!U94+CNX!U94+HDY!U94+HKT!U94+CEI!U94</f>
        <v>3770</v>
      </c>
      <c r="V94" s="165">
        <f>T94+U94</f>
        <v>100857</v>
      </c>
      <c r="W94" s="222">
        <f t="shared" si="96"/>
        <v>-1.7581968011533</v>
      </c>
      <c r="Y94" s="3"/>
      <c r="Z94" s="3"/>
    </row>
    <row r="95" spans="1:26" x14ac:dyDescent="0.2">
      <c r="A95" s="123"/>
      <c r="B95" s="212"/>
      <c r="C95" s="123"/>
      <c r="D95" s="123"/>
      <c r="E95" s="123"/>
      <c r="F95" s="123"/>
      <c r="G95" s="123"/>
      <c r="H95" s="123"/>
      <c r="I95" s="124"/>
      <c r="J95" s="123"/>
      <c r="L95" s="226" t="s">
        <v>19</v>
      </c>
      <c r="M95" s="248">
        <f>+BKK!M95+DMK!M95+CNX!M95+HDY!M95+HKT!M95+CEI!M95</f>
        <v>37834</v>
      </c>
      <c r="N95" s="249">
        <f>+BKK!N95+DMK!N95+CNX!N95+HDY!N95+HKT!N95+CEI!N95</f>
        <v>50641</v>
      </c>
      <c r="O95" s="160">
        <f>M95+N95</f>
        <v>88475</v>
      </c>
      <c r="P95" s="102">
        <f>+BKK!P95+DMK!P95+CNX!P95+HDY!P95+HKT!P95+CEI!P95</f>
        <v>3478</v>
      </c>
      <c r="Q95" s="163">
        <f>O95+P95</f>
        <v>91953</v>
      </c>
      <c r="R95" s="248">
        <f>+BKK!R95+DMK!R95+CNX!R95+HDY!R95+HKT!R95+CEI!R95</f>
        <v>40633</v>
      </c>
      <c r="S95" s="249">
        <f>+BKK!S95+DMK!S95+CNX!S95+HDY!S95+HKT!S95+CEI!S95</f>
        <v>59319</v>
      </c>
      <c r="T95" s="160">
        <f>R95+S95</f>
        <v>99952</v>
      </c>
      <c r="U95" s="102">
        <f>+BKK!U95+DMK!U95+CNX!U95+HDY!U95+HKT!U95+CEI!U95</f>
        <v>3645</v>
      </c>
      <c r="V95" s="165">
        <f>T95+U95</f>
        <v>103597</v>
      </c>
      <c r="W95" s="222">
        <f>IF(Q95=0,0,((V95/Q95)-1)*100)</f>
        <v>12.662990875773495</v>
      </c>
      <c r="Y95" s="3"/>
      <c r="Z95" s="3"/>
    </row>
    <row r="96" spans="1:26" ht="13.5" thickBot="1" x14ac:dyDescent="0.25">
      <c r="A96" s="123"/>
      <c r="B96" s="212"/>
      <c r="C96" s="123"/>
      <c r="D96" s="123"/>
      <c r="E96" s="123"/>
      <c r="F96" s="123"/>
      <c r="G96" s="123"/>
      <c r="H96" s="123"/>
      <c r="I96" s="124"/>
      <c r="J96" s="123"/>
      <c r="L96" s="226" t="s">
        <v>20</v>
      </c>
      <c r="M96" s="248">
        <f>+BKK!M96+DMK!M96+CNX!M96+HDY!M96+HKT!M96+CEI!M96</f>
        <v>50004</v>
      </c>
      <c r="N96" s="249">
        <f>+BKK!N96+DMK!N96+CNX!N96+HDY!N96+HKT!N96+CEI!N96</f>
        <v>62688</v>
      </c>
      <c r="O96" s="160">
        <f>M96+N96</f>
        <v>112692</v>
      </c>
      <c r="P96" s="102">
        <f>+BKK!P96+DMK!P96+CNX!P96+HDY!P96+HKT!P96+CEI!P96</f>
        <v>4610</v>
      </c>
      <c r="Q96" s="163">
        <f>O96+P96</f>
        <v>117302</v>
      </c>
      <c r="R96" s="248">
        <f>+BKK!R96+DMK!R96+CNX!R96+HDY!R96+HKT!R96+CEI!R96</f>
        <v>47726</v>
      </c>
      <c r="S96" s="249">
        <f>+BKK!S96+DMK!S96+CNX!S96+HDY!S96+HKT!S96+CEI!S96</f>
        <v>65783</v>
      </c>
      <c r="T96" s="160">
        <f>R96+S96</f>
        <v>113509</v>
      </c>
      <c r="U96" s="102">
        <f>+BKK!U96+DMK!U96+CNX!U96+HDY!U96+HKT!U96+CEI!U96</f>
        <v>4036</v>
      </c>
      <c r="V96" s="165">
        <f>T96+U96</f>
        <v>117545</v>
      </c>
      <c r="W96" s="222">
        <f>IF(Q96=0,0,((V96/Q96)-1)*100)</f>
        <v>0.20715759322091909</v>
      </c>
    </row>
    <row r="97" spans="1:26" ht="14.25" thickTop="1" thickBot="1" x14ac:dyDescent="0.25">
      <c r="A97" s="123"/>
      <c r="B97" s="212"/>
      <c r="C97" s="123"/>
      <c r="D97" s="123"/>
      <c r="E97" s="123"/>
      <c r="F97" s="123"/>
      <c r="G97" s="123"/>
      <c r="H97" s="123"/>
      <c r="I97" s="124"/>
      <c r="J97" s="123"/>
      <c r="L97" s="206" t="s">
        <v>89</v>
      </c>
      <c r="M97" s="166">
        <f t="shared" ref="M97:V97" si="98">+M94+M95+M96</f>
        <v>131912</v>
      </c>
      <c r="N97" s="167">
        <f t="shared" si="98"/>
        <v>168205</v>
      </c>
      <c r="O97" s="166">
        <f t="shared" si="98"/>
        <v>300117</v>
      </c>
      <c r="P97" s="166">
        <f t="shared" si="98"/>
        <v>11800</v>
      </c>
      <c r="Q97" s="166">
        <f t="shared" si="98"/>
        <v>311917</v>
      </c>
      <c r="R97" s="166">
        <f t="shared" si="98"/>
        <v>129229</v>
      </c>
      <c r="S97" s="167">
        <f t="shared" si="98"/>
        <v>181319</v>
      </c>
      <c r="T97" s="166">
        <f t="shared" si="98"/>
        <v>310548</v>
      </c>
      <c r="U97" s="166">
        <f t="shared" si="98"/>
        <v>11451</v>
      </c>
      <c r="V97" s="168">
        <f t="shared" si="98"/>
        <v>321999</v>
      </c>
      <c r="W97" s="169">
        <f>IF(Q97=0,0,((V97/Q97)-1)*100)</f>
        <v>3.2322701231417339</v>
      </c>
      <c r="Y97" s="3"/>
      <c r="Z97" s="3"/>
    </row>
    <row r="98" spans="1:26" ht="13.5" thickTop="1" x14ac:dyDescent="0.2">
      <c r="A98" s="123"/>
      <c r="B98" s="212"/>
      <c r="C98" s="123"/>
      <c r="D98" s="123"/>
      <c r="E98" s="123"/>
      <c r="F98" s="123"/>
      <c r="G98" s="123"/>
      <c r="H98" s="123"/>
      <c r="I98" s="124"/>
      <c r="J98" s="123"/>
      <c r="L98" s="226" t="s">
        <v>21</v>
      </c>
      <c r="M98" s="248">
        <f>+BKK!M98+DMK!M98+CNX!M98+HDY!M98+HKT!M98+CEI!M98</f>
        <v>44050</v>
      </c>
      <c r="N98" s="249">
        <f>+BKK!N98+DMK!N98+CNX!N98+HDY!N98+HKT!N98+CEI!N98</f>
        <v>55263</v>
      </c>
      <c r="O98" s="160">
        <f>SUM(M98:N98)</f>
        <v>99313</v>
      </c>
      <c r="P98" s="102">
        <f>+BKK!P98+DMK!P98+CNX!P98+HDY!P98+HKT!P98+CEI!P98</f>
        <v>4003</v>
      </c>
      <c r="Q98" s="163">
        <f>+O98+P98</f>
        <v>103316</v>
      </c>
      <c r="R98" s="248">
        <f>+BKK!R98+DMK!R98+CNX!R98+HDY!R98+HKT!R98+CEI!R98</f>
        <v>41292</v>
      </c>
      <c r="S98" s="249">
        <f>+BKK!S98+DMK!S98+CNX!S98+HDY!S98+HKT!S98+CEI!S98</f>
        <v>56319</v>
      </c>
      <c r="T98" s="160">
        <f>SUM(R98:S98)</f>
        <v>97611</v>
      </c>
      <c r="U98" s="102">
        <f>+BKK!U98+DMK!U98+CNX!U98+HDY!U98+HKT!U98+CEI!U98</f>
        <v>3793</v>
      </c>
      <c r="V98" s="165">
        <f>+T98+U98</f>
        <v>101404</v>
      </c>
      <c r="W98" s="222">
        <f t="shared" si="96"/>
        <v>-1.8506330094080314</v>
      </c>
      <c r="Y98" s="3"/>
      <c r="Z98" s="3"/>
    </row>
    <row r="99" spans="1:26" ht="13.5" thickBot="1" x14ac:dyDescent="0.25">
      <c r="A99" s="123"/>
      <c r="B99" s="212"/>
      <c r="C99" s="123"/>
      <c r="D99" s="123"/>
      <c r="E99" s="123"/>
      <c r="F99" s="123"/>
      <c r="G99" s="123"/>
      <c r="H99" s="123"/>
      <c r="I99" s="124"/>
      <c r="J99" s="123"/>
      <c r="L99" s="226" t="s">
        <v>90</v>
      </c>
      <c r="M99" s="248">
        <f>+BKK!M99+DMK!M99+CNX!M99+HDY!M99+HKT!M99+CEI!M99</f>
        <v>43513</v>
      </c>
      <c r="N99" s="249">
        <f>+BKK!N99+DMK!N99+CNX!N99+HDY!N99+HKT!N99+CEI!N99</f>
        <v>60764</v>
      </c>
      <c r="O99" s="160">
        <f>SUM(M99:N99)</f>
        <v>104277</v>
      </c>
      <c r="P99" s="102">
        <f>+BKK!P99+DMK!P99+CNX!P99+HDY!P99+HKT!P99+CEI!P99</f>
        <v>3954</v>
      </c>
      <c r="Q99" s="163">
        <f>O99+P99</f>
        <v>108231</v>
      </c>
      <c r="R99" s="248">
        <f>+BKK!R99+DMK!R99+CNX!R99+HDY!R99+HKT!R99+CEI!R99</f>
        <v>40880</v>
      </c>
      <c r="S99" s="249">
        <f>+BKK!S99+DMK!S99+CNX!S99+HDY!S99+HKT!S99+CEI!S99</f>
        <v>61836</v>
      </c>
      <c r="T99" s="160">
        <f>SUM(R99:S99)</f>
        <v>102716</v>
      </c>
      <c r="U99" s="102">
        <f>+BKK!U99+DMK!U99+CNX!U99+HDY!U99+HKT!U99+CEI!U99</f>
        <v>4028</v>
      </c>
      <c r="V99" s="165">
        <f>T99+U99</f>
        <v>106744</v>
      </c>
      <c r="W99" s="222">
        <f>IF(Q99=0,0,((V99/Q99)-1)*100)</f>
        <v>-1.3739132041651669</v>
      </c>
      <c r="Y99" s="3"/>
      <c r="Z99" s="3"/>
    </row>
    <row r="100" spans="1:26" ht="14.25" thickTop="1" thickBot="1" x14ac:dyDescent="0.25">
      <c r="A100" s="123"/>
      <c r="B100" s="212"/>
      <c r="C100" s="123"/>
      <c r="D100" s="123"/>
      <c r="E100" s="123"/>
      <c r="F100" s="123"/>
      <c r="G100" s="123"/>
      <c r="H100" s="123"/>
      <c r="I100" s="124"/>
      <c r="J100" s="123"/>
      <c r="L100" s="206" t="s">
        <v>94</v>
      </c>
      <c r="M100" s="166">
        <f t="shared" ref="M100" si="99">+M97+M98+M99</f>
        <v>219475</v>
      </c>
      <c r="N100" s="167">
        <f t="shared" ref="N100" si="100">+N97+N98+N99</f>
        <v>284232</v>
      </c>
      <c r="O100" s="166">
        <f t="shared" ref="O100" si="101">+O97+O98+O99</f>
        <v>503707</v>
      </c>
      <c r="P100" s="166">
        <f t="shared" ref="P100" si="102">+P97+P98+P99</f>
        <v>19757</v>
      </c>
      <c r="Q100" s="166">
        <f t="shared" ref="Q100" si="103">+Q97+Q98+Q99</f>
        <v>523464</v>
      </c>
      <c r="R100" s="166">
        <f t="shared" ref="R100" si="104">+R97+R98+R99</f>
        <v>211401</v>
      </c>
      <c r="S100" s="167">
        <f t="shared" ref="S100" si="105">+S97+S98+S99</f>
        <v>299474</v>
      </c>
      <c r="T100" s="166">
        <f t="shared" ref="T100" si="106">+T97+T98+T99</f>
        <v>510875</v>
      </c>
      <c r="U100" s="166">
        <f t="shared" ref="U100" si="107">+U97+U98+U99</f>
        <v>19272</v>
      </c>
      <c r="V100" s="168">
        <f t="shared" ref="V100" si="108">+V97+V98+V99</f>
        <v>530147</v>
      </c>
      <c r="W100" s="169">
        <f t="shared" ref="W100:W101" si="109">IF(Q100=0,0,((V100/Q100)-1)*100)</f>
        <v>1.276687604114124</v>
      </c>
      <c r="Y100" s="3"/>
      <c r="Z100" s="3"/>
    </row>
    <row r="101" spans="1:26" ht="14.25" thickTop="1" thickBot="1" x14ac:dyDescent="0.25">
      <c r="A101" s="123"/>
      <c r="B101" s="212"/>
      <c r="C101" s="123"/>
      <c r="D101" s="123"/>
      <c r="E101" s="123"/>
      <c r="F101" s="123"/>
      <c r="G101" s="123"/>
      <c r="H101" s="123"/>
      <c r="I101" s="124"/>
      <c r="J101" s="123"/>
      <c r="L101" s="206" t="s">
        <v>95</v>
      </c>
      <c r="M101" s="166">
        <f t="shared" ref="M101:V101" si="110">+M93+M97+M98+M99</f>
        <v>363945</v>
      </c>
      <c r="N101" s="167">
        <f t="shared" si="110"/>
        <v>460551</v>
      </c>
      <c r="O101" s="166">
        <f t="shared" si="110"/>
        <v>824496</v>
      </c>
      <c r="P101" s="166">
        <f t="shared" si="110"/>
        <v>33007</v>
      </c>
      <c r="Q101" s="166">
        <f t="shared" si="110"/>
        <v>857503</v>
      </c>
      <c r="R101" s="166">
        <f t="shared" si="110"/>
        <v>346194</v>
      </c>
      <c r="S101" s="167">
        <f t="shared" si="110"/>
        <v>493250</v>
      </c>
      <c r="T101" s="166">
        <f t="shared" si="110"/>
        <v>839444</v>
      </c>
      <c r="U101" s="166">
        <f t="shared" si="110"/>
        <v>32087</v>
      </c>
      <c r="V101" s="168">
        <f t="shared" si="110"/>
        <v>871531</v>
      </c>
      <c r="W101" s="169">
        <f t="shared" si="109"/>
        <v>1.6359126440373961</v>
      </c>
      <c r="Y101" s="3"/>
      <c r="Z101" s="3"/>
    </row>
    <row r="102" spans="1:26" ht="14.25" thickTop="1" thickBot="1" x14ac:dyDescent="0.25">
      <c r="A102" s="123"/>
      <c r="B102" s="212"/>
      <c r="C102" s="123"/>
      <c r="D102" s="123"/>
      <c r="E102" s="123"/>
      <c r="F102" s="123"/>
      <c r="G102" s="123"/>
      <c r="H102" s="123"/>
      <c r="I102" s="124"/>
      <c r="J102" s="123"/>
      <c r="L102" s="226" t="s">
        <v>22</v>
      </c>
      <c r="M102" s="248">
        <f>+BKK!M102+DMK!M102+CNX!M102+HDY!M102+HKT!M102+CEI!M102</f>
        <v>44724</v>
      </c>
      <c r="N102" s="249">
        <f>+BKK!N102+DMK!N102+CNX!N102+HDY!N102+HKT!N102+CEI!N102</f>
        <v>56566</v>
      </c>
      <c r="O102" s="161">
        <f>SUM(M102:N102)</f>
        <v>101290</v>
      </c>
      <c r="P102" s="255">
        <f>+BKK!P102+DMK!P102+CNX!P102+HDY!P102+HKT!P102+CEI!P102</f>
        <v>3713</v>
      </c>
      <c r="Q102" s="163">
        <f>O102+P102</f>
        <v>105003</v>
      </c>
      <c r="R102" s="248"/>
      <c r="S102" s="249"/>
      <c r="T102" s="161"/>
      <c r="U102" s="255"/>
      <c r="V102" s="165"/>
      <c r="W102" s="222"/>
      <c r="Y102" s="3"/>
      <c r="Z102" s="3"/>
    </row>
    <row r="103" spans="1:26" ht="14.25" thickTop="1" thickBot="1" x14ac:dyDescent="0.25">
      <c r="A103" s="123"/>
      <c r="B103" s="212"/>
      <c r="C103" s="123"/>
      <c r="D103" s="123"/>
      <c r="E103" s="123"/>
      <c r="F103" s="123"/>
      <c r="G103" s="123"/>
      <c r="H103" s="123"/>
      <c r="I103" s="124"/>
      <c r="J103" s="123"/>
      <c r="L103" s="207" t="s">
        <v>23</v>
      </c>
      <c r="M103" s="170">
        <f t="shared" ref="M103:Q103" si="111">+M98+M99+M102</f>
        <v>132287</v>
      </c>
      <c r="N103" s="170">
        <f t="shared" si="111"/>
        <v>172593</v>
      </c>
      <c r="O103" s="171">
        <f t="shared" si="111"/>
        <v>304880</v>
      </c>
      <c r="P103" s="171">
        <f t="shared" si="111"/>
        <v>11670</v>
      </c>
      <c r="Q103" s="171">
        <f t="shared" si="111"/>
        <v>316550</v>
      </c>
      <c r="R103" s="170"/>
      <c r="S103" s="170"/>
      <c r="T103" s="171"/>
      <c r="U103" s="171"/>
      <c r="V103" s="171"/>
      <c r="W103" s="172"/>
    </row>
    <row r="104" spans="1:26" ht="13.5" thickTop="1" x14ac:dyDescent="0.2">
      <c r="A104" s="123"/>
      <c r="B104" s="212"/>
      <c r="C104" s="123"/>
      <c r="D104" s="123"/>
      <c r="E104" s="123"/>
      <c r="F104" s="123"/>
      <c r="G104" s="123"/>
      <c r="H104" s="123"/>
      <c r="I104" s="124"/>
      <c r="J104" s="123"/>
      <c r="L104" s="226" t="s">
        <v>25</v>
      </c>
      <c r="M104" s="248">
        <f>+BKK!M104+DMK!M104+CNX!M104+HDY!M104+HKT!M104+CEI!M104</f>
        <v>45734</v>
      </c>
      <c r="N104" s="249">
        <f>+BKK!N104+DMK!N104+CNX!N104+HDY!N104+HKT!N104+CEI!N104</f>
        <v>56172</v>
      </c>
      <c r="O104" s="161">
        <f>SUM(M104:N104)</f>
        <v>101906</v>
      </c>
      <c r="P104" s="256">
        <f>+BKK!P104+DMK!P104+CNX!P104+HDY!P104+HKT!P104+CEI!P104</f>
        <v>3965</v>
      </c>
      <c r="Q104" s="163">
        <f>O104+P104</f>
        <v>105871</v>
      </c>
      <c r="R104" s="248"/>
      <c r="S104" s="249"/>
      <c r="T104" s="161"/>
      <c r="U104" s="256"/>
      <c r="V104" s="165"/>
      <c r="W104" s="222"/>
    </row>
    <row r="105" spans="1:26" x14ac:dyDescent="0.2">
      <c r="A105" s="123"/>
      <c r="B105" s="212"/>
      <c r="C105" s="123"/>
      <c r="D105" s="123"/>
      <c r="E105" s="123"/>
      <c r="F105" s="123"/>
      <c r="G105" s="123"/>
      <c r="H105" s="123"/>
      <c r="I105" s="124"/>
      <c r="J105" s="123"/>
      <c r="L105" s="226" t="s">
        <v>26</v>
      </c>
      <c r="M105" s="248">
        <f>+BKK!M105+DMK!M105+CNX!M105+HDY!M105+HKT!M105+CEI!M105</f>
        <v>41536</v>
      </c>
      <c r="N105" s="249">
        <f>+BKK!N105+DMK!N105+CNX!N105+HDY!N105+HKT!N105+CEI!N105</f>
        <v>53947</v>
      </c>
      <c r="O105" s="161">
        <f>SUM(M105:N105)</f>
        <v>95483</v>
      </c>
      <c r="P105" s="102">
        <f>+BKK!P105+DMK!P105+CNX!P105+HDY!P105+HKT!P105+CEI!P105</f>
        <v>4130</v>
      </c>
      <c r="Q105" s="163">
        <f>O105+P105</f>
        <v>99613</v>
      </c>
      <c r="R105" s="248"/>
      <c r="S105" s="249"/>
      <c r="T105" s="161"/>
      <c r="U105" s="102"/>
      <c r="V105" s="165"/>
      <c r="W105" s="222"/>
    </row>
    <row r="106" spans="1:26" ht="13.5" thickBot="1" x14ac:dyDescent="0.25">
      <c r="A106" s="98"/>
      <c r="B106" s="212"/>
      <c r="C106" s="123"/>
      <c r="D106" s="123"/>
      <c r="E106" s="123"/>
      <c r="F106" s="123"/>
      <c r="G106" s="123"/>
      <c r="H106" s="123"/>
      <c r="I106" s="124"/>
      <c r="J106" s="98"/>
      <c r="L106" s="226" t="s">
        <v>27</v>
      </c>
      <c r="M106" s="248">
        <f>+BKK!M106+DMK!M106+CNX!M106+HDY!M106+HKT!M106+CEI!M106</f>
        <v>38578</v>
      </c>
      <c r="N106" s="249">
        <f>+BKK!N106+DMK!N106+CNX!N106+HDY!N106+HKT!N106+CEI!N106</f>
        <v>59477</v>
      </c>
      <c r="O106" s="161">
        <f>SUM(M106:N106)</f>
        <v>98055</v>
      </c>
      <c r="P106" s="102">
        <f>+BKK!P106+DMK!P106+CNX!P106+HDY!P106+HKT!P106+CEI!P106</f>
        <v>3813</v>
      </c>
      <c r="Q106" s="163">
        <f>O106+P106</f>
        <v>101868</v>
      </c>
      <c r="R106" s="248"/>
      <c r="S106" s="249"/>
      <c r="T106" s="161"/>
      <c r="U106" s="102"/>
      <c r="V106" s="165"/>
      <c r="W106" s="222"/>
    </row>
    <row r="107" spans="1:26" ht="14.25" thickTop="1" thickBot="1" x14ac:dyDescent="0.25">
      <c r="A107" s="123"/>
      <c r="B107" s="212"/>
      <c r="C107" s="123"/>
      <c r="D107" s="123"/>
      <c r="E107" s="123"/>
      <c r="F107" s="123"/>
      <c r="G107" s="123"/>
      <c r="H107" s="123"/>
      <c r="I107" s="124"/>
      <c r="J107" s="123"/>
      <c r="L107" s="206" t="s">
        <v>28</v>
      </c>
      <c r="M107" s="166">
        <f t="shared" ref="M107:Q107" si="112">+M104+M105+M106</f>
        <v>125848</v>
      </c>
      <c r="N107" s="167">
        <f t="shared" si="112"/>
        <v>169596</v>
      </c>
      <c r="O107" s="166">
        <f t="shared" si="112"/>
        <v>295444</v>
      </c>
      <c r="P107" s="166">
        <f t="shared" si="112"/>
        <v>11908</v>
      </c>
      <c r="Q107" s="166">
        <f t="shared" si="112"/>
        <v>307352</v>
      </c>
      <c r="R107" s="166"/>
      <c r="S107" s="167"/>
      <c r="T107" s="166"/>
      <c r="U107" s="166"/>
      <c r="V107" s="166"/>
      <c r="W107" s="169"/>
    </row>
    <row r="108" spans="1:26" ht="14.25" thickTop="1" thickBot="1" x14ac:dyDescent="0.25">
      <c r="A108" s="123"/>
      <c r="B108" s="212"/>
      <c r="C108" s="123"/>
      <c r="D108" s="123"/>
      <c r="E108" s="123"/>
      <c r="F108" s="123"/>
      <c r="G108" s="123"/>
      <c r="H108" s="123"/>
      <c r="I108" s="124"/>
      <c r="J108" s="123"/>
      <c r="L108" s="206" t="s">
        <v>92</v>
      </c>
      <c r="M108" s="166">
        <f t="shared" ref="M108:Q108" si="113">+M93+M97+M103+M107</f>
        <v>534517</v>
      </c>
      <c r="N108" s="167">
        <f t="shared" si="113"/>
        <v>686713</v>
      </c>
      <c r="O108" s="166">
        <f t="shared" si="113"/>
        <v>1221230</v>
      </c>
      <c r="P108" s="166">
        <f t="shared" si="113"/>
        <v>48628</v>
      </c>
      <c r="Q108" s="166">
        <f t="shared" si="113"/>
        <v>1269858</v>
      </c>
      <c r="R108" s="166"/>
      <c r="S108" s="167"/>
      <c r="T108" s="166"/>
      <c r="U108" s="166"/>
      <c r="V108" s="168"/>
      <c r="W108" s="169"/>
      <c r="Y108" s="3"/>
      <c r="Z108" s="3"/>
    </row>
    <row r="109" spans="1:26" ht="14.25" thickTop="1" thickBot="1" x14ac:dyDescent="0.25">
      <c r="A109" s="123"/>
      <c r="B109" s="212"/>
      <c r="C109" s="123"/>
      <c r="D109" s="123"/>
      <c r="E109" s="123"/>
      <c r="F109" s="123"/>
      <c r="G109" s="123"/>
      <c r="H109" s="123"/>
      <c r="I109" s="124"/>
      <c r="J109" s="123"/>
      <c r="L109" s="205" t="s">
        <v>61</v>
      </c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6"/>
    </row>
    <row r="110" spans="1:26" ht="13.5" thickTop="1" x14ac:dyDescent="0.2">
      <c r="B110" s="212"/>
      <c r="C110" s="123"/>
      <c r="D110" s="123"/>
      <c r="E110" s="123"/>
      <c r="F110" s="123"/>
      <c r="G110" s="123"/>
      <c r="H110" s="123"/>
      <c r="I110" s="124"/>
      <c r="L110" s="302" t="s">
        <v>45</v>
      </c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4"/>
    </row>
    <row r="111" spans="1:26" ht="13.5" thickBot="1" x14ac:dyDescent="0.25">
      <c r="B111" s="212"/>
      <c r="C111" s="123"/>
      <c r="D111" s="123"/>
      <c r="E111" s="123"/>
      <c r="F111" s="123"/>
      <c r="G111" s="123"/>
      <c r="H111" s="123"/>
      <c r="I111" s="124"/>
      <c r="L111" s="305" t="s">
        <v>46</v>
      </c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7"/>
    </row>
    <row r="112" spans="1:26" ht="14.25" thickTop="1" thickBot="1" x14ac:dyDescent="0.25">
      <c r="B112" s="212"/>
      <c r="C112" s="123"/>
      <c r="D112" s="123"/>
      <c r="E112" s="123"/>
      <c r="F112" s="123"/>
      <c r="G112" s="123"/>
      <c r="H112" s="123"/>
      <c r="I112" s="124"/>
      <c r="L112" s="202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122" t="s">
        <v>41</v>
      </c>
    </row>
    <row r="113" spans="2:26" ht="14.25" thickTop="1" thickBot="1" x14ac:dyDescent="0.25">
      <c r="B113" s="212"/>
      <c r="C113" s="123"/>
      <c r="D113" s="123"/>
      <c r="E113" s="123"/>
      <c r="F113" s="123"/>
      <c r="G113" s="123"/>
      <c r="H113" s="123"/>
      <c r="I113" s="124"/>
      <c r="L113" s="224"/>
      <c r="M113" s="314" t="s">
        <v>91</v>
      </c>
      <c r="N113" s="315"/>
      <c r="O113" s="315"/>
      <c r="P113" s="315"/>
      <c r="Q113" s="316"/>
      <c r="R113" s="314" t="s">
        <v>93</v>
      </c>
      <c r="S113" s="315"/>
      <c r="T113" s="315"/>
      <c r="U113" s="315"/>
      <c r="V113" s="316"/>
      <c r="W113" s="225" t="s">
        <v>4</v>
      </c>
    </row>
    <row r="114" spans="2:26" ht="13.5" thickTop="1" x14ac:dyDescent="0.2">
      <c r="B114" s="212"/>
      <c r="C114" s="123"/>
      <c r="D114" s="123"/>
      <c r="E114" s="123"/>
      <c r="F114" s="123"/>
      <c r="G114" s="123"/>
      <c r="H114" s="123"/>
      <c r="I114" s="124"/>
      <c r="L114" s="226" t="s">
        <v>5</v>
      </c>
      <c r="M114" s="227"/>
      <c r="N114" s="230"/>
      <c r="O114" s="173"/>
      <c r="P114" s="231"/>
      <c r="Q114" s="174"/>
      <c r="R114" s="227"/>
      <c r="S114" s="230"/>
      <c r="T114" s="173"/>
      <c r="U114" s="231"/>
      <c r="V114" s="174"/>
      <c r="W114" s="229" t="s">
        <v>6</v>
      </c>
    </row>
    <row r="115" spans="2:26" ht="13.5" thickBot="1" x14ac:dyDescent="0.25">
      <c r="B115" s="212"/>
      <c r="C115" s="123"/>
      <c r="D115" s="123"/>
      <c r="E115" s="123"/>
      <c r="F115" s="123"/>
      <c r="G115" s="123"/>
      <c r="H115" s="123"/>
      <c r="I115" s="124"/>
      <c r="L115" s="232"/>
      <c r="M115" s="236" t="s">
        <v>42</v>
      </c>
      <c r="N115" s="237" t="s">
        <v>43</v>
      </c>
      <c r="O115" s="175" t="s">
        <v>44</v>
      </c>
      <c r="P115" s="238" t="s">
        <v>13</v>
      </c>
      <c r="Q115" s="220" t="s">
        <v>9</v>
      </c>
      <c r="R115" s="236" t="s">
        <v>42</v>
      </c>
      <c r="S115" s="237" t="s">
        <v>43</v>
      </c>
      <c r="T115" s="175" t="s">
        <v>44</v>
      </c>
      <c r="U115" s="238" t="s">
        <v>13</v>
      </c>
      <c r="V115" s="220" t="s">
        <v>9</v>
      </c>
      <c r="W115" s="235"/>
    </row>
    <row r="116" spans="2:26" ht="4.5" customHeight="1" thickTop="1" x14ac:dyDescent="0.2">
      <c r="B116" s="212"/>
      <c r="C116" s="123"/>
      <c r="D116" s="123"/>
      <c r="E116" s="123"/>
      <c r="F116" s="123"/>
      <c r="G116" s="123"/>
      <c r="H116" s="123"/>
      <c r="I116" s="124"/>
      <c r="L116" s="226"/>
      <c r="M116" s="242"/>
      <c r="N116" s="243"/>
      <c r="O116" s="159"/>
      <c r="P116" s="244"/>
      <c r="Q116" s="162"/>
      <c r="R116" s="242"/>
      <c r="S116" s="243"/>
      <c r="T116" s="159"/>
      <c r="U116" s="244"/>
      <c r="V116" s="164"/>
      <c r="W116" s="245"/>
    </row>
    <row r="117" spans="2:26" x14ac:dyDescent="0.2">
      <c r="B117" s="212"/>
      <c r="C117" s="123"/>
      <c r="D117" s="123"/>
      <c r="E117" s="123"/>
      <c r="F117" s="123"/>
      <c r="G117" s="123"/>
      <c r="H117" s="123"/>
      <c r="I117" s="124"/>
      <c r="L117" s="226" t="s">
        <v>14</v>
      </c>
      <c r="M117" s="248">
        <f>+BKK!M117+DMK!M117+CNX!M117+HDY!M117+HKT!M117+CEI!M117</f>
        <v>3941</v>
      </c>
      <c r="N117" s="249">
        <f>+BKK!N117+DMK!N117+CNX!N117+HDY!N117+HKT!N117+CEI!N117</f>
        <v>5206</v>
      </c>
      <c r="O117" s="160">
        <f>M117+N117</f>
        <v>9147</v>
      </c>
      <c r="P117" s="102">
        <f>+BKK!P117+DMK!P117+CNX!P117+HDY!P117+HKT!P117+CEI!P117</f>
        <v>0</v>
      </c>
      <c r="Q117" s="163">
        <f>O117+P117</f>
        <v>9147</v>
      </c>
      <c r="R117" s="248">
        <f>+BKK!R117+DMK!R117+CNX!R117+HDY!R117+HKT!R117+CEI!R117</f>
        <v>3915</v>
      </c>
      <c r="S117" s="249">
        <f>+BKK!S117+DMK!S117+CNX!S117+HDY!S117+HKT!S117+CEI!S117</f>
        <v>4675</v>
      </c>
      <c r="T117" s="160">
        <f>R117+S117</f>
        <v>8590</v>
      </c>
      <c r="U117" s="102">
        <f>+BKK!U117+DMK!U117+CNX!U117+HDY!U117+HKT!U117+CEI!U117</f>
        <v>0</v>
      </c>
      <c r="V117" s="165">
        <f>T117+U117</f>
        <v>8590</v>
      </c>
      <c r="W117" s="222">
        <f t="shared" ref="W117:W125" si="114">IF(Q117=0,0,((V117/Q117)-1)*100)</f>
        <v>-6.0894282278342597</v>
      </c>
    </row>
    <row r="118" spans="2:26" x14ac:dyDescent="0.2">
      <c r="B118" s="212"/>
      <c r="C118" s="123"/>
      <c r="D118" s="123"/>
      <c r="E118" s="123"/>
      <c r="F118" s="123"/>
      <c r="G118" s="123"/>
      <c r="H118" s="123"/>
      <c r="I118" s="124"/>
      <c r="L118" s="226" t="s">
        <v>15</v>
      </c>
      <c r="M118" s="248">
        <f>+BKK!M118+DMK!M118+CNX!M118+HDY!M118+HKT!M118+CEI!M118</f>
        <v>4047</v>
      </c>
      <c r="N118" s="249">
        <f>+BKK!N118+DMK!N118+CNX!N118+HDY!N118+HKT!N118+CEI!N118</f>
        <v>5382</v>
      </c>
      <c r="O118" s="160">
        <f>M118+N118</f>
        <v>9429</v>
      </c>
      <c r="P118" s="102">
        <f>+BKK!P118+DMK!P118+CNX!P118+HDY!P118+HKT!P118+CEI!P118</f>
        <v>14</v>
      </c>
      <c r="Q118" s="163">
        <f>O118+P118</f>
        <v>9443</v>
      </c>
      <c r="R118" s="248">
        <f>+BKK!R118+DMK!R118+CNX!R118+HDY!R118+HKT!R118+CEI!R118</f>
        <v>4008</v>
      </c>
      <c r="S118" s="249">
        <f>+BKK!S118+DMK!S118+CNX!S118+HDY!S118+HKT!S118+CEI!S118</f>
        <v>4721</v>
      </c>
      <c r="T118" s="160">
        <f>R118+S118</f>
        <v>8729</v>
      </c>
      <c r="U118" s="102">
        <f>+BKK!U118+DMK!U118+CNX!U118+HDY!U118+HKT!U118+CEI!U118</f>
        <v>2</v>
      </c>
      <c r="V118" s="165">
        <f>T118+U118</f>
        <v>8731</v>
      </c>
      <c r="W118" s="222">
        <f t="shared" si="114"/>
        <v>-7.5399767023191728</v>
      </c>
    </row>
    <row r="119" spans="2:26" ht="13.5" thickBot="1" x14ac:dyDescent="0.25">
      <c r="B119" s="212"/>
      <c r="C119" s="123"/>
      <c r="D119" s="123"/>
      <c r="E119" s="123"/>
      <c r="F119" s="123"/>
      <c r="G119" s="123"/>
      <c r="H119" s="123"/>
      <c r="I119" s="124"/>
      <c r="L119" s="232" t="s">
        <v>16</v>
      </c>
      <c r="M119" s="248">
        <f>+BKK!M119+DMK!M119+CNX!M119+HDY!M119+HKT!M119+CEI!M119</f>
        <v>3893</v>
      </c>
      <c r="N119" s="249">
        <f>+BKK!N119+DMK!N119+CNX!N119+HDY!N119+HKT!N119+CEI!N119</f>
        <v>5163</v>
      </c>
      <c r="O119" s="160">
        <f>M119+N119</f>
        <v>9056</v>
      </c>
      <c r="P119" s="102">
        <f>+BKK!P119+DMK!P119+CNX!P119+HDY!P119+HKT!P119+CEI!P119</f>
        <v>2</v>
      </c>
      <c r="Q119" s="163">
        <f>O119+P119</f>
        <v>9058</v>
      </c>
      <c r="R119" s="248">
        <f>+BKK!R119+DMK!R119+CNX!R119+HDY!R119+HKT!R119+CEI!R119</f>
        <v>4312</v>
      </c>
      <c r="S119" s="249">
        <f>+BKK!S119+DMK!S119+CNX!S119+HDY!S119+HKT!S119+CEI!S119</f>
        <v>5186</v>
      </c>
      <c r="T119" s="160">
        <f>R119+S119</f>
        <v>9498</v>
      </c>
      <c r="U119" s="102">
        <f>+BKK!U119+DMK!U119+CNX!U119+HDY!U119+HKT!U119+CEI!U119</f>
        <v>0</v>
      </c>
      <c r="V119" s="165">
        <f>T119+U119</f>
        <v>9498</v>
      </c>
      <c r="W119" s="222">
        <f t="shared" si="114"/>
        <v>4.8575844557297465</v>
      </c>
    </row>
    <row r="120" spans="2:26" ht="14.25" thickTop="1" thickBot="1" x14ac:dyDescent="0.25">
      <c r="B120" s="212"/>
      <c r="C120" s="123"/>
      <c r="D120" s="123"/>
      <c r="E120" s="123"/>
      <c r="F120" s="123"/>
      <c r="G120" s="123"/>
      <c r="H120" s="123"/>
      <c r="I120" s="124"/>
      <c r="L120" s="206" t="s">
        <v>17</v>
      </c>
      <c r="M120" s="166">
        <f t="shared" ref="M120:V120" si="115">M119+M118+M117</f>
        <v>11881</v>
      </c>
      <c r="N120" s="167">
        <f t="shared" si="115"/>
        <v>15751</v>
      </c>
      <c r="O120" s="166">
        <f t="shared" si="115"/>
        <v>27632</v>
      </c>
      <c r="P120" s="166">
        <f t="shared" si="115"/>
        <v>16</v>
      </c>
      <c r="Q120" s="166">
        <f t="shared" si="115"/>
        <v>27648</v>
      </c>
      <c r="R120" s="166">
        <f t="shared" si="115"/>
        <v>12235</v>
      </c>
      <c r="S120" s="167">
        <f t="shared" si="115"/>
        <v>14582</v>
      </c>
      <c r="T120" s="166">
        <f t="shared" si="115"/>
        <v>26817</v>
      </c>
      <c r="U120" s="166">
        <f t="shared" si="115"/>
        <v>2</v>
      </c>
      <c r="V120" s="168">
        <f t="shared" si="115"/>
        <v>26819</v>
      </c>
      <c r="W120" s="169">
        <f t="shared" si="114"/>
        <v>-2.998408564814814</v>
      </c>
      <c r="Y120" s="3"/>
      <c r="Z120" s="3"/>
    </row>
    <row r="121" spans="2:26" ht="13.5" thickTop="1" x14ac:dyDescent="0.2">
      <c r="B121" s="212"/>
      <c r="C121" s="123"/>
      <c r="D121" s="123"/>
      <c r="E121" s="123"/>
      <c r="F121" s="123"/>
      <c r="G121" s="123"/>
      <c r="H121" s="123"/>
      <c r="I121" s="124"/>
      <c r="L121" s="226" t="s">
        <v>18</v>
      </c>
      <c r="M121" s="248">
        <f>+BKK!M121+DMK!M121+CNX!M121+HDY!M121+HKT!M121+CEI!M121</f>
        <v>3822</v>
      </c>
      <c r="N121" s="249">
        <f>+BKK!N121+DMK!N121+CNX!N121+HDY!N121+HKT!N121+CEI!N121</f>
        <v>5223</v>
      </c>
      <c r="O121" s="160">
        <f>M121+N121</f>
        <v>9045</v>
      </c>
      <c r="P121" s="102">
        <f>+BKK!P121+DMK!P121+CNX!P121+HDY!P121+HKT!P121+CEI!P121</f>
        <v>5</v>
      </c>
      <c r="Q121" s="163">
        <f>O121+P121</f>
        <v>9050</v>
      </c>
      <c r="R121" s="248">
        <f>+BKK!R121+DMK!R121+CNX!R121+HDY!R121+HKT!R121+CEI!R121</f>
        <v>4321</v>
      </c>
      <c r="S121" s="249">
        <f>+BKK!S121+DMK!S121+CNX!S121+HDY!S121+HKT!S121+CEI!S121</f>
        <v>5061</v>
      </c>
      <c r="T121" s="160">
        <f>R121+S121</f>
        <v>9382</v>
      </c>
      <c r="U121" s="102">
        <f>+BKK!U121+DMK!U121+CNX!U121+HDY!U121+HKT!U121+CEI!U121</f>
        <v>16</v>
      </c>
      <c r="V121" s="165">
        <f>T121+U121</f>
        <v>9398</v>
      </c>
      <c r="W121" s="222">
        <f t="shared" si="114"/>
        <v>3.8453038674033158</v>
      </c>
      <c r="Y121" s="3"/>
      <c r="Z121" s="3"/>
    </row>
    <row r="122" spans="2:26" x14ac:dyDescent="0.2">
      <c r="B122" s="212"/>
      <c r="C122" s="123"/>
      <c r="D122" s="123"/>
      <c r="E122" s="123"/>
      <c r="F122" s="123"/>
      <c r="G122" s="123"/>
      <c r="H122" s="123"/>
      <c r="I122" s="124"/>
      <c r="L122" s="226" t="s">
        <v>19</v>
      </c>
      <c r="M122" s="248">
        <f>+BKK!M122+DMK!M122+CNX!M122+HDY!M122+HKT!M122+CEI!M122</f>
        <v>3635</v>
      </c>
      <c r="N122" s="249">
        <f>+BKK!N122+DMK!N122+CNX!N122+HDY!N122+HKT!N122+CEI!N122</f>
        <v>4928</v>
      </c>
      <c r="O122" s="160">
        <f>M122+N122</f>
        <v>8563</v>
      </c>
      <c r="P122" s="102">
        <f>+BKK!P122+DMK!P122+CNX!P122+HDY!P122+HKT!P122+CEI!P122</f>
        <v>4</v>
      </c>
      <c r="Q122" s="163">
        <f>O122+P122</f>
        <v>8567</v>
      </c>
      <c r="R122" s="248">
        <f>+BKK!R122+DMK!R122+CNX!R122+HDY!R122+HKT!R122+CEI!R122</f>
        <v>4313</v>
      </c>
      <c r="S122" s="249">
        <f>+BKK!S122+DMK!S122+CNX!S122+HDY!S122+HKT!S122+CEI!S122</f>
        <v>5117</v>
      </c>
      <c r="T122" s="160">
        <f>R122+S122</f>
        <v>9430</v>
      </c>
      <c r="U122" s="102">
        <f>+BKK!U122+DMK!U122+CNX!U122+HDY!U122+HKT!U122+CEI!U122</f>
        <v>0</v>
      </c>
      <c r="V122" s="165">
        <f>T122+U122</f>
        <v>9430</v>
      </c>
      <c r="W122" s="222">
        <f>IF(Q122=0,0,((V122/Q122)-1)*100)</f>
        <v>10.073537994630556</v>
      </c>
      <c r="Y122" s="3"/>
      <c r="Z122" s="3"/>
    </row>
    <row r="123" spans="2:26" ht="13.5" thickBot="1" x14ac:dyDescent="0.25">
      <c r="B123" s="212"/>
      <c r="C123" s="123"/>
      <c r="D123" s="123"/>
      <c r="E123" s="123"/>
      <c r="F123" s="123"/>
      <c r="G123" s="123"/>
      <c r="H123" s="123"/>
      <c r="I123" s="124"/>
      <c r="L123" s="226" t="s">
        <v>20</v>
      </c>
      <c r="M123" s="248">
        <f>+BKK!M123+DMK!M123+CNX!M123+HDY!M123+HKT!M123+CEI!M123</f>
        <v>4181</v>
      </c>
      <c r="N123" s="249">
        <f>+BKK!N123+DMK!N123+CNX!N123+HDY!N123+HKT!N123+CEI!N123</f>
        <v>5759</v>
      </c>
      <c r="O123" s="160">
        <f>M123+N123</f>
        <v>9940</v>
      </c>
      <c r="P123" s="102">
        <f>+BKK!P123+DMK!P123+CNX!P123+HDY!P123+HKT!P123+CEI!P123</f>
        <v>14</v>
      </c>
      <c r="Q123" s="163">
        <f>O123+P123</f>
        <v>9954</v>
      </c>
      <c r="R123" s="248">
        <f>+BKK!R123+DMK!R123+CNX!R123+HDY!R123+HKT!R123+CEI!R123</f>
        <v>4310</v>
      </c>
      <c r="S123" s="249">
        <f>+BKK!S123+DMK!S123+CNX!S123+HDY!S123+HKT!S123+CEI!S123</f>
        <v>5113</v>
      </c>
      <c r="T123" s="160">
        <f>R123+S123</f>
        <v>9423</v>
      </c>
      <c r="U123" s="102">
        <f>+BKK!U123+DMK!U123+CNX!U123+HDY!U123+HKT!U123+CEI!U123</f>
        <v>0</v>
      </c>
      <c r="V123" s="165">
        <f>T123+U123</f>
        <v>9423</v>
      </c>
      <c r="W123" s="222">
        <f>IF(Q123=0,0,((V123/Q123)-1)*100)</f>
        <v>-5.3345388788426762</v>
      </c>
      <c r="Y123" s="3"/>
      <c r="Z123" s="3"/>
    </row>
    <row r="124" spans="2:26" ht="14.25" thickTop="1" thickBot="1" x14ac:dyDescent="0.25">
      <c r="B124" s="212"/>
      <c r="C124" s="123"/>
      <c r="D124" s="123"/>
      <c r="E124" s="123"/>
      <c r="F124" s="123"/>
      <c r="G124" s="123"/>
      <c r="H124" s="123"/>
      <c r="I124" s="124"/>
      <c r="L124" s="206" t="s">
        <v>89</v>
      </c>
      <c r="M124" s="166">
        <f t="shared" ref="M124:V124" si="116">+M121+M122+M123</f>
        <v>11638</v>
      </c>
      <c r="N124" s="167">
        <f t="shared" si="116"/>
        <v>15910</v>
      </c>
      <c r="O124" s="166">
        <f t="shared" si="116"/>
        <v>27548</v>
      </c>
      <c r="P124" s="166">
        <f t="shared" si="116"/>
        <v>23</v>
      </c>
      <c r="Q124" s="166">
        <f t="shared" si="116"/>
        <v>27571</v>
      </c>
      <c r="R124" s="166">
        <f t="shared" si="116"/>
        <v>12944</v>
      </c>
      <c r="S124" s="167">
        <f t="shared" si="116"/>
        <v>15291</v>
      </c>
      <c r="T124" s="166">
        <f t="shared" si="116"/>
        <v>28235</v>
      </c>
      <c r="U124" s="166">
        <f t="shared" si="116"/>
        <v>16</v>
      </c>
      <c r="V124" s="168">
        <f t="shared" si="116"/>
        <v>28251</v>
      </c>
      <c r="W124" s="169">
        <f t="shared" ref="W124" si="117">IF(Q124=0,0,((V124/Q124)-1)*100)</f>
        <v>2.4663595807188798</v>
      </c>
      <c r="Y124" s="3"/>
      <c r="Z124" s="3"/>
    </row>
    <row r="125" spans="2:26" ht="13.5" thickTop="1" x14ac:dyDescent="0.2">
      <c r="B125" s="212"/>
      <c r="C125" s="123"/>
      <c r="D125" s="123"/>
      <c r="E125" s="123"/>
      <c r="F125" s="123"/>
      <c r="G125" s="123"/>
      <c r="H125" s="123"/>
      <c r="I125" s="124"/>
      <c r="L125" s="226" t="s">
        <v>21</v>
      </c>
      <c r="M125" s="248">
        <f>+BKK!M125+DMK!M125+CNX!M125+HDY!M125+HKT!M125+CEI!M125</f>
        <v>3313</v>
      </c>
      <c r="N125" s="249">
        <f>+BKK!N125+DMK!N125+CNX!N125+HDY!N125+HKT!N125+CEI!N125</f>
        <v>4325</v>
      </c>
      <c r="O125" s="160">
        <f>SUM(M125:N125)</f>
        <v>7638</v>
      </c>
      <c r="P125" s="102">
        <f>+BKK!P125+DMK!P125+CNX!P125+HDY!P125+HKT!P125+CEI!P125</f>
        <v>1</v>
      </c>
      <c r="Q125" s="163">
        <f>+O125+P125</f>
        <v>7639</v>
      </c>
      <c r="R125" s="248">
        <f>+BKK!R125+DMK!R125+CNX!R125+HDY!R125+HKT!R125+CEI!R125</f>
        <v>3305</v>
      </c>
      <c r="S125" s="249">
        <f>+BKK!S125+DMK!S125+CNX!S125+HDY!S125+HKT!S125+CEI!S125</f>
        <v>4131</v>
      </c>
      <c r="T125" s="160">
        <f>SUM(R125:S125)</f>
        <v>7436</v>
      </c>
      <c r="U125" s="102">
        <f>+BKK!U125+DMK!U125+CNX!U125+HDY!U125+HKT!U125+CEI!U125</f>
        <v>1</v>
      </c>
      <c r="V125" s="165">
        <f>+T125+U125</f>
        <v>7437</v>
      </c>
      <c r="W125" s="222">
        <f t="shared" si="114"/>
        <v>-2.6443251734520223</v>
      </c>
      <c r="Y125" s="3"/>
      <c r="Z125" s="3"/>
    </row>
    <row r="126" spans="2:26" ht="13.5" thickBot="1" x14ac:dyDescent="0.25">
      <c r="B126" s="212"/>
      <c r="C126" s="123"/>
      <c r="D126" s="123"/>
      <c r="E126" s="123"/>
      <c r="F126" s="123"/>
      <c r="G126" s="123"/>
      <c r="H126" s="123"/>
      <c r="I126" s="124"/>
      <c r="L126" s="226" t="s">
        <v>90</v>
      </c>
      <c r="M126" s="248">
        <f>+BKK!M126+DMK!M126+CNX!M126+HDY!M126+HKT!M126+CEI!M126</f>
        <v>3339</v>
      </c>
      <c r="N126" s="249">
        <f>+BKK!N126+DMK!N126+CNX!N126+HDY!N126+HKT!N126+CEI!N126</f>
        <v>4430</v>
      </c>
      <c r="O126" s="160">
        <f>SUM(M126:N126)</f>
        <v>7769</v>
      </c>
      <c r="P126" s="102">
        <f>+BKK!P126+DMK!P126+CNX!P126+HDY!P126+HKT!P126+CEI!P126</f>
        <v>0</v>
      </c>
      <c r="Q126" s="163">
        <f>O126+P126</f>
        <v>7769</v>
      </c>
      <c r="R126" s="248">
        <f>+BKK!R126+DMK!R126+CNX!R126+HDY!R126+HKT!R126+CEI!R126</f>
        <v>3316</v>
      </c>
      <c r="S126" s="249">
        <f>+BKK!S126+DMK!S126+CNX!S126+HDY!S126+HKT!S126+CEI!S126</f>
        <v>4068</v>
      </c>
      <c r="T126" s="160">
        <f>SUM(R126:S126)</f>
        <v>7384</v>
      </c>
      <c r="U126" s="102">
        <f>+BKK!U126+DMK!U126+CNX!U126+HDY!U126+HKT!U126+CEI!U126</f>
        <v>0</v>
      </c>
      <c r="V126" s="165">
        <f>T126+U126</f>
        <v>7384</v>
      </c>
      <c r="W126" s="222">
        <f>IF(Q126=0,0,((V126/Q126)-1)*100)</f>
        <v>-4.9555927403784228</v>
      </c>
      <c r="Y126" s="3"/>
      <c r="Z126" s="3"/>
    </row>
    <row r="127" spans="2:26" ht="14.25" thickTop="1" thickBot="1" x14ac:dyDescent="0.25">
      <c r="B127" s="212"/>
      <c r="C127" s="123"/>
      <c r="D127" s="123"/>
      <c r="E127" s="123"/>
      <c r="F127" s="123"/>
      <c r="G127" s="123"/>
      <c r="H127" s="123"/>
      <c r="I127" s="124"/>
      <c r="L127" s="206" t="s">
        <v>94</v>
      </c>
      <c r="M127" s="166">
        <f t="shared" ref="M127" si="118">+M124+M125+M126</f>
        <v>18290</v>
      </c>
      <c r="N127" s="167">
        <f t="shared" ref="N127" si="119">+N124+N125+N126</f>
        <v>24665</v>
      </c>
      <c r="O127" s="166">
        <f t="shared" ref="O127" si="120">+O124+O125+O126</f>
        <v>42955</v>
      </c>
      <c r="P127" s="166">
        <f t="shared" ref="P127" si="121">+P124+P125+P126</f>
        <v>24</v>
      </c>
      <c r="Q127" s="166">
        <f t="shared" ref="Q127" si="122">+Q124+Q125+Q126</f>
        <v>42979</v>
      </c>
      <c r="R127" s="166">
        <f t="shared" ref="R127" si="123">+R124+R125+R126</f>
        <v>19565</v>
      </c>
      <c r="S127" s="167">
        <f t="shared" ref="S127" si="124">+S124+S125+S126</f>
        <v>23490</v>
      </c>
      <c r="T127" s="166">
        <f t="shared" ref="T127" si="125">+T124+T125+T126</f>
        <v>43055</v>
      </c>
      <c r="U127" s="166">
        <f t="shared" ref="U127" si="126">+U124+U125+U126</f>
        <v>17</v>
      </c>
      <c r="V127" s="168">
        <f t="shared" ref="V127" si="127">+V124+V125+V126</f>
        <v>43072</v>
      </c>
      <c r="W127" s="169">
        <f t="shared" ref="W127:W128" si="128">IF(Q127=0,0,((V127/Q127)-1)*100)</f>
        <v>0.21638474603875579</v>
      </c>
      <c r="Y127" s="3"/>
      <c r="Z127" s="3"/>
    </row>
    <row r="128" spans="2:26" ht="14.25" thickTop="1" thickBot="1" x14ac:dyDescent="0.25">
      <c r="B128" s="212"/>
      <c r="C128" s="123"/>
      <c r="D128" s="123"/>
      <c r="E128" s="123"/>
      <c r="F128" s="123"/>
      <c r="G128" s="123"/>
      <c r="H128" s="123"/>
      <c r="I128" s="124"/>
      <c r="L128" s="206" t="s">
        <v>95</v>
      </c>
      <c r="M128" s="166">
        <f t="shared" ref="M128:V128" si="129">+M120+M124+M125+M126</f>
        <v>30171</v>
      </c>
      <c r="N128" s="167">
        <f t="shared" si="129"/>
        <v>40416</v>
      </c>
      <c r="O128" s="166">
        <f t="shared" si="129"/>
        <v>70587</v>
      </c>
      <c r="P128" s="166">
        <f t="shared" si="129"/>
        <v>40</v>
      </c>
      <c r="Q128" s="166">
        <f t="shared" si="129"/>
        <v>70627</v>
      </c>
      <c r="R128" s="166">
        <f t="shared" si="129"/>
        <v>31800</v>
      </c>
      <c r="S128" s="167">
        <f t="shared" si="129"/>
        <v>38072</v>
      </c>
      <c r="T128" s="166">
        <f t="shared" si="129"/>
        <v>69872</v>
      </c>
      <c r="U128" s="166">
        <f t="shared" si="129"/>
        <v>19</v>
      </c>
      <c r="V128" s="168">
        <f t="shared" si="129"/>
        <v>69891</v>
      </c>
      <c r="W128" s="169">
        <f t="shared" si="128"/>
        <v>-1.042094383167913</v>
      </c>
      <c r="Y128" s="3"/>
      <c r="Z128" s="3"/>
    </row>
    <row r="129" spans="1:26" ht="14.25" thickTop="1" thickBot="1" x14ac:dyDescent="0.25">
      <c r="B129" s="212"/>
      <c r="C129" s="123"/>
      <c r="D129" s="123"/>
      <c r="E129" s="123"/>
      <c r="F129" s="123"/>
      <c r="G129" s="123"/>
      <c r="H129" s="123"/>
      <c r="I129" s="124"/>
      <c r="L129" s="226" t="s">
        <v>22</v>
      </c>
      <c r="M129" s="248">
        <f>+BKK!M129+DMK!M129+CNX!M129+HDY!M129+HKT!M129+CEI!M129</f>
        <v>3318</v>
      </c>
      <c r="N129" s="249">
        <f>+BKK!N129+DMK!N129+CNX!N129+HDY!N129+HKT!N129+CEI!N129</f>
        <v>4191</v>
      </c>
      <c r="O129" s="161">
        <f>SUM(M129:N129)</f>
        <v>7509</v>
      </c>
      <c r="P129" s="255">
        <f>+BKK!P129+DMK!P129+CNX!P129+HDY!P129+HKT!P129+CEI!P129</f>
        <v>0</v>
      </c>
      <c r="Q129" s="163">
        <f>O129+P129</f>
        <v>7509</v>
      </c>
      <c r="R129" s="248"/>
      <c r="S129" s="249"/>
      <c r="T129" s="161"/>
      <c r="U129" s="255"/>
      <c r="V129" s="165"/>
      <c r="W129" s="222"/>
      <c r="Y129" s="3"/>
      <c r="Z129" s="3"/>
    </row>
    <row r="130" spans="1:26" ht="14.25" thickTop="1" thickBot="1" x14ac:dyDescent="0.25">
      <c r="B130" s="212"/>
      <c r="C130" s="123"/>
      <c r="D130" s="123"/>
      <c r="E130" s="123"/>
      <c r="F130" s="123"/>
      <c r="G130" s="123"/>
      <c r="H130" s="123"/>
      <c r="I130" s="124"/>
      <c r="L130" s="207" t="s">
        <v>23</v>
      </c>
      <c r="M130" s="170">
        <f t="shared" ref="M130:Q130" si="130">+M125+M126+M129</f>
        <v>9970</v>
      </c>
      <c r="N130" s="170">
        <f t="shared" si="130"/>
        <v>12946</v>
      </c>
      <c r="O130" s="171">
        <f t="shared" si="130"/>
        <v>22916</v>
      </c>
      <c r="P130" s="171">
        <f t="shared" si="130"/>
        <v>1</v>
      </c>
      <c r="Q130" s="171">
        <f t="shared" si="130"/>
        <v>22917</v>
      </c>
      <c r="R130" s="170"/>
      <c r="S130" s="170"/>
      <c r="T130" s="171"/>
      <c r="U130" s="171"/>
      <c r="V130" s="171"/>
      <c r="W130" s="172"/>
    </row>
    <row r="131" spans="1:26" ht="13.5" thickTop="1" x14ac:dyDescent="0.2">
      <c r="A131" s="129"/>
      <c r="B131" s="213"/>
      <c r="C131" s="130"/>
      <c r="D131" s="130"/>
      <c r="E131" s="130"/>
      <c r="F131" s="130"/>
      <c r="G131" s="130"/>
      <c r="H131" s="130"/>
      <c r="I131" s="131"/>
      <c r="J131" s="129"/>
      <c r="K131" s="129"/>
      <c r="L131" s="226" t="s">
        <v>25</v>
      </c>
      <c r="M131" s="248">
        <f>+BKK!M131+DMK!M131+CNX!M131+HDY!M131+HKT!M131+CEI!M131</f>
        <v>3422</v>
      </c>
      <c r="N131" s="249">
        <f>+BKK!N131+DMK!N131+CNX!N131+HDY!N131+HKT!N131+CEI!N131</f>
        <v>4259</v>
      </c>
      <c r="O131" s="161">
        <f>SUM(M131:N131)</f>
        <v>7681</v>
      </c>
      <c r="P131" s="256">
        <f>+BKK!P131+DMK!P131+CNX!P131+HDY!P131+HKT!P131+CEI!P131</f>
        <v>1</v>
      </c>
      <c r="Q131" s="163">
        <f>O131+P131</f>
        <v>7682</v>
      </c>
      <c r="R131" s="248"/>
      <c r="S131" s="249"/>
      <c r="T131" s="161"/>
      <c r="U131" s="256"/>
      <c r="V131" s="165"/>
      <c r="W131" s="222"/>
    </row>
    <row r="132" spans="1:26" ht="15" customHeight="1" x14ac:dyDescent="0.2">
      <c r="A132" s="129"/>
      <c r="B132" s="214"/>
      <c r="C132" s="132"/>
      <c r="D132" s="132"/>
      <c r="E132" s="132"/>
      <c r="F132" s="132"/>
      <c r="G132" s="132"/>
      <c r="H132" s="132"/>
      <c r="I132" s="133"/>
      <c r="J132" s="129"/>
      <c r="K132" s="129"/>
      <c r="L132" s="226" t="s">
        <v>26</v>
      </c>
      <c r="M132" s="248">
        <f>+BKK!M132+DMK!M132+CNX!M132+HDY!M132+HKT!M132+CEI!M132</f>
        <v>2816</v>
      </c>
      <c r="N132" s="249">
        <f>+BKK!N132+DMK!N132+CNX!N132+HDY!N132+HKT!N132+CEI!N132</f>
        <v>3495</v>
      </c>
      <c r="O132" s="161">
        <f>SUM(M132:N132)</f>
        <v>6311</v>
      </c>
      <c r="P132" s="102">
        <f>+BKK!P132+DMK!P132+CNX!P132+HDY!P132+HKT!P132+CEI!P132</f>
        <v>0</v>
      </c>
      <c r="Q132" s="163">
        <f>O132+P132</f>
        <v>6311</v>
      </c>
      <c r="R132" s="248"/>
      <c r="S132" s="249"/>
      <c r="T132" s="161"/>
      <c r="U132" s="102"/>
      <c r="V132" s="165"/>
      <c r="W132" s="222"/>
    </row>
    <row r="133" spans="1:26" ht="15" customHeight="1" thickBot="1" x14ac:dyDescent="0.25">
      <c r="A133" s="129"/>
      <c r="B133" s="214"/>
      <c r="C133" s="132"/>
      <c r="D133" s="132"/>
      <c r="E133" s="132"/>
      <c r="F133" s="132"/>
      <c r="G133" s="132"/>
      <c r="H133" s="132"/>
      <c r="I133" s="133"/>
      <c r="J133" s="129"/>
      <c r="K133" s="129"/>
      <c r="L133" s="226" t="s">
        <v>27</v>
      </c>
      <c r="M133" s="248">
        <f>+BKK!M133+DMK!M133+CNX!M133+HDY!M133+HKT!M133+CEI!M133</f>
        <v>3140</v>
      </c>
      <c r="N133" s="249">
        <f>+BKK!N133+DMK!N133+CNX!N133+HDY!N133+HKT!N133+CEI!N133</f>
        <v>4368</v>
      </c>
      <c r="O133" s="161">
        <f>SUM(M133:N133)</f>
        <v>7508</v>
      </c>
      <c r="P133" s="102">
        <f>+BKK!P133+DMK!P133+CNX!P133+HDY!P133+HKT!P133+CEI!P133</f>
        <v>0</v>
      </c>
      <c r="Q133" s="163">
        <f>O133+P133</f>
        <v>7508</v>
      </c>
      <c r="R133" s="248"/>
      <c r="S133" s="249"/>
      <c r="T133" s="161"/>
      <c r="U133" s="102"/>
      <c r="V133" s="165"/>
      <c r="W133" s="222"/>
    </row>
    <row r="134" spans="1:26" ht="14.25" thickTop="1" thickBot="1" x14ac:dyDescent="0.25">
      <c r="B134" s="212"/>
      <c r="C134" s="123"/>
      <c r="D134" s="123"/>
      <c r="E134" s="123"/>
      <c r="F134" s="123"/>
      <c r="G134" s="123"/>
      <c r="H134" s="123"/>
      <c r="I134" s="124"/>
      <c r="L134" s="206" t="s">
        <v>28</v>
      </c>
      <c r="M134" s="166">
        <f t="shared" ref="M134:Q134" si="131">+M131+M132+M133</f>
        <v>9378</v>
      </c>
      <c r="N134" s="167">
        <f t="shared" si="131"/>
        <v>12122</v>
      </c>
      <c r="O134" s="166">
        <f t="shared" si="131"/>
        <v>21500</v>
      </c>
      <c r="P134" s="166">
        <f t="shared" si="131"/>
        <v>1</v>
      </c>
      <c r="Q134" s="166">
        <f t="shared" si="131"/>
        <v>21501</v>
      </c>
      <c r="R134" s="166"/>
      <c r="S134" s="167"/>
      <c r="T134" s="166"/>
      <c r="U134" s="166"/>
      <c r="V134" s="166"/>
      <c r="W134" s="169"/>
    </row>
    <row r="135" spans="1:26" ht="14.25" thickTop="1" thickBot="1" x14ac:dyDescent="0.25">
      <c r="B135" s="212"/>
      <c r="C135" s="123"/>
      <c r="D135" s="123"/>
      <c r="E135" s="123"/>
      <c r="F135" s="123"/>
      <c r="G135" s="123"/>
      <c r="H135" s="123"/>
      <c r="I135" s="124"/>
      <c r="L135" s="206" t="s">
        <v>92</v>
      </c>
      <c r="M135" s="166">
        <f t="shared" ref="M135:Q135" si="132">+M120+M124+M130+M134</f>
        <v>42867</v>
      </c>
      <c r="N135" s="167">
        <f t="shared" si="132"/>
        <v>56729</v>
      </c>
      <c r="O135" s="166">
        <f t="shared" si="132"/>
        <v>99596</v>
      </c>
      <c r="P135" s="166">
        <f t="shared" si="132"/>
        <v>41</v>
      </c>
      <c r="Q135" s="166">
        <f t="shared" si="132"/>
        <v>99637</v>
      </c>
      <c r="R135" s="166"/>
      <c r="S135" s="167"/>
      <c r="T135" s="166"/>
      <c r="U135" s="166"/>
      <c r="V135" s="168"/>
      <c r="W135" s="169"/>
      <c r="Y135" s="3"/>
      <c r="Z135" s="3"/>
    </row>
    <row r="136" spans="1:26" ht="14.25" thickTop="1" thickBot="1" x14ac:dyDescent="0.25">
      <c r="B136" s="212"/>
      <c r="C136" s="123"/>
      <c r="D136" s="123"/>
      <c r="E136" s="123"/>
      <c r="F136" s="123"/>
      <c r="G136" s="123"/>
      <c r="H136" s="123"/>
      <c r="I136" s="124"/>
      <c r="L136" s="205" t="s">
        <v>61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135"/>
    </row>
    <row r="137" spans="1:26" ht="13.5" thickTop="1" x14ac:dyDescent="0.2">
      <c r="B137" s="212"/>
      <c r="C137" s="123"/>
      <c r="D137" s="123"/>
      <c r="E137" s="123"/>
      <c r="F137" s="123"/>
      <c r="G137" s="123"/>
      <c r="H137" s="123"/>
      <c r="I137" s="124"/>
      <c r="L137" s="302" t="s">
        <v>47</v>
      </c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4"/>
    </row>
    <row r="138" spans="1:26" ht="13.5" thickBot="1" x14ac:dyDescent="0.25">
      <c r="B138" s="212"/>
      <c r="C138" s="123"/>
      <c r="D138" s="123"/>
      <c r="E138" s="123"/>
      <c r="F138" s="123"/>
      <c r="G138" s="123"/>
      <c r="H138" s="123"/>
      <c r="I138" s="124"/>
      <c r="L138" s="305" t="s">
        <v>48</v>
      </c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7"/>
    </row>
    <row r="139" spans="1:26" ht="14.25" thickTop="1" thickBot="1" x14ac:dyDescent="0.25">
      <c r="B139" s="212"/>
      <c r="C139" s="123"/>
      <c r="D139" s="123"/>
      <c r="E139" s="123"/>
      <c r="F139" s="123"/>
      <c r="G139" s="123"/>
      <c r="H139" s="123"/>
      <c r="I139" s="124"/>
      <c r="L139" s="202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122" t="s">
        <v>41</v>
      </c>
    </row>
    <row r="140" spans="1:26" ht="14.25" thickTop="1" thickBot="1" x14ac:dyDescent="0.25">
      <c r="B140" s="212"/>
      <c r="C140" s="123"/>
      <c r="D140" s="123"/>
      <c r="E140" s="123"/>
      <c r="F140" s="123"/>
      <c r="G140" s="123"/>
      <c r="H140" s="123"/>
      <c r="I140" s="124"/>
      <c r="L140" s="224"/>
      <c r="M140" s="314" t="s">
        <v>91</v>
      </c>
      <c r="N140" s="315"/>
      <c r="O140" s="315"/>
      <c r="P140" s="315"/>
      <c r="Q140" s="316"/>
      <c r="R140" s="314" t="s">
        <v>93</v>
      </c>
      <c r="S140" s="315"/>
      <c r="T140" s="315"/>
      <c r="U140" s="315"/>
      <c r="V140" s="316"/>
      <c r="W140" s="225" t="s">
        <v>4</v>
      </c>
    </row>
    <row r="141" spans="1:26" ht="13.5" thickTop="1" x14ac:dyDescent="0.2">
      <c r="B141" s="212"/>
      <c r="C141" s="123"/>
      <c r="D141" s="123"/>
      <c r="E141" s="123"/>
      <c r="F141" s="123"/>
      <c r="G141" s="123"/>
      <c r="H141" s="123"/>
      <c r="I141" s="124"/>
      <c r="L141" s="226" t="s">
        <v>5</v>
      </c>
      <c r="M141" s="227"/>
      <c r="N141" s="230"/>
      <c r="O141" s="173"/>
      <c r="P141" s="231"/>
      <c r="Q141" s="174"/>
      <c r="R141" s="227"/>
      <c r="S141" s="230"/>
      <c r="T141" s="173"/>
      <c r="U141" s="231"/>
      <c r="V141" s="174"/>
      <c r="W141" s="229" t="s">
        <v>6</v>
      </c>
    </row>
    <row r="142" spans="1:26" ht="13.5" thickBot="1" x14ac:dyDescent="0.25">
      <c r="B142" s="212"/>
      <c r="C142" s="123"/>
      <c r="D142" s="123"/>
      <c r="E142" s="123"/>
      <c r="F142" s="123"/>
      <c r="G142" s="123"/>
      <c r="H142" s="123"/>
      <c r="I142" s="124"/>
      <c r="L142" s="232"/>
      <c r="M142" s="236" t="s">
        <v>42</v>
      </c>
      <c r="N142" s="237" t="s">
        <v>43</v>
      </c>
      <c r="O142" s="175" t="s">
        <v>44</v>
      </c>
      <c r="P142" s="238" t="s">
        <v>13</v>
      </c>
      <c r="Q142" s="220" t="s">
        <v>9</v>
      </c>
      <c r="R142" s="236" t="s">
        <v>42</v>
      </c>
      <c r="S142" s="237" t="s">
        <v>43</v>
      </c>
      <c r="T142" s="175" t="s">
        <v>44</v>
      </c>
      <c r="U142" s="238" t="s">
        <v>13</v>
      </c>
      <c r="V142" s="220" t="s">
        <v>9</v>
      </c>
      <c r="W142" s="235"/>
    </row>
    <row r="143" spans="1:26" ht="4.5" customHeight="1" thickTop="1" x14ac:dyDescent="0.2">
      <c r="B143" s="212"/>
      <c r="C143" s="123"/>
      <c r="D143" s="123"/>
      <c r="E143" s="123"/>
      <c r="F143" s="123"/>
      <c r="G143" s="123"/>
      <c r="H143" s="123"/>
      <c r="I143" s="124"/>
      <c r="L143" s="226"/>
      <c r="M143" s="242"/>
      <c r="N143" s="243"/>
      <c r="O143" s="159"/>
      <c r="P143" s="244"/>
      <c r="Q143" s="162"/>
      <c r="R143" s="242"/>
      <c r="S143" s="243"/>
      <c r="T143" s="159"/>
      <c r="U143" s="244"/>
      <c r="V143" s="164"/>
      <c r="W143" s="245"/>
    </row>
    <row r="144" spans="1:26" x14ac:dyDescent="0.2">
      <c r="B144" s="212"/>
      <c r="C144" s="123"/>
      <c r="D144" s="123"/>
      <c r="E144" s="123"/>
      <c r="F144" s="123"/>
      <c r="G144" s="123"/>
      <c r="H144" s="123"/>
      <c r="I144" s="124"/>
      <c r="L144" s="226" t="s">
        <v>14</v>
      </c>
      <c r="M144" s="248">
        <f t="shared" ref="M144:N146" si="133">+M90+M117</f>
        <v>52771</v>
      </c>
      <c r="N144" s="249">
        <f t="shared" si="133"/>
        <v>63688</v>
      </c>
      <c r="O144" s="160">
        <f>+M144+N144</f>
        <v>116459</v>
      </c>
      <c r="P144" s="102">
        <f>+P90+P117</f>
        <v>4385</v>
      </c>
      <c r="Q144" s="163">
        <f>+O144+P144</f>
        <v>120844</v>
      </c>
      <c r="R144" s="248">
        <f t="shared" ref="R144:S146" si="134">+R90+R117</f>
        <v>47493</v>
      </c>
      <c r="S144" s="249">
        <f t="shared" si="134"/>
        <v>67205</v>
      </c>
      <c r="T144" s="160">
        <f>+R144+S144</f>
        <v>114698</v>
      </c>
      <c r="U144" s="102">
        <f>+U90+U117</f>
        <v>4377</v>
      </c>
      <c r="V144" s="165">
        <f>+T144+U144</f>
        <v>119075</v>
      </c>
      <c r="W144" s="222">
        <f t="shared" ref="W144:W152" si="135">IF(Q144=0,0,((V144/Q144)-1)*100)</f>
        <v>-1.4638707755453284</v>
      </c>
      <c r="Z144" s="3"/>
    </row>
    <row r="145" spans="1:26" x14ac:dyDescent="0.2">
      <c r="B145" s="212"/>
      <c r="C145" s="123"/>
      <c r="D145" s="123"/>
      <c r="E145" s="123"/>
      <c r="F145" s="123"/>
      <c r="G145" s="123"/>
      <c r="H145" s="123"/>
      <c r="I145" s="124"/>
      <c r="L145" s="226" t="s">
        <v>15</v>
      </c>
      <c r="M145" s="248">
        <f t="shared" si="133"/>
        <v>53924</v>
      </c>
      <c r="N145" s="249">
        <f t="shared" si="133"/>
        <v>66042</v>
      </c>
      <c r="O145" s="160">
        <f t="shared" ref="O145:O146" si="136">+M145+N145</f>
        <v>119966</v>
      </c>
      <c r="P145" s="102">
        <f>+P91+P118</f>
        <v>4520</v>
      </c>
      <c r="Q145" s="163">
        <f t="shared" ref="Q145:Q146" si="137">+O145+P145</f>
        <v>124486</v>
      </c>
      <c r="R145" s="248">
        <f t="shared" si="134"/>
        <v>52501</v>
      </c>
      <c r="S145" s="249">
        <f t="shared" si="134"/>
        <v>71150</v>
      </c>
      <c r="T145" s="160">
        <f t="shared" ref="T145:T146" si="138">+R145+S145</f>
        <v>123651</v>
      </c>
      <c r="U145" s="102">
        <f>+U91+U118</f>
        <v>4325</v>
      </c>
      <c r="V145" s="165">
        <f t="shared" ref="V145:V146" si="139">+T145+U145</f>
        <v>127976</v>
      </c>
      <c r="W145" s="222">
        <f t="shared" si="135"/>
        <v>2.8035281075783569</v>
      </c>
      <c r="Z145" s="3"/>
    </row>
    <row r="146" spans="1:26" ht="13.5" thickBot="1" x14ac:dyDescent="0.25">
      <c r="B146" s="212"/>
      <c r="C146" s="123"/>
      <c r="D146" s="123"/>
      <c r="E146" s="123"/>
      <c r="F146" s="123"/>
      <c r="G146" s="123"/>
      <c r="H146" s="123"/>
      <c r="I146" s="124"/>
      <c r="L146" s="232" t="s">
        <v>16</v>
      </c>
      <c r="M146" s="248">
        <f t="shared" si="133"/>
        <v>49656</v>
      </c>
      <c r="N146" s="249">
        <f t="shared" si="133"/>
        <v>62340</v>
      </c>
      <c r="O146" s="160">
        <f t="shared" si="136"/>
        <v>111996</v>
      </c>
      <c r="P146" s="102">
        <f>+P92+P119</f>
        <v>4361</v>
      </c>
      <c r="Q146" s="163">
        <f t="shared" si="137"/>
        <v>116357</v>
      </c>
      <c r="R146" s="248">
        <f t="shared" si="134"/>
        <v>47034</v>
      </c>
      <c r="S146" s="249">
        <f t="shared" si="134"/>
        <v>70003</v>
      </c>
      <c r="T146" s="160">
        <f t="shared" si="138"/>
        <v>117037</v>
      </c>
      <c r="U146" s="102">
        <f>+U92+U119</f>
        <v>4115</v>
      </c>
      <c r="V146" s="165">
        <f t="shared" si="139"/>
        <v>121152</v>
      </c>
      <c r="W146" s="222">
        <f t="shared" si="135"/>
        <v>4.1209381472537165</v>
      </c>
      <c r="Z146" s="3"/>
    </row>
    <row r="147" spans="1:26" ht="14.25" thickTop="1" thickBot="1" x14ac:dyDescent="0.25">
      <c r="B147" s="212"/>
      <c r="C147" s="123"/>
      <c r="D147" s="123"/>
      <c r="E147" s="123"/>
      <c r="F147" s="123"/>
      <c r="G147" s="123"/>
      <c r="H147" s="123"/>
      <c r="I147" s="124"/>
      <c r="L147" s="206" t="s">
        <v>17</v>
      </c>
      <c r="M147" s="166">
        <f t="shared" ref="M147:V147" si="140">+M144+M145+M146</f>
        <v>156351</v>
      </c>
      <c r="N147" s="167">
        <f t="shared" si="140"/>
        <v>192070</v>
      </c>
      <c r="O147" s="166">
        <f t="shared" si="140"/>
        <v>348421</v>
      </c>
      <c r="P147" s="166">
        <f t="shared" si="140"/>
        <v>13266</v>
      </c>
      <c r="Q147" s="166">
        <f t="shared" si="140"/>
        <v>361687</v>
      </c>
      <c r="R147" s="166">
        <f t="shared" si="140"/>
        <v>147028</v>
      </c>
      <c r="S147" s="167">
        <f t="shared" si="140"/>
        <v>208358</v>
      </c>
      <c r="T147" s="166">
        <f t="shared" si="140"/>
        <v>355386</v>
      </c>
      <c r="U147" s="166">
        <f t="shared" si="140"/>
        <v>12817</v>
      </c>
      <c r="V147" s="168">
        <f t="shared" si="140"/>
        <v>368203</v>
      </c>
      <c r="W147" s="169">
        <f t="shared" si="135"/>
        <v>1.8015577004426575</v>
      </c>
      <c r="Y147" s="3"/>
      <c r="Z147" s="3"/>
    </row>
    <row r="148" spans="1:26" ht="13.5" thickTop="1" x14ac:dyDescent="0.2">
      <c r="B148" s="212"/>
      <c r="C148" s="123"/>
      <c r="D148" s="123"/>
      <c r="E148" s="123"/>
      <c r="F148" s="123"/>
      <c r="G148" s="123"/>
      <c r="H148" s="123"/>
      <c r="I148" s="124"/>
      <c r="L148" s="226" t="s">
        <v>18</v>
      </c>
      <c r="M148" s="248">
        <f t="shared" ref="M148:N150" si="141">+M94+M121</f>
        <v>47896</v>
      </c>
      <c r="N148" s="249">
        <f t="shared" si="141"/>
        <v>60099</v>
      </c>
      <c r="O148" s="160">
        <f t="shared" ref="O148:O149" si="142">+M148+N148</f>
        <v>107995</v>
      </c>
      <c r="P148" s="102">
        <f>+P94+P121</f>
        <v>3717</v>
      </c>
      <c r="Q148" s="163">
        <f t="shared" ref="Q148:Q149" si="143">+O148+P148</f>
        <v>111712</v>
      </c>
      <c r="R148" s="248">
        <f t="shared" ref="R148:S150" si="144">+R94+R121</f>
        <v>45191</v>
      </c>
      <c r="S148" s="249">
        <f t="shared" si="144"/>
        <v>61278</v>
      </c>
      <c r="T148" s="160">
        <f t="shared" ref="T148:T149" si="145">+R148+S148</f>
        <v>106469</v>
      </c>
      <c r="U148" s="102">
        <f>+U94+U121</f>
        <v>3786</v>
      </c>
      <c r="V148" s="165">
        <f t="shared" ref="V148:V149" si="146">+T148+U148</f>
        <v>110255</v>
      </c>
      <c r="W148" s="222">
        <f t="shared" si="135"/>
        <v>-1.304246634202233</v>
      </c>
      <c r="Y148" s="3"/>
      <c r="Z148" s="3"/>
    </row>
    <row r="149" spans="1:26" x14ac:dyDescent="0.2">
      <c r="B149" s="212"/>
      <c r="C149" s="123"/>
      <c r="D149" s="123"/>
      <c r="E149" s="123"/>
      <c r="F149" s="123"/>
      <c r="G149" s="123"/>
      <c r="H149" s="123"/>
      <c r="I149" s="124"/>
      <c r="L149" s="226" t="s">
        <v>19</v>
      </c>
      <c r="M149" s="248">
        <f t="shared" si="141"/>
        <v>41469</v>
      </c>
      <c r="N149" s="249">
        <f t="shared" si="141"/>
        <v>55569</v>
      </c>
      <c r="O149" s="160">
        <f t="shared" si="142"/>
        <v>97038</v>
      </c>
      <c r="P149" s="102">
        <f>+P95+P122</f>
        <v>3482</v>
      </c>
      <c r="Q149" s="163">
        <f t="shared" si="143"/>
        <v>100520</v>
      </c>
      <c r="R149" s="248">
        <f t="shared" si="144"/>
        <v>44946</v>
      </c>
      <c r="S149" s="249">
        <f t="shared" si="144"/>
        <v>64436</v>
      </c>
      <c r="T149" s="160">
        <f t="shared" si="145"/>
        <v>109382</v>
      </c>
      <c r="U149" s="102">
        <f>+U95+U122</f>
        <v>3645</v>
      </c>
      <c r="V149" s="165">
        <f t="shared" si="146"/>
        <v>113027</v>
      </c>
      <c r="W149" s="222">
        <f t="shared" si="135"/>
        <v>12.442300039793075</v>
      </c>
      <c r="Y149" s="3"/>
      <c r="Z149" s="3"/>
    </row>
    <row r="150" spans="1:26" ht="13.5" thickBot="1" x14ac:dyDescent="0.25">
      <c r="B150" s="212"/>
      <c r="C150" s="123"/>
      <c r="D150" s="123"/>
      <c r="E150" s="123"/>
      <c r="F150" s="123"/>
      <c r="G150" s="123"/>
      <c r="H150" s="123"/>
      <c r="I150" s="124"/>
      <c r="L150" s="226" t="s">
        <v>20</v>
      </c>
      <c r="M150" s="248">
        <f t="shared" si="141"/>
        <v>54185</v>
      </c>
      <c r="N150" s="249">
        <f t="shared" si="141"/>
        <v>68447</v>
      </c>
      <c r="O150" s="160">
        <f>+M150+N150</f>
        <v>122632</v>
      </c>
      <c r="P150" s="102">
        <f>+P96+P123</f>
        <v>4624</v>
      </c>
      <c r="Q150" s="163">
        <f>+O150+P150</f>
        <v>127256</v>
      </c>
      <c r="R150" s="248">
        <f t="shared" si="144"/>
        <v>52036</v>
      </c>
      <c r="S150" s="249">
        <f t="shared" si="144"/>
        <v>70896</v>
      </c>
      <c r="T150" s="160">
        <f>+R150+S150</f>
        <v>122932</v>
      </c>
      <c r="U150" s="102">
        <f>+U96+U123</f>
        <v>4036</v>
      </c>
      <c r="V150" s="165">
        <f>+T150+U150</f>
        <v>126968</v>
      </c>
      <c r="W150" s="222">
        <f>IF(Q150=0,0,((V150/Q150)-1)*100)</f>
        <v>-0.2263154586031324</v>
      </c>
      <c r="Y150" s="3"/>
      <c r="Z150" s="3"/>
    </row>
    <row r="151" spans="1:26" ht="14.25" thickTop="1" thickBot="1" x14ac:dyDescent="0.25">
      <c r="B151" s="212"/>
      <c r="C151" s="123"/>
      <c r="D151" s="123"/>
      <c r="E151" s="123"/>
      <c r="F151" s="123"/>
      <c r="G151" s="123"/>
      <c r="H151" s="123"/>
      <c r="I151" s="124"/>
      <c r="L151" s="206" t="s">
        <v>89</v>
      </c>
      <c r="M151" s="166">
        <f t="shared" ref="M151:V151" si="147">+M148+M149+M150</f>
        <v>143550</v>
      </c>
      <c r="N151" s="167">
        <f t="shared" si="147"/>
        <v>184115</v>
      </c>
      <c r="O151" s="166">
        <f t="shared" si="147"/>
        <v>327665</v>
      </c>
      <c r="P151" s="166">
        <f t="shared" si="147"/>
        <v>11823</v>
      </c>
      <c r="Q151" s="166">
        <f t="shared" si="147"/>
        <v>339488</v>
      </c>
      <c r="R151" s="166">
        <f t="shared" si="147"/>
        <v>142173</v>
      </c>
      <c r="S151" s="167">
        <f t="shared" si="147"/>
        <v>196610</v>
      </c>
      <c r="T151" s="166">
        <f t="shared" si="147"/>
        <v>338783</v>
      </c>
      <c r="U151" s="166">
        <f t="shared" si="147"/>
        <v>11467</v>
      </c>
      <c r="V151" s="168">
        <f t="shared" si="147"/>
        <v>350250</v>
      </c>
      <c r="W151" s="169">
        <f t="shared" ref="W151" si="148">IF(Q151=0,0,((V151/Q151)-1)*100)</f>
        <v>3.1700678669054572</v>
      </c>
      <c r="Y151" s="3"/>
      <c r="Z151" s="3"/>
    </row>
    <row r="152" spans="1:26" ht="13.5" thickTop="1" x14ac:dyDescent="0.2">
      <c r="B152" s="212"/>
      <c r="C152" s="123"/>
      <c r="D152" s="123"/>
      <c r="E152" s="123"/>
      <c r="F152" s="123"/>
      <c r="G152" s="123"/>
      <c r="H152" s="123"/>
      <c r="I152" s="124"/>
      <c r="L152" s="226" t="s">
        <v>21</v>
      </c>
      <c r="M152" s="248">
        <f>+M98+M125</f>
        <v>47363</v>
      </c>
      <c r="N152" s="249">
        <f>+N98+N125</f>
        <v>59588</v>
      </c>
      <c r="O152" s="160">
        <f t="shared" ref="O152:O156" si="149">+M152+N152</f>
        <v>106951</v>
      </c>
      <c r="P152" s="102">
        <f>+P98+P125</f>
        <v>4004</v>
      </c>
      <c r="Q152" s="163">
        <f t="shared" ref="Q152:Q156" si="150">+O152+P152</f>
        <v>110955</v>
      </c>
      <c r="R152" s="248">
        <f>+R98+R125</f>
        <v>44597</v>
      </c>
      <c r="S152" s="249">
        <f>+S98+S125</f>
        <v>60450</v>
      </c>
      <c r="T152" s="160">
        <f t="shared" ref="T152" si="151">+R152+S152</f>
        <v>105047</v>
      </c>
      <c r="U152" s="102">
        <f>+U98+U125</f>
        <v>3794</v>
      </c>
      <c r="V152" s="165">
        <f t="shared" ref="V152" si="152">+T152+U152</f>
        <v>108841</v>
      </c>
      <c r="W152" s="222">
        <f t="shared" si="135"/>
        <v>-1.9052769140642578</v>
      </c>
      <c r="Y152" s="3"/>
      <c r="Z152" s="3"/>
    </row>
    <row r="153" spans="1:26" ht="13.5" thickBot="1" x14ac:dyDescent="0.25">
      <c r="B153" s="212"/>
      <c r="C153" s="123"/>
      <c r="D153" s="123"/>
      <c r="E153" s="123"/>
      <c r="F153" s="123"/>
      <c r="G153" s="123"/>
      <c r="H153" s="123"/>
      <c r="I153" s="124"/>
      <c r="L153" s="226" t="s">
        <v>90</v>
      </c>
      <c r="M153" s="248">
        <f>+M99+M126</f>
        <v>46852</v>
      </c>
      <c r="N153" s="249">
        <f>+N99+N126</f>
        <v>65194</v>
      </c>
      <c r="O153" s="160">
        <f>+M153+N153</f>
        <v>112046</v>
      </c>
      <c r="P153" s="102">
        <f>+P99+P126</f>
        <v>3954</v>
      </c>
      <c r="Q153" s="163">
        <f>+O153+P153</f>
        <v>116000</v>
      </c>
      <c r="R153" s="248">
        <f>+R99+R126</f>
        <v>44196</v>
      </c>
      <c r="S153" s="249">
        <f>+S99+S126</f>
        <v>65904</v>
      </c>
      <c r="T153" s="160">
        <f>+R153+S153</f>
        <v>110100</v>
      </c>
      <c r="U153" s="102">
        <f>+U99+U126</f>
        <v>4028</v>
      </c>
      <c r="V153" s="165">
        <f>+T153+U153</f>
        <v>114128</v>
      </c>
      <c r="W153" s="222">
        <f>IF(Q153=0,0,((V153/Q153)-1)*100)</f>
        <v>-1.61379310344828</v>
      </c>
      <c r="Y153" s="3"/>
      <c r="Z153" s="3"/>
    </row>
    <row r="154" spans="1:26" ht="14.25" thickTop="1" thickBot="1" x14ac:dyDescent="0.25">
      <c r="B154" s="212"/>
      <c r="C154" s="123"/>
      <c r="D154" s="123"/>
      <c r="E154" s="123"/>
      <c r="F154" s="123"/>
      <c r="G154" s="123"/>
      <c r="H154" s="123"/>
      <c r="I154" s="124"/>
      <c r="L154" s="206" t="s">
        <v>94</v>
      </c>
      <c r="M154" s="166">
        <f t="shared" ref="M154" si="153">+M151+M152+M153</f>
        <v>237765</v>
      </c>
      <c r="N154" s="167">
        <f t="shared" ref="N154" si="154">+N151+N152+N153</f>
        <v>308897</v>
      </c>
      <c r="O154" s="166">
        <f t="shared" ref="O154" si="155">+O151+O152+O153</f>
        <v>546662</v>
      </c>
      <c r="P154" s="166">
        <f t="shared" ref="P154" si="156">+P151+P152+P153</f>
        <v>19781</v>
      </c>
      <c r="Q154" s="166">
        <f t="shared" ref="Q154" si="157">+Q151+Q152+Q153</f>
        <v>566443</v>
      </c>
      <c r="R154" s="166">
        <f t="shared" ref="R154" si="158">+R151+R152+R153</f>
        <v>230966</v>
      </c>
      <c r="S154" s="167">
        <f t="shared" ref="S154" si="159">+S151+S152+S153</f>
        <v>322964</v>
      </c>
      <c r="T154" s="166">
        <f t="shared" ref="T154" si="160">+T151+T152+T153</f>
        <v>553930</v>
      </c>
      <c r="U154" s="166">
        <f t="shared" ref="U154" si="161">+U151+U152+U153</f>
        <v>19289</v>
      </c>
      <c r="V154" s="168">
        <f t="shared" ref="V154" si="162">+V151+V152+V153</f>
        <v>573219</v>
      </c>
      <c r="W154" s="169">
        <f t="shared" ref="W154" si="163">IF(Q154=0,0,((V154/Q154)-1)*100)</f>
        <v>1.1962368676106783</v>
      </c>
      <c r="Y154" s="3"/>
      <c r="Z154" s="3"/>
    </row>
    <row r="155" spans="1:26" ht="14.25" thickTop="1" thickBot="1" x14ac:dyDescent="0.25">
      <c r="B155" s="212"/>
      <c r="C155" s="123"/>
      <c r="D155" s="123"/>
      <c r="E155" s="123"/>
      <c r="F155" s="123"/>
      <c r="G155" s="123"/>
      <c r="H155" s="123"/>
      <c r="I155" s="124"/>
      <c r="L155" s="206" t="s">
        <v>95</v>
      </c>
      <c r="M155" s="166">
        <f t="shared" ref="M155:V155" si="164">+M147+M151+M152+M153</f>
        <v>394116</v>
      </c>
      <c r="N155" s="167">
        <f t="shared" si="164"/>
        <v>500967</v>
      </c>
      <c r="O155" s="166">
        <f t="shared" si="164"/>
        <v>895083</v>
      </c>
      <c r="P155" s="166">
        <f t="shared" si="164"/>
        <v>33047</v>
      </c>
      <c r="Q155" s="166">
        <f t="shared" si="164"/>
        <v>928130</v>
      </c>
      <c r="R155" s="166">
        <f t="shared" si="164"/>
        <v>377994</v>
      </c>
      <c r="S155" s="167">
        <f t="shared" si="164"/>
        <v>531322</v>
      </c>
      <c r="T155" s="166">
        <f t="shared" si="164"/>
        <v>909316</v>
      </c>
      <c r="U155" s="166">
        <f t="shared" si="164"/>
        <v>32106</v>
      </c>
      <c r="V155" s="168">
        <f t="shared" si="164"/>
        <v>941422</v>
      </c>
      <c r="W155" s="169">
        <f>IF(Q155=0,0,((V155/Q155)-1)*100)</f>
        <v>1.4321269649725688</v>
      </c>
      <c r="Y155" s="3"/>
      <c r="Z155" s="3"/>
    </row>
    <row r="156" spans="1:26" ht="14.25" thickTop="1" thickBot="1" x14ac:dyDescent="0.25">
      <c r="B156" s="212"/>
      <c r="C156" s="123"/>
      <c r="D156" s="123"/>
      <c r="E156" s="123"/>
      <c r="F156" s="123"/>
      <c r="G156" s="123"/>
      <c r="H156" s="123"/>
      <c r="I156" s="124"/>
      <c r="L156" s="226" t="s">
        <v>22</v>
      </c>
      <c r="M156" s="248">
        <f>+M102+M129</f>
        <v>48042</v>
      </c>
      <c r="N156" s="249">
        <f>+N102+N129</f>
        <v>60757</v>
      </c>
      <c r="O156" s="161">
        <f t="shared" si="149"/>
        <v>108799</v>
      </c>
      <c r="P156" s="255">
        <f>+P102+P129</f>
        <v>3713</v>
      </c>
      <c r="Q156" s="163">
        <f t="shared" si="150"/>
        <v>112512</v>
      </c>
      <c r="R156" s="248"/>
      <c r="S156" s="249"/>
      <c r="T156" s="161"/>
      <c r="U156" s="255"/>
      <c r="V156" s="165"/>
      <c r="W156" s="222"/>
      <c r="Y156" s="3"/>
      <c r="Z156" s="3"/>
    </row>
    <row r="157" spans="1:26" ht="14.25" thickTop="1" thickBot="1" x14ac:dyDescent="0.25">
      <c r="A157" s="123"/>
      <c r="B157" s="212"/>
      <c r="C157" s="123"/>
      <c r="D157" s="123"/>
      <c r="E157" s="123"/>
      <c r="F157" s="123"/>
      <c r="G157" s="123"/>
      <c r="H157" s="123"/>
      <c r="I157" s="124"/>
      <c r="J157" s="123"/>
      <c r="L157" s="207" t="s">
        <v>23</v>
      </c>
      <c r="M157" s="170">
        <f t="shared" ref="M157:Q157" si="165">+M152+M153+M156</f>
        <v>142257</v>
      </c>
      <c r="N157" s="170">
        <f t="shared" si="165"/>
        <v>185539</v>
      </c>
      <c r="O157" s="171">
        <f t="shared" si="165"/>
        <v>327796</v>
      </c>
      <c r="P157" s="171">
        <f t="shared" si="165"/>
        <v>11671</v>
      </c>
      <c r="Q157" s="171">
        <f t="shared" si="165"/>
        <v>339467</v>
      </c>
      <c r="R157" s="170"/>
      <c r="S157" s="170"/>
      <c r="T157" s="171"/>
      <c r="U157" s="171"/>
      <c r="V157" s="171"/>
      <c r="W157" s="172"/>
      <c r="Y157" s="3"/>
      <c r="Z157" s="3"/>
    </row>
    <row r="158" spans="1:26" ht="13.5" thickTop="1" x14ac:dyDescent="0.2">
      <c r="A158" s="123"/>
      <c r="B158" s="212"/>
      <c r="C158" s="123"/>
      <c r="D158" s="123"/>
      <c r="E158" s="123"/>
      <c r="F158" s="123"/>
      <c r="G158" s="123"/>
      <c r="H158" s="123"/>
      <c r="I158" s="124"/>
      <c r="J158" s="123"/>
      <c r="L158" s="226" t="s">
        <v>25</v>
      </c>
      <c r="M158" s="248">
        <f t="shared" ref="M158:N160" si="166">+M104+M131</f>
        <v>49156</v>
      </c>
      <c r="N158" s="249">
        <f t="shared" si="166"/>
        <v>60431</v>
      </c>
      <c r="O158" s="161">
        <f t="shared" ref="O158:O160" si="167">+M158+N158</f>
        <v>109587</v>
      </c>
      <c r="P158" s="256">
        <f>+P104+P131</f>
        <v>3966</v>
      </c>
      <c r="Q158" s="163">
        <f t="shared" ref="Q158:Q160" si="168">+O158+P158</f>
        <v>113553</v>
      </c>
      <c r="R158" s="248"/>
      <c r="S158" s="249"/>
      <c r="T158" s="161"/>
      <c r="U158" s="256"/>
      <c r="V158" s="165"/>
      <c r="W158" s="222"/>
    </row>
    <row r="159" spans="1:26" x14ac:dyDescent="0.2">
      <c r="A159" s="123"/>
      <c r="B159" s="126"/>
      <c r="C159" s="136"/>
      <c r="D159" s="136"/>
      <c r="E159" s="127"/>
      <c r="F159" s="137"/>
      <c r="G159" s="137"/>
      <c r="H159" s="138"/>
      <c r="I159" s="139"/>
      <c r="J159" s="123"/>
      <c r="L159" s="226" t="s">
        <v>26</v>
      </c>
      <c r="M159" s="248">
        <f t="shared" si="166"/>
        <v>44352</v>
      </c>
      <c r="N159" s="249">
        <f t="shared" si="166"/>
        <v>57442</v>
      </c>
      <c r="O159" s="161">
        <f>+M159+N159</f>
        <v>101794</v>
      </c>
      <c r="P159" s="102">
        <f>+P105+P132</f>
        <v>4130</v>
      </c>
      <c r="Q159" s="163">
        <f>+O159+P159</f>
        <v>105924</v>
      </c>
      <c r="R159" s="248"/>
      <c r="S159" s="249"/>
      <c r="T159" s="161"/>
      <c r="U159" s="102"/>
      <c r="V159" s="165"/>
      <c r="W159" s="222"/>
    </row>
    <row r="160" spans="1:26" ht="16.5" customHeight="1" thickBot="1" x14ac:dyDescent="0.25">
      <c r="A160" s="129"/>
      <c r="B160" s="214"/>
      <c r="C160" s="132"/>
      <c r="D160" s="132"/>
      <c r="E160" s="132"/>
      <c r="F160" s="132"/>
      <c r="G160" s="132"/>
      <c r="H160" s="132"/>
      <c r="I160" s="133"/>
      <c r="J160" s="129"/>
      <c r="K160" s="129"/>
      <c r="L160" s="226" t="s">
        <v>27</v>
      </c>
      <c r="M160" s="248">
        <f t="shared" si="166"/>
        <v>41718</v>
      </c>
      <c r="N160" s="249">
        <f t="shared" si="166"/>
        <v>63845</v>
      </c>
      <c r="O160" s="161">
        <f t="shared" si="167"/>
        <v>105563</v>
      </c>
      <c r="P160" s="102">
        <f>+P106+P133</f>
        <v>3813</v>
      </c>
      <c r="Q160" s="163">
        <f t="shared" si="168"/>
        <v>109376</v>
      </c>
      <c r="R160" s="248"/>
      <c r="S160" s="249"/>
      <c r="T160" s="161"/>
      <c r="U160" s="102"/>
      <c r="V160" s="165"/>
      <c r="W160" s="222"/>
    </row>
    <row r="161" spans="1:26" ht="18" customHeight="1" thickTop="1" thickBot="1" x14ac:dyDescent="0.25">
      <c r="A161" s="129"/>
      <c r="B161" s="214"/>
      <c r="C161" s="132"/>
      <c r="D161" s="132"/>
      <c r="E161" s="132"/>
      <c r="F161" s="132"/>
      <c r="G161" s="132"/>
      <c r="H161" s="132"/>
      <c r="I161" s="133"/>
      <c r="J161" s="129"/>
      <c r="K161" s="129"/>
      <c r="L161" s="206" t="s">
        <v>28</v>
      </c>
      <c r="M161" s="166">
        <f t="shared" ref="M161:Q161" si="169">+M158+M159+M160</f>
        <v>135226</v>
      </c>
      <c r="N161" s="167">
        <f t="shared" si="169"/>
        <v>181718</v>
      </c>
      <c r="O161" s="166">
        <f t="shared" si="169"/>
        <v>316944</v>
      </c>
      <c r="P161" s="166">
        <f t="shared" si="169"/>
        <v>11909</v>
      </c>
      <c r="Q161" s="166">
        <f t="shared" si="169"/>
        <v>328853</v>
      </c>
      <c r="R161" s="166"/>
      <c r="S161" s="167"/>
      <c r="T161" s="166"/>
      <c r="U161" s="166"/>
      <c r="V161" s="166"/>
      <c r="W161" s="169"/>
    </row>
    <row r="162" spans="1:26" ht="14.25" thickTop="1" thickBot="1" x14ac:dyDescent="0.25">
      <c r="B162" s="212"/>
      <c r="C162" s="123"/>
      <c r="D162" s="123"/>
      <c r="E162" s="123"/>
      <c r="F162" s="123"/>
      <c r="G162" s="123"/>
      <c r="H162" s="123"/>
      <c r="I162" s="124"/>
      <c r="L162" s="206" t="s">
        <v>92</v>
      </c>
      <c r="M162" s="166">
        <f t="shared" ref="M162:Q162" si="170">+M147+M151+M157+M161</f>
        <v>577384</v>
      </c>
      <c r="N162" s="167">
        <f t="shared" si="170"/>
        <v>743442</v>
      </c>
      <c r="O162" s="166">
        <f t="shared" si="170"/>
        <v>1320826</v>
      </c>
      <c r="P162" s="166">
        <f t="shared" si="170"/>
        <v>48669</v>
      </c>
      <c r="Q162" s="166">
        <f t="shared" si="170"/>
        <v>1369495</v>
      </c>
      <c r="R162" s="166"/>
      <c r="S162" s="167"/>
      <c r="T162" s="166"/>
      <c r="U162" s="166"/>
      <c r="V162" s="168"/>
      <c r="W162" s="169"/>
      <c r="Y162" s="3"/>
      <c r="Z162" s="3"/>
    </row>
    <row r="163" spans="1:26" ht="14.25" thickTop="1" thickBot="1" x14ac:dyDescent="0.25">
      <c r="B163" s="212"/>
      <c r="C163" s="123"/>
      <c r="D163" s="123"/>
      <c r="E163" s="123"/>
      <c r="F163" s="123"/>
      <c r="G163" s="123"/>
      <c r="H163" s="123"/>
      <c r="I163" s="124"/>
      <c r="L163" s="205" t="s">
        <v>61</v>
      </c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6"/>
    </row>
    <row r="164" spans="1:26" ht="13.5" thickTop="1" x14ac:dyDescent="0.2">
      <c r="B164" s="212"/>
      <c r="C164" s="123"/>
      <c r="D164" s="123"/>
      <c r="E164" s="123"/>
      <c r="F164" s="123"/>
      <c r="G164" s="123"/>
      <c r="H164" s="123"/>
      <c r="I164" s="124"/>
      <c r="L164" s="308" t="s">
        <v>49</v>
      </c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10"/>
    </row>
    <row r="165" spans="1:26" ht="13.5" thickBot="1" x14ac:dyDescent="0.25">
      <c r="B165" s="212"/>
      <c r="C165" s="123"/>
      <c r="D165" s="123"/>
      <c r="E165" s="123"/>
      <c r="F165" s="123"/>
      <c r="G165" s="123"/>
      <c r="H165" s="123"/>
      <c r="I165" s="124"/>
      <c r="L165" s="311" t="s">
        <v>50</v>
      </c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3"/>
    </row>
    <row r="166" spans="1:26" ht="14.25" thickTop="1" thickBot="1" x14ac:dyDescent="0.25">
      <c r="B166" s="212"/>
      <c r="C166" s="123"/>
      <c r="D166" s="123"/>
      <c r="E166" s="123"/>
      <c r="F166" s="123"/>
      <c r="G166" s="123"/>
      <c r="H166" s="123"/>
      <c r="I166" s="124"/>
      <c r="L166" s="202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122" t="s">
        <v>41</v>
      </c>
    </row>
    <row r="167" spans="1:26" ht="14.25" thickTop="1" thickBot="1" x14ac:dyDescent="0.25">
      <c r="B167" s="212"/>
      <c r="C167" s="123"/>
      <c r="D167" s="123"/>
      <c r="E167" s="123"/>
      <c r="F167" s="123"/>
      <c r="G167" s="123"/>
      <c r="H167" s="123"/>
      <c r="I167" s="124"/>
      <c r="L167" s="224"/>
      <c r="M167" s="317" t="s">
        <v>91</v>
      </c>
      <c r="N167" s="318"/>
      <c r="O167" s="318"/>
      <c r="P167" s="318"/>
      <c r="Q167" s="319"/>
      <c r="R167" s="317" t="s">
        <v>93</v>
      </c>
      <c r="S167" s="318"/>
      <c r="T167" s="318"/>
      <c r="U167" s="318"/>
      <c r="V167" s="319"/>
      <c r="W167" s="225" t="s">
        <v>4</v>
      </c>
    </row>
    <row r="168" spans="1:26" ht="13.5" thickTop="1" x14ac:dyDescent="0.2">
      <c r="B168" s="212"/>
      <c r="C168" s="123"/>
      <c r="D168" s="123"/>
      <c r="E168" s="123"/>
      <c r="F168" s="123"/>
      <c r="G168" s="123"/>
      <c r="H168" s="123"/>
      <c r="I168" s="124"/>
      <c r="L168" s="226" t="s">
        <v>5</v>
      </c>
      <c r="M168" s="227"/>
      <c r="N168" s="230"/>
      <c r="O168" s="199"/>
      <c r="P168" s="231"/>
      <c r="Q168" s="200"/>
      <c r="R168" s="227"/>
      <c r="S168" s="230"/>
      <c r="T168" s="199"/>
      <c r="U168" s="231"/>
      <c r="V168" s="200"/>
      <c r="W168" s="229" t="s">
        <v>6</v>
      </c>
    </row>
    <row r="169" spans="1:26" ht="13.5" thickBot="1" x14ac:dyDescent="0.25">
      <c r="B169" s="212"/>
      <c r="C169" s="123"/>
      <c r="D169" s="123"/>
      <c r="E169" s="123"/>
      <c r="F169" s="123"/>
      <c r="G169" s="123"/>
      <c r="H169" s="123"/>
      <c r="I169" s="124"/>
      <c r="L169" s="232"/>
      <c r="M169" s="236" t="s">
        <v>42</v>
      </c>
      <c r="N169" s="237" t="s">
        <v>43</v>
      </c>
      <c r="O169" s="201" t="s">
        <v>44</v>
      </c>
      <c r="P169" s="238" t="s">
        <v>13</v>
      </c>
      <c r="Q169" s="221" t="s">
        <v>9</v>
      </c>
      <c r="R169" s="236" t="s">
        <v>42</v>
      </c>
      <c r="S169" s="237" t="s">
        <v>43</v>
      </c>
      <c r="T169" s="201" t="s">
        <v>44</v>
      </c>
      <c r="U169" s="238" t="s">
        <v>13</v>
      </c>
      <c r="V169" s="221" t="s">
        <v>9</v>
      </c>
      <c r="W169" s="235"/>
    </row>
    <row r="170" spans="1:26" ht="3.75" customHeight="1" thickTop="1" x14ac:dyDescent="0.2">
      <c r="B170" s="212"/>
      <c r="C170" s="123"/>
      <c r="D170" s="123"/>
      <c r="E170" s="123"/>
      <c r="F170" s="123"/>
      <c r="G170" s="123"/>
      <c r="H170" s="123"/>
      <c r="I170" s="124"/>
      <c r="L170" s="226"/>
      <c r="M170" s="242"/>
      <c r="N170" s="243"/>
      <c r="O170" s="176"/>
      <c r="P170" s="244"/>
      <c r="Q170" s="182"/>
      <c r="R170" s="242"/>
      <c r="S170" s="243"/>
      <c r="T170" s="176"/>
      <c r="U170" s="244"/>
      <c r="V170" s="186"/>
      <c r="W170" s="245"/>
    </row>
    <row r="171" spans="1:26" x14ac:dyDescent="0.2">
      <c r="B171" s="212"/>
      <c r="C171" s="123"/>
      <c r="D171" s="123"/>
      <c r="E171" s="123"/>
      <c r="F171" s="123"/>
      <c r="G171" s="123"/>
      <c r="H171" s="123"/>
      <c r="I171" s="124"/>
      <c r="L171" s="226" t="s">
        <v>14</v>
      </c>
      <c r="M171" s="248">
        <f>+BKK!M171+DMK!M171+CNX!M171+HDY!M171+HKT!M171+CEI!M171</f>
        <v>22</v>
      </c>
      <c r="N171" s="249">
        <f>+BKK!N171+DMK!N171+CNX!N171+HDY!N171+HKT!N171+CEI!N171</f>
        <v>77</v>
      </c>
      <c r="O171" s="177">
        <f>M171+N171</f>
        <v>99</v>
      </c>
      <c r="P171" s="102">
        <f>+BKK!P171+DMK!P171+CNX!P171+HDY!P171+HKT!P171+CEI!P171</f>
        <v>1</v>
      </c>
      <c r="Q171" s="183">
        <f>O171+P171</f>
        <v>100</v>
      </c>
      <c r="R171" s="248">
        <f>+BKK!R171+DMK!R171+CNX!R171+HDY!R171+HKT!R171+CEI!R171</f>
        <v>39</v>
      </c>
      <c r="S171" s="249">
        <f>+BKK!S171+DMK!S171+CNX!S171+HDY!S171+HKT!S171+CEI!S171</f>
        <v>66</v>
      </c>
      <c r="T171" s="177">
        <f>+R171+S171</f>
        <v>105</v>
      </c>
      <c r="U171" s="102">
        <f>+BKK!U171+DMK!U171+CNX!U171+HDY!U171+HKT!U171+CEI!U171</f>
        <v>12</v>
      </c>
      <c r="V171" s="187">
        <f>+T171+U171</f>
        <v>117</v>
      </c>
      <c r="W171" s="222">
        <f t="shared" ref="W171:W179" si="171">IF(Q171=0,0,((V171/Q171)-1)*100)</f>
        <v>16.999999999999993</v>
      </c>
    </row>
    <row r="172" spans="1:26" x14ac:dyDescent="0.2">
      <c r="B172" s="212"/>
      <c r="C172" s="123"/>
      <c r="D172" s="123"/>
      <c r="E172" s="123"/>
      <c r="F172" s="123"/>
      <c r="G172" s="123"/>
      <c r="H172" s="123"/>
      <c r="I172" s="124"/>
      <c r="L172" s="226" t="s">
        <v>15</v>
      </c>
      <c r="M172" s="248">
        <f>+BKK!M172+DMK!M172+CNX!M172+HDY!M172+HKT!M172+CEI!M172</f>
        <v>29</v>
      </c>
      <c r="N172" s="249">
        <f>+BKK!N172+DMK!N172+CNX!N172+HDY!N172+HKT!N172+CEI!N172</f>
        <v>48</v>
      </c>
      <c r="O172" s="177">
        <f>M172+N172</f>
        <v>77</v>
      </c>
      <c r="P172" s="102">
        <f>+BKK!P172+DMK!P172+CNX!P172+HDY!P172+HKT!P172+CEI!P172</f>
        <v>1</v>
      </c>
      <c r="Q172" s="183">
        <f>O172+P172</f>
        <v>78</v>
      </c>
      <c r="R172" s="248">
        <f>+BKK!R172+DMK!R172+CNX!R172+HDY!R172+HKT!R172+CEI!R172</f>
        <v>41</v>
      </c>
      <c r="S172" s="249">
        <f>+BKK!S172+DMK!S172+CNX!S172+HDY!S172+HKT!S172+CEI!S172</f>
        <v>79</v>
      </c>
      <c r="T172" s="177">
        <f t="shared" ref="T172:T173" si="172">+R172+S172</f>
        <v>120</v>
      </c>
      <c r="U172" s="102">
        <f>+BKK!U172+DMK!U172+CNX!U172+HDY!U172+HKT!U172+CEI!U172</f>
        <v>1</v>
      </c>
      <c r="V172" s="187">
        <f t="shared" ref="V172:V173" si="173">+T172+U172</f>
        <v>121</v>
      </c>
      <c r="W172" s="222">
        <f t="shared" si="171"/>
        <v>55.128205128205131</v>
      </c>
    </row>
    <row r="173" spans="1:26" ht="13.5" thickBot="1" x14ac:dyDescent="0.25">
      <c r="B173" s="212"/>
      <c r="C173" s="123"/>
      <c r="D173" s="123"/>
      <c r="E173" s="123"/>
      <c r="F173" s="123"/>
      <c r="G173" s="123"/>
      <c r="H173" s="123"/>
      <c r="I173" s="124"/>
      <c r="L173" s="232" t="s">
        <v>16</v>
      </c>
      <c r="M173" s="248">
        <f>+BKK!M173+DMK!M173+CNX!M173+HDY!M173+HKT!M173+CEI!M173</f>
        <v>23</v>
      </c>
      <c r="N173" s="249">
        <f>+BKK!N173+DMK!N173+CNX!N173+HDY!N173+HKT!N173+CEI!N173</f>
        <v>65</v>
      </c>
      <c r="O173" s="177">
        <f>M173+N173</f>
        <v>88</v>
      </c>
      <c r="P173" s="102">
        <f>+BKK!P173+DMK!P173+CNX!P173+HDY!P173+HKT!P173+CEI!P173</f>
        <v>1</v>
      </c>
      <c r="Q173" s="183">
        <f>O173+P173</f>
        <v>89</v>
      </c>
      <c r="R173" s="248">
        <f>+BKK!R173+DMK!R173+CNX!R173+HDY!R173+HKT!R173+CEI!R173</f>
        <v>43</v>
      </c>
      <c r="S173" s="249">
        <f>+BKK!S173+DMK!S173+CNX!S173+HDY!S173+HKT!S173+CEI!S173</f>
        <v>86</v>
      </c>
      <c r="T173" s="177">
        <f t="shared" si="172"/>
        <v>129</v>
      </c>
      <c r="U173" s="102">
        <f>+BKK!U173+DMK!U173+CNX!U173+HDY!U173+HKT!U173+CEI!U173</f>
        <v>1</v>
      </c>
      <c r="V173" s="187">
        <f t="shared" si="173"/>
        <v>130</v>
      </c>
      <c r="W173" s="222">
        <f t="shared" si="171"/>
        <v>46.067415730337082</v>
      </c>
    </row>
    <row r="174" spans="1:26" ht="14.25" thickTop="1" thickBot="1" x14ac:dyDescent="0.25">
      <c r="B174" s="212"/>
      <c r="C174" s="123"/>
      <c r="D174" s="123"/>
      <c r="E174" s="123"/>
      <c r="F174" s="123"/>
      <c r="G174" s="123"/>
      <c r="H174" s="123"/>
      <c r="I174" s="124"/>
      <c r="L174" s="208" t="s">
        <v>17</v>
      </c>
      <c r="M174" s="189">
        <f t="shared" ref="M174:V174" si="174">M173+M172+M171</f>
        <v>74</v>
      </c>
      <c r="N174" s="190">
        <f t="shared" si="174"/>
        <v>190</v>
      </c>
      <c r="O174" s="189">
        <f t="shared" si="174"/>
        <v>264</v>
      </c>
      <c r="P174" s="189">
        <f t="shared" si="174"/>
        <v>3</v>
      </c>
      <c r="Q174" s="189">
        <f t="shared" si="174"/>
        <v>267</v>
      </c>
      <c r="R174" s="189">
        <f t="shared" si="174"/>
        <v>123</v>
      </c>
      <c r="S174" s="190">
        <f t="shared" si="174"/>
        <v>231</v>
      </c>
      <c r="T174" s="189">
        <f t="shared" si="174"/>
        <v>354</v>
      </c>
      <c r="U174" s="189">
        <f t="shared" si="174"/>
        <v>14</v>
      </c>
      <c r="V174" s="191">
        <f t="shared" si="174"/>
        <v>368</v>
      </c>
      <c r="W174" s="192">
        <f t="shared" si="171"/>
        <v>37.827715355805246</v>
      </c>
    </row>
    <row r="175" spans="1:26" ht="13.5" thickTop="1" x14ac:dyDescent="0.2">
      <c r="B175" s="212"/>
      <c r="C175" s="123"/>
      <c r="D175" s="123"/>
      <c r="E175" s="123"/>
      <c r="F175" s="123"/>
      <c r="G175" s="123"/>
      <c r="H175" s="123"/>
      <c r="I175" s="124"/>
      <c r="L175" s="226" t="s">
        <v>18</v>
      </c>
      <c r="M175" s="258">
        <f>+BKK!M175+DMK!M175+CNX!M175+HDY!M175+HKT!M175+CEI!M175</f>
        <v>18</v>
      </c>
      <c r="N175" s="259">
        <f>+BKK!N175+DMK!N175+CNX!N175+HDY!N175+HKT!N175+CEI!N175</f>
        <v>59</v>
      </c>
      <c r="O175" s="178">
        <f>M175+N175</f>
        <v>77</v>
      </c>
      <c r="P175" s="102">
        <f>+BKK!P175+DMK!P175+CNX!P175+HDY!P175+HKT!P175+CEI!P175</f>
        <v>1</v>
      </c>
      <c r="Q175" s="184">
        <f>O175+P175</f>
        <v>78</v>
      </c>
      <c r="R175" s="258">
        <f>+BKK!R175+DMK!R175+CNX!R175+HDY!R175+HKT!R175+CEI!R175</f>
        <v>40</v>
      </c>
      <c r="S175" s="259">
        <f>+BKK!S175+DMK!S175+CNX!S175+HDY!S175+HKT!S175+CEI!S175</f>
        <v>81</v>
      </c>
      <c r="T175" s="178">
        <f t="shared" ref="T175:T177" si="175">+R175+S175</f>
        <v>121</v>
      </c>
      <c r="U175" s="102">
        <f>+BKK!U175+DMK!U175+CNX!U175+HDY!U175+HKT!U175+CEI!U175</f>
        <v>1</v>
      </c>
      <c r="V175" s="187">
        <f t="shared" ref="V175:V177" si="176">+T175+U175</f>
        <v>122</v>
      </c>
      <c r="W175" s="222">
        <f t="shared" si="171"/>
        <v>56.410256410256409</v>
      </c>
    </row>
    <row r="176" spans="1:26" x14ac:dyDescent="0.2">
      <c r="B176" s="212"/>
      <c r="C176" s="123"/>
      <c r="D176" s="123"/>
      <c r="E176" s="123"/>
      <c r="F176" s="123"/>
      <c r="G176" s="123"/>
      <c r="H176" s="123"/>
      <c r="I176" s="124"/>
      <c r="L176" s="226" t="s">
        <v>19</v>
      </c>
      <c r="M176" s="248">
        <f>+BKK!M176+DMK!M176+CNX!M176+HDY!M176+HKT!M176+CEI!M176</f>
        <v>15</v>
      </c>
      <c r="N176" s="249">
        <f>+BKK!N176+DMK!N176+CNX!N176+HDY!N176+HKT!N176+CEI!N176</f>
        <v>47</v>
      </c>
      <c r="O176" s="177">
        <f>M176+N176</f>
        <v>62</v>
      </c>
      <c r="P176" s="102">
        <f>+BKK!P176+DMK!P176+CNX!P176+HDY!P176+HKT!P176+CEI!P176</f>
        <v>1</v>
      </c>
      <c r="Q176" s="183">
        <f>O176+P176</f>
        <v>63</v>
      </c>
      <c r="R176" s="248">
        <f>+BKK!R176+DMK!R176+CNX!R176+HDY!R176+HKT!R176+CEI!R176</f>
        <v>41</v>
      </c>
      <c r="S176" s="249">
        <f>+BKK!S176+DMK!S176+CNX!S176+HDY!S176+HKT!S176+CEI!S176</f>
        <v>92</v>
      </c>
      <c r="T176" s="177">
        <f t="shared" si="175"/>
        <v>133</v>
      </c>
      <c r="U176" s="102">
        <f>+BKK!U176+DMK!U176+CNX!U176+HDY!U176+HKT!U176+CEI!U176</f>
        <v>1</v>
      </c>
      <c r="V176" s="187">
        <f t="shared" si="176"/>
        <v>134</v>
      </c>
      <c r="W176" s="222">
        <f t="shared" si="171"/>
        <v>112.6984126984127</v>
      </c>
    </row>
    <row r="177" spans="1:23" ht="13.5" thickBot="1" x14ac:dyDescent="0.25">
      <c r="B177" s="212"/>
      <c r="C177" s="123"/>
      <c r="D177" s="123"/>
      <c r="E177" s="123"/>
      <c r="F177" s="123"/>
      <c r="G177" s="123"/>
      <c r="H177" s="123"/>
      <c r="I177" s="124"/>
      <c r="L177" s="226" t="s">
        <v>20</v>
      </c>
      <c r="M177" s="248">
        <f>+BKK!M177+DMK!M177+CNX!M177+HDY!M177+HKT!M177+CEI!M177</f>
        <v>32</v>
      </c>
      <c r="N177" s="249">
        <f>+BKK!N177+DMK!N177+CNX!N177+HDY!N177+HKT!N177+CEI!N177</f>
        <v>78</v>
      </c>
      <c r="O177" s="177">
        <f>M177+N177</f>
        <v>110</v>
      </c>
      <c r="P177" s="102">
        <f>+BKK!P177+DMK!P177+CNX!P177+HDY!P177+HKT!P177+CEI!P177</f>
        <v>2</v>
      </c>
      <c r="Q177" s="183">
        <f>O177+P177</f>
        <v>112</v>
      </c>
      <c r="R177" s="248">
        <f>+BKK!R177+DMK!R177+CNX!R177+HDY!R177+HKT!R177+CEI!R177</f>
        <v>31</v>
      </c>
      <c r="S177" s="249">
        <f>+BKK!S177+DMK!S177+CNX!S177+HDY!S177+HKT!S177+CEI!S177</f>
        <v>79</v>
      </c>
      <c r="T177" s="177">
        <f t="shared" si="175"/>
        <v>110</v>
      </c>
      <c r="U177" s="102">
        <f>+BKK!U177+DMK!U177+CNX!U177+HDY!U177+HKT!U177+CEI!U177</f>
        <v>1</v>
      </c>
      <c r="V177" s="187">
        <f t="shared" si="176"/>
        <v>111</v>
      </c>
      <c r="W177" s="222">
        <f>IF(Q177=0,0,((V177/Q177)-1)*100)</f>
        <v>-0.89285714285713969</v>
      </c>
    </row>
    <row r="178" spans="1:23" ht="14.25" thickTop="1" thickBot="1" x14ac:dyDescent="0.25">
      <c r="B178" s="212"/>
      <c r="C178" s="123"/>
      <c r="D178" s="123"/>
      <c r="E178" s="123"/>
      <c r="F178" s="123"/>
      <c r="G178" s="123"/>
      <c r="H178" s="123"/>
      <c r="I178" s="124"/>
      <c r="L178" s="208" t="s">
        <v>89</v>
      </c>
      <c r="M178" s="189">
        <f t="shared" ref="M178:V178" si="177">+M175+M176+M177</f>
        <v>65</v>
      </c>
      <c r="N178" s="190">
        <f t="shared" si="177"/>
        <v>184</v>
      </c>
      <c r="O178" s="189">
        <f t="shared" si="177"/>
        <v>249</v>
      </c>
      <c r="P178" s="189">
        <f t="shared" si="177"/>
        <v>4</v>
      </c>
      <c r="Q178" s="189">
        <f t="shared" si="177"/>
        <v>253</v>
      </c>
      <c r="R178" s="189">
        <f t="shared" si="177"/>
        <v>112</v>
      </c>
      <c r="S178" s="190">
        <f t="shared" si="177"/>
        <v>252</v>
      </c>
      <c r="T178" s="189">
        <f t="shared" si="177"/>
        <v>364</v>
      </c>
      <c r="U178" s="189">
        <f t="shared" si="177"/>
        <v>3</v>
      </c>
      <c r="V178" s="191">
        <f t="shared" si="177"/>
        <v>367</v>
      </c>
      <c r="W178" s="192">
        <f t="shared" ref="W178" si="178">IF(Q178=0,0,((V178/Q178)-1)*100)</f>
        <v>45.059288537549413</v>
      </c>
    </row>
    <row r="179" spans="1:23" ht="13.5" thickTop="1" x14ac:dyDescent="0.2">
      <c r="B179" s="212"/>
      <c r="C179" s="123"/>
      <c r="D179" s="123"/>
      <c r="E179" s="123"/>
      <c r="F179" s="123"/>
      <c r="G179" s="123"/>
      <c r="H179" s="123"/>
      <c r="I179" s="124"/>
      <c r="L179" s="226" t="s">
        <v>21</v>
      </c>
      <c r="M179" s="248">
        <f>+BKK!M179+DMK!M179+CNX!M179+HDY!M179+HKT!M179+CEI!M179</f>
        <v>30</v>
      </c>
      <c r="N179" s="249">
        <f>+BKK!N179+DMK!N179+CNX!N179+HDY!N179+HKT!N179+CEI!N179</f>
        <v>50</v>
      </c>
      <c r="O179" s="177">
        <f>SUM(M179:N179)</f>
        <v>80</v>
      </c>
      <c r="P179" s="102">
        <f>+BKK!P179+DMK!P179+CNX!P179+HDY!P179+HKT!P179+CEI!P179</f>
        <v>1</v>
      </c>
      <c r="Q179" s="183">
        <f>+O179+P179</f>
        <v>81</v>
      </c>
      <c r="R179" s="248">
        <f>+BKK!R179+DMK!R179+CNX!R179+HDY!R179+HKT!R179+CEI!R179</f>
        <v>37</v>
      </c>
      <c r="S179" s="249">
        <f>+BKK!S179+DMK!S179+CNX!S179+HDY!S179+HKT!S179+CEI!S179</f>
        <v>34</v>
      </c>
      <c r="T179" s="177">
        <f t="shared" ref="T179:T180" si="179">+R179+S179</f>
        <v>71</v>
      </c>
      <c r="U179" s="102">
        <f>+BKK!U179+DMK!U179+CNX!U179+HDY!U179+HKT!U179+CEI!U179</f>
        <v>0</v>
      </c>
      <c r="V179" s="187">
        <f t="shared" ref="V179:V180" si="180">+T179+U179</f>
        <v>71</v>
      </c>
      <c r="W179" s="222">
        <f t="shared" si="171"/>
        <v>-12.345679012345679</v>
      </c>
    </row>
    <row r="180" spans="1:23" ht="13.5" thickBot="1" x14ac:dyDescent="0.25">
      <c r="B180" s="212"/>
      <c r="C180" s="123"/>
      <c r="D180" s="123"/>
      <c r="E180" s="123"/>
      <c r="F180" s="123"/>
      <c r="G180" s="123"/>
      <c r="H180" s="123"/>
      <c r="I180" s="124"/>
      <c r="L180" s="226" t="s">
        <v>90</v>
      </c>
      <c r="M180" s="248">
        <f>+BKK!M180+DMK!M180+CNX!M180+HDY!M180+HKT!M180+CEI!M180</f>
        <v>30</v>
      </c>
      <c r="N180" s="249">
        <f>+BKK!N180+DMK!N180+CNX!N180+HDY!N180+HKT!N180+CEI!N180</f>
        <v>52</v>
      </c>
      <c r="O180" s="177">
        <f>SUM(M180:N180)</f>
        <v>82</v>
      </c>
      <c r="P180" s="102">
        <f>+BKK!P180+DMK!P180+CNX!P180+HDY!P180+HKT!P180+CEI!P180</f>
        <v>2</v>
      </c>
      <c r="Q180" s="183">
        <f>O180+P180</f>
        <v>84</v>
      </c>
      <c r="R180" s="248">
        <f>+BKK!R180+DMK!R180+CNX!R180+HDY!R180+HKT!R180+CEI!R180</f>
        <v>39</v>
      </c>
      <c r="S180" s="249">
        <f>+BKK!S180+DMK!S180+CNX!S180+HDY!S180+HKT!S180+CEI!S180</f>
        <v>50</v>
      </c>
      <c r="T180" s="177">
        <f t="shared" si="179"/>
        <v>89</v>
      </c>
      <c r="U180" s="102">
        <f>+BKK!U180+DMK!U180+CNX!U180+HDY!U180+HKT!U180+CEI!U180</f>
        <v>0</v>
      </c>
      <c r="V180" s="187">
        <f t="shared" si="180"/>
        <v>89</v>
      </c>
      <c r="W180" s="222">
        <f>IF(Q180=0,0,((V180/Q180)-1)*100)</f>
        <v>5.9523809523809534</v>
      </c>
    </row>
    <row r="181" spans="1:23" ht="14.25" thickTop="1" thickBot="1" x14ac:dyDescent="0.25">
      <c r="B181" s="212"/>
      <c r="C181" s="123"/>
      <c r="D181" s="123"/>
      <c r="E181" s="123"/>
      <c r="F181" s="123"/>
      <c r="G181" s="123"/>
      <c r="H181" s="123"/>
      <c r="I181" s="124"/>
      <c r="L181" s="208" t="s">
        <v>94</v>
      </c>
      <c r="M181" s="189">
        <f t="shared" ref="M181" si="181">+M178+M179+M180</f>
        <v>125</v>
      </c>
      <c r="N181" s="190">
        <f t="shared" ref="N181" si="182">+N178+N179+N180</f>
        <v>286</v>
      </c>
      <c r="O181" s="189">
        <f t="shared" ref="O181" si="183">+O178+O179+O180</f>
        <v>411</v>
      </c>
      <c r="P181" s="189">
        <f t="shared" ref="P181" si="184">+P178+P179+P180</f>
        <v>7</v>
      </c>
      <c r="Q181" s="189">
        <f t="shared" ref="Q181" si="185">+Q178+Q179+Q180</f>
        <v>418</v>
      </c>
      <c r="R181" s="189">
        <f t="shared" ref="R181" si="186">+R178+R179+R180</f>
        <v>188</v>
      </c>
      <c r="S181" s="190">
        <f t="shared" ref="S181" si="187">+S178+S179+S180</f>
        <v>336</v>
      </c>
      <c r="T181" s="189">
        <f t="shared" ref="T181" si="188">+T178+T179+T180</f>
        <v>524</v>
      </c>
      <c r="U181" s="189">
        <f t="shared" ref="U181" si="189">+U178+U179+U180</f>
        <v>3</v>
      </c>
      <c r="V181" s="191">
        <f t="shared" ref="V181" si="190">+V178+V179+V180</f>
        <v>527</v>
      </c>
      <c r="W181" s="192">
        <f t="shared" ref="W181" si="191">IF(Q181=0,0,((V181/Q181)-1)*100)</f>
        <v>26.076555023923454</v>
      </c>
    </row>
    <row r="182" spans="1:23" ht="14.25" thickTop="1" thickBot="1" x14ac:dyDescent="0.25">
      <c r="B182" s="212"/>
      <c r="C182" s="123"/>
      <c r="D182" s="123"/>
      <c r="E182" s="123"/>
      <c r="F182" s="123"/>
      <c r="G182" s="123"/>
      <c r="H182" s="123"/>
      <c r="I182" s="124"/>
      <c r="L182" s="208" t="s">
        <v>95</v>
      </c>
      <c r="M182" s="189">
        <f t="shared" ref="M182:V182" si="192">+M174+M178+M179+M180</f>
        <v>199</v>
      </c>
      <c r="N182" s="190">
        <f t="shared" si="192"/>
        <v>476</v>
      </c>
      <c r="O182" s="189">
        <f t="shared" si="192"/>
        <v>675</v>
      </c>
      <c r="P182" s="189">
        <f t="shared" si="192"/>
        <v>10</v>
      </c>
      <c r="Q182" s="189">
        <f t="shared" si="192"/>
        <v>685</v>
      </c>
      <c r="R182" s="189">
        <f t="shared" si="192"/>
        <v>311</v>
      </c>
      <c r="S182" s="190">
        <f t="shared" si="192"/>
        <v>567</v>
      </c>
      <c r="T182" s="189">
        <f t="shared" si="192"/>
        <v>878</v>
      </c>
      <c r="U182" s="189">
        <f t="shared" si="192"/>
        <v>17</v>
      </c>
      <c r="V182" s="191">
        <f t="shared" si="192"/>
        <v>895</v>
      </c>
      <c r="W182" s="192">
        <f>IF(Q182=0,0,((V182/Q182)-1)*100)</f>
        <v>30.656934306569351</v>
      </c>
    </row>
    <row r="183" spans="1:23" ht="14.25" thickTop="1" thickBot="1" x14ac:dyDescent="0.25">
      <c r="B183" s="212"/>
      <c r="C183" s="123"/>
      <c r="D183" s="123"/>
      <c r="E183" s="123"/>
      <c r="F183" s="123"/>
      <c r="G183" s="123"/>
      <c r="H183" s="123"/>
      <c r="I183" s="124"/>
      <c r="L183" s="226" t="s">
        <v>22</v>
      </c>
      <c r="M183" s="248">
        <f>+BKK!M183+DMK!M183+CNX!M183+HDY!M183+HKT!M183+CEI!M183</f>
        <v>28</v>
      </c>
      <c r="N183" s="249">
        <f>+BKK!N183+DMK!N183+CNX!N183+HDY!N183+HKT!N183+CEI!N183</f>
        <v>43</v>
      </c>
      <c r="O183" s="179">
        <f>SUM(M183:N183)</f>
        <v>71</v>
      </c>
      <c r="P183" s="255">
        <f>+BKK!P183+DMK!P183+CNX!P183+HDY!P183+HKT!P183+CEI!P183</f>
        <v>1</v>
      </c>
      <c r="Q183" s="183">
        <f>O183+P183</f>
        <v>72</v>
      </c>
      <c r="R183" s="248"/>
      <c r="S183" s="249"/>
      <c r="T183" s="179"/>
      <c r="U183" s="255"/>
      <c r="V183" s="187"/>
      <c r="W183" s="222"/>
    </row>
    <row r="184" spans="1:23" ht="14.25" thickTop="1" thickBot="1" x14ac:dyDescent="0.25">
      <c r="B184" s="212"/>
      <c r="C184" s="123"/>
      <c r="D184" s="123"/>
      <c r="E184" s="123"/>
      <c r="F184" s="123"/>
      <c r="G184" s="123"/>
      <c r="H184" s="123"/>
      <c r="I184" s="124"/>
      <c r="L184" s="209" t="s">
        <v>23</v>
      </c>
      <c r="M184" s="193">
        <f t="shared" ref="M184:Q184" si="193">+M179+M180+M183</f>
        <v>88</v>
      </c>
      <c r="N184" s="193">
        <f t="shared" si="193"/>
        <v>145</v>
      </c>
      <c r="O184" s="194">
        <f t="shared" si="193"/>
        <v>233</v>
      </c>
      <c r="P184" s="195">
        <f t="shared" si="193"/>
        <v>4</v>
      </c>
      <c r="Q184" s="196">
        <f t="shared" si="193"/>
        <v>237</v>
      </c>
      <c r="R184" s="193"/>
      <c r="S184" s="193"/>
      <c r="T184" s="197"/>
      <c r="U184" s="197"/>
      <c r="V184" s="197"/>
      <c r="W184" s="198"/>
    </row>
    <row r="185" spans="1:23" ht="14.25" customHeight="1" thickTop="1" x14ac:dyDescent="0.2">
      <c r="A185" s="129"/>
      <c r="B185" s="213"/>
      <c r="C185" s="130"/>
      <c r="D185" s="130"/>
      <c r="E185" s="130"/>
      <c r="F185" s="130"/>
      <c r="G185" s="130"/>
      <c r="H185" s="130"/>
      <c r="I185" s="131"/>
      <c r="J185" s="129"/>
      <c r="K185" s="129"/>
      <c r="L185" s="260" t="s">
        <v>25</v>
      </c>
      <c r="M185" s="261">
        <f>+BKK!M185+DMK!M185+CNX!M185+HDY!M185+HKT!M185+CEI!M185</f>
        <v>31</v>
      </c>
      <c r="N185" s="262">
        <f>+BKK!N185+DMK!N185+CNX!N185+HDY!N185+HKT!N185+CEI!N185</f>
        <v>45</v>
      </c>
      <c r="O185" s="180">
        <f>SUM(M185:N185)</f>
        <v>76</v>
      </c>
      <c r="P185" s="263">
        <f>+BKK!P185+DMK!P185+CNX!P185+HDY!P185+HKT!P185+CEI!P185</f>
        <v>2</v>
      </c>
      <c r="Q185" s="185">
        <f>O185+P185</f>
        <v>78</v>
      </c>
      <c r="R185" s="261"/>
      <c r="S185" s="262"/>
      <c r="T185" s="180"/>
      <c r="U185" s="263"/>
      <c r="V185" s="188"/>
      <c r="W185" s="264"/>
    </row>
    <row r="186" spans="1:23" ht="14.25" customHeight="1" x14ac:dyDescent="0.2">
      <c r="A186" s="129"/>
      <c r="B186" s="214"/>
      <c r="C186" s="132"/>
      <c r="D186" s="132"/>
      <c r="E186" s="132"/>
      <c r="F186" s="132"/>
      <c r="G186" s="132"/>
      <c r="H186" s="132"/>
      <c r="I186" s="133"/>
      <c r="J186" s="129"/>
      <c r="K186" s="129"/>
      <c r="L186" s="260" t="s">
        <v>26</v>
      </c>
      <c r="M186" s="261">
        <f>+BKK!M186+DMK!M186+CNX!M186+HDY!M186+HKT!M186+CEI!M186</f>
        <v>35</v>
      </c>
      <c r="N186" s="262">
        <f>+BKK!N186+DMK!N186+CNX!N186+HDY!N186+HKT!N186+CEI!N186</f>
        <v>51</v>
      </c>
      <c r="O186" s="180">
        <f>SUM(M186:N186)</f>
        <v>86</v>
      </c>
      <c r="P186" s="265">
        <f>+BKK!P186+DMK!P186+CNX!P186+HDY!P186+HKT!P186+CEI!P186</f>
        <v>3</v>
      </c>
      <c r="Q186" s="185">
        <f>O186+P186</f>
        <v>89</v>
      </c>
      <c r="R186" s="261"/>
      <c r="S186" s="262"/>
      <c r="T186" s="180"/>
      <c r="U186" s="265"/>
      <c r="V186" s="180"/>
      <c r="W186" s="264"/>
    </row>
    <row r="187" spans="1:23" ht="14.25" customHeight="1" thickBot="1" x14ac:dyDescent="0.25">
      <c r="A187" s="129"/>
      <c r="B187" s="214"/>
      <c r="C187" s="132"/>
      <c r="D187" s="132"/>
      <c r="E187" s="132"/>
      <c r="F187" s="132"/>
      <c r="G187" s="132"/>
      <c r="H187" s="132"/>
      <c r="I187" s="133"/>
      <c r="J187" s="129"/>
      <c r="K187" s="129"/>
      <c r="L187" s="260" t="s">
        <v>27</v>
      </c>
      <c r="M187" s="261">
        <f>+BKK!M187+DMK!M187+CNX!M187+HDY!M187+HKT!M187+CEI!M187</f>
        <v>34</v>
      </c>
      <c r="N187" s="262">
        <f>+BKK!N187+DMK!N187+CNX!N187+HDY!N187+HKT!N187+CEI!N187</f>
        <v>50</v>
      </c>
      <c r="O187" s="181">
        <f>SUM(M187:N187)</f>
        <v>84</v>
      </c>
      <c r="P187" s="266">
        <f>+BKK!P187+DMK!P187+CNX!P187+HDY!P187+HKT!P187+CEI!P187</f>
        <v>19</v>
      </c>
      <c r="Q187" s="185">
        <f>O187+P187</f>
        <v>103</v>
      </c>
      <c r="R187" s="261"/>
      <c r="S187" s="262"/>
      <c r="T187" s="180"/>
      <c r="U187" s="266"/>
      <c r="V187" s="188"/>
      <c r="W187" s="264"/>
    </row>
    <row r="188" spans="1:23" ht="14.25" customHeight="1" thickTop="1" thickBot="1" x14ac:dyDescent="0.25">
      <c r="B188" s="212"/>
      <c r="C188" s="123"/>
      <c r="D188" s="123"/>
      <c r="E188" s="123"/>
      <c r="F188" s="123"/>
      <c r="G188" s="123"/>
      <c r="H188" s="123"/>
      <c r="I188" s="124"/>
      <c r="L188" s="208" t="s">
        <v>28</v>
      </c>
      <c r="M188" s="189">
        <f t="shared" ref="M188:Q188" si="194">+M185+M186+M187</f>
        <v>100</v>
      </c>
      <c r="N188" s="190">
        <f t="shared" si="194"/>
        <v>146</v>
      </c>
      <c r="O188" s="189">
        <f t="shared" si="194"/>
        <v>246</v>
      </c>
      <c r="P188" s="189">
        <f t="shared" si="194"/>
        <v>24</v>
      </c>
      <c r="Q188" s="195">
        <f t="shared" si="194"/>
        <v>270</v>
      </c>
      <c r="R188" s="189"/>
      <c r="S188" s="190"/>
      <c r="T188" s="189"/>
      <c r="U188" s="189"/>
      <c r="V188" s="195"/>
      <c r="W188" s="192"/>
    </row>
    <row r="189" spans="1:23" ht="14.25" thickTop="1" thickBot="1" x14ac:dyDescent="0.25">
      <c r="B189" s="212"/>
      <c r="C189" s="123"/>
      <c r="D189" s="123"/>
      <c r="E189" s="123"/>
      <c r="F189" s="123"/>
      <c r="G189" s="123"/>
      <c r="H189" s="123"/>
      <c r="I189" s="124"/>
      <c r="L189" s="208" t="s">
        <v>92</v>
      </c>
      <c r="M189" s="189">
        <f t="shared" ref="M189:Q189" si="195">+M174+M178+M184+M188</f>
        <v>327</v>
      </c>
      <c r="N189" s="190">
        <f t="shared" si="195"/>
        <v>665</v>
      </c>
      <c r="O189" s="189">
        <f t="shared" si="195"/>
        <v>992</v>
      </c>
      <c r="P189" s="189">
        <f t="shared" si="195"/>
        <v>35</v>
      </c>
      <c r="Q189" s="189">
        <f t="shared" si="195"/>
        <v>1027</v>
      </c>
      <c r="R189" s="189"/>
      <c r="S189" s="190"/>
      <c r="T189" s="189"/>
      <c r="U189" s="189"/>
      <c r="V189" s="191"/>
      <c r="W189" s="192"/>
    </row>
    <row r="190" spans="1:23" ht="14.25" thickTop="1" thickBot="1" x14ac:dyDescent="0.25">
      <c r="B190" s="212"/>
      <c r="C190" s="123"/>
      <c r="D190" s="123"/>
      <c r="E190" s="123"/>
      <c r="F190" s="123"/>
      <c r="G190" s="123"/>
      <c r="H190" s="123"/>
      <c r="I190" s="124"/>
      <c r="L190" s="205" t="s">
        <v>61</v>
      </c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6"/>
    </row>
    <row r="191" spans="1:23" ht="13.5" thickTop="1" x14ac:dyDescent="0.2">
      <c r="B191" s="212"/>
      <c r="C191" s="123"/>
      <c r="D191" s="123"/>
      <c r="E191" s="123"/>
      <c r="F191" s="123"/>
      <c r="G191" s="123"/>
      <c r="H191" s="123"/>
      <c r="I191" s="124"/>
      <c r="L191" s="308" t="s">
        <v>51</v>
      </c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10"/>
    </row>
    <row r="192" spans="1:23" ht="13.5" thickBot="1" x14ac:dyDescent="0.25">
      <c r="B192" s="212"/>
      <c r="C192" s="123"/>
      <c r="D192" s="123"/>
      <c r="E192" s="123"/>
      <c r="F192" s="123"/>
      <c r="G192" s="123"/>
      <c r="H192" s="123"/>
      <c r="I192" s="124"/>
      <c r="L192" s="311" t="s">
        <v>52</v>
      </c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3"/>
    </row>
    <row r="193" spans="2:23" ht="14.25" thickTop="1" thickBot="1" x14ac:dyDescent="0.25">
      <c r="B193" s="212"/>
      <c r="C193" s="123"/>
      <c r="D193" s="123"/>
      <c r="E193" s="123"/>
      <c r="F193" s="123"/>
      <c r="G193" s="123"/>
      <c r="H193" s="123"/>
      <c r="I193" s="124"/>
      <c r="L193" s="202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122" t="s">
        <v>41</v>
      </c>
    </row>
    <row r="194" spans="2:23" ht="14.25" thickTop="1" thickBot="1" x14ac:dyDescent="0.25">
      <c r="B194" s="212"/>
      <c r="C194" s="123"/>
      <c r="D194" s="123"/>
      <c r="E194" s="123"/>
      <c r="F194" s="123"/>
      <c r="G194" s="123"/>
      <c r="H194" s="123"/>
      <c r="I194" s="124"/>
      <c r="L194" s="224"/>
      <c r="M194" s="317" t="s">
        <v>91</v>
      </c>
      <c r="N194" s="318"/>
      <c r="O194" s="318"/>
      <c r="P194" s="318"/>
      <c r="Q194" s="319"/>
      <c r="R194" s="317" t="s">
        <v>93</v>
      </c>
      <c r="S194" s="318"/>
      <c r="T194" s="318"/>
      <c r="U194" s="318"/>
      <c r="V194" s="319"/>
      <c r="W194" s="225" t="s">
        <v>4</v>
      </c>
    </row>
    <row r="195" spans="2:23" ht="13.5" thickTop="1" x14ac:dyDescent="0.2">
      <c r="B195" s="212"/>
      <c r="C195" s="123"/>
      <c r="D195" s="123"/>
      <c r="E195" s="123"/>
      <c r="F195" s="123"/>
      <c r="G195" s="123"/>
      <c r="H195" s="123"/>
      <c r="I195" s="124"/>
      <c r="L195" s="226" t="s">
        <v>5</v>
      </c>
      <c r="M195" s="227"/>
      <c r="N195" s="230"/>
      <c r="O195" s="199"/>
      <c r="P195" s="231"/>
      <c r="Q195" s="200"/>
      <c r="R195" s="227"/>
      <c r="S195" s="230"/>
      <c r="T195" s="199"/>
      <c r="U195" s="231"/>
      <c r="V195" s="200"/>
      <c r="W195" s="229" t="s">
        <v>6</v>
      </c>
    </row>
    <row r="196" spans="2:23" ht="13.5" thickBot="1" x14ac:dyDescent="0.25">
      <c r="B196" s="212"/>
      <c r="C196" s="123"/>
      <c r="D196" s="123"/>
      <c r="E196" s="123"/>
      <c r="F196" s="123"/>
      <c r="G196" s="123"/>
      <c r="H196" s="123"/>
      <c r="I196" s="124"/>
      <c r="L196" s="232"/>
      <c r="M196" s="236" t="s">
        <v>42</v>
      </c>
      <c r="N196" s="237" t="s">
        <v>43</v>
      </c>
      <c r="O196" s="201" t="s">
        <v>44</v>
      </c>
      <c r="P196" s="238" t="s">
        <v>13</v>
      </c>
      <c r="Q196" s="221" t="s">
        <v>9</v>
      </c>
      <c r="R196" s="236" t="s">
        <v>42</v>
      </c>
      <c r="S196" s="237" t="s">
        <v>43</v>
      </c>
      <c r="T196" s="201" t="s">
        <v>44</v>
      </c>
      <c r="U196" s="238" t="s">
        <v>13</v>
      </c>
      <c r="V196" s="221" t="s">
        <v>9</v>
      </c>
      <c r="W196" s="235"/>
    </row>
    <row r="197" spans="2:23" ht="4.5" customHeight="1" thickTop="1" x14ac:dyDescent="0.2">
      <c r="B197" s="212"/>
      <c r="C197" s="123"/>
      <c r="D197" s="123"/>
      <c r="E197" s="123"/>
      <c r="F197" s="123"/>
      <c r="G197" s="123"/>
      <c r="H197" s="123"/>
      <c r="I197" s="124"/>
      <c r="L197" s="226"/>
      <c r="M197" s="242"/>
      <c r="N197" s="243"/>
      <c r="O197" s="176"/>
      <c r="P197" s="244"/>
      <c r="Q197" s="182"/>
      <c r="R197" s="242"/>
      <c r="S197" s="243"/>
      <c r="T197" s="176"/>
      <c r="U197" s="244"/>
      <c r="V197" s="186"/>
      <c r="W197" s="245"/>
    </row>
    <row r="198" spans="2:23" x14ac:dyDescent="0.2">
      <c r="B198" s="212"/>
      <c r="C198" s="123"/>
      <c r="D198" s="123"/>
      <c r="E198" s="123"/>
      <c r="F198" s="123"/>
      <c r="G198" s="123"/>
      <c r="H198" s="123"/>
      <c r="I198" s="124"/>
      <c r="L198" s="226" t="s">
        <v>14</v>
      </c>
      <c r="M198" s="248">
        <f>+BKK!M198+DMK!M198+CNX!M198+HDY!M198+HKT!M198+CEI!M198</f>
        <v>105</v>
      </c>
      <c r="N198" s="249">
        <f>+BKK!N198+DMK!N198+CNX!N198+HDY!N198+HKT!N198+CEI!N198</f>
        <v>93</v>
      </c>
      <c r="O198" s="177">
        <f>M198+N198</f>
        <v>198</v>
      </c>
      <c r="P198" s="102">
        <f>+BKK!P198+DMK!P198+CNX!P198+HDY!P198+HKT!P198+CEI!P198</f>
        <v>0</v>
      </c>
      <c r="Q198" s="183">
        <f>O198+P198</f>
        <v>198</v>
      </c>
      <c r="R198" s="248">
        <f>+BKK!R198+DMK!R198+CNX!R198+HDY!R198+HKT!R198+CEI!R198</f>
        <v>237</v>
      </c>
      <c r="S198" s="249">
        <f>+BKK!S198+DMK!S198+CNX!S198+HDY!S198+HKT!S198+CEI!S198</f>
        <v>639</v>
      </c>
      <c r="T198" s="177">
        <f t="shared" ref="T198:T200" si="196">+R198+S198</f>
        <v>876</v>
      </c>
      <c r="U198" s="102">
        <f>+BKK!U198+DMK!U198+CNX!U198+HDY!U198+HKT!U198+CEI!U198</f>
        <v>0</v>
      </c>
      <c r="V198" s="187">
        <f t="shared" ref="V198:V200" si="197">+T198+U198</f>
        <v>876</v>
      </c>
      <c r="W198" s="222">
        <f t="shared" ref="W198:W206" si="198">IF(Q198=0,0,((V198/Q198)-1)*100)</f>
        <v>342.42424242424238</v>
      </c>
    </row>
    <row r="199" spans="2:23" x14ac:dyDescent="0.2">
      <c r="B199" s="212"/>
      <c r="C199" s="123"/>
      <c r="D199" s="123"/>
      <c r="E199" s="123"/>
      <c r="F199" s="123"/>
      <c r="G199" s="123"/>
      <c r="H199" s="123"/>
      <c r="I199" s="124"/>
      <c r="L199" s="226" t="s">
        <v>15</v>
      </c>
      <c r="M199" s="248">
        <f>+BKK!M199+DMK!M199+CNX!M199+HDY!M199+HKT!M199+CEI!M199</f>
        <v>157</v>
      </c>
      <c r="N199" s="249">
        <f>+BKK!N199+DMK!N199+CNX!N199+HDY!N199+HKT!N199+CEI!N199</f>
        <v>188</v>
      </c>
      <c r="O199" s="177">
        <f>M199+N199</f>
        <v>345</v>
      </c>
      <c r="P199" s="102">
        <f>+BKK!P199+DMK!P199+CNX!P199+HDY!P199+HKT!P199+CEI!P199</f>
        <v>0</v>
      </c>
      <c r="Q199" s="183">
        <f>O199+P199</f>
        <v>345</v>
      </c>
      <c r="R199" s="248">
        <f>+BKK!R199+DMK!R199+CNX!R199+HDY!R199+HKT!R199+CEI!R199</f>
        <v>206</v>
      </c>
      <c r="S199" s="249">
        <f>+BKK!S199+DMK!S199+CNX!S199+HDY!S199+HKT!S199+CEI!S199</f>
        <v>621</v>
      </c>
      <c r="T199" s="177">
        <f t="shared" si="196"/>
        <v>827</v>
      </c>
      <c r="U199" s="102">
        <f>+BKK!U199+DMK!U199+CNX!U199+HDY!U199+HKT!U199+CEI!U199</f>
        <v>0</v>
      </c>
      <c r="V199" s="187">
        <f t="shared" si="197"/>
        <v>827</v>
      </c>
      <c r="W199" s="222">
        <f t="shared" si="198"/>
        <v>139.71014492753625</v>
      </c>
    </row>
    <row r="200" spans="2:23" ht="13.5" thickBot="1" x14ac:dyDescent="0.25">
      <c r="B200" s="212"/>
      <c r="C200" s="123"/>
      <c r="D200" s="123"/>
      <c r="E200" s="123"/>
      <c r="F200" s="123"/>
      <c r="G200" s="123"/>
      <c r="H200" s="123"/>
      <c r="I200" s="124"/>
      <c r="L200" s="232" t="s">
        <v>16</v>
      </c>
      <c r="M200" s="248">
        <f>+BKK!M200+DMK!M200+CNX!M200+HDY!M200+HKT!M200+CEI!M200</f>
        <v>210</v>
      </c>
      <c r="N200" s="249">
        <f>+BKK!N200+DMK!N200+CNX!N200+HDY!N200+HKT!N200+CEI!N200</f>
        <v>293</v>
      </c>
      <c r="O200" s="177">
        <f>M200+N200</f>
        <v>503</v>
      </c>
      <c r="P200" s="102">
        <f>+BKK!P200+DMK!P200+CNX!P200+HDY!P200+HKT!P200+CEI!P200</f>
        <v>0</v>
      </c>
      <c r="Q200" s="183">
        <f>O200+P200</f>
        <v>503</v>
      </c>
      <c r="R200" s="248">
        <f>+BKK!R200+DMK!R200+CNX!R200+HDY!R200+HKT!R200+CEI!R200</f>
        <v>221</v>
      </c>
      <c r="S200" s="249">
        <f>+BKK!S200+DMK!S200+CNX!S200+HDY!S200+HKT!S200+CEI!S200</f>
        <v>692</v>
      </c>
      <c r="T200" s="177">
        <f t="shared" si="196"/>
        <v>913</v>
      </c>
      <c r="U200" s="102">
        <f>+BKK!U200+DMK!U200+CNX!U200+HDY!U200+HKT!U200+CEI!U200</f>
        <v>0</v>
      </c>
      <c r="V200" s="187">
        <f t="shared" si="197"/>
        <v>913</v>
      </c>
      <c r="W200" s="222">
        <f t="shared" si="198"/>
        <v>81.510934393638166</v>
      </c>
    </row>
    <row r="201" spans="2:23" ht="14.25" thickTop="1" thickBot="1" x14ac:dyDescent="0.25">
      <c r="B201" s="212"/>
      <c r="C201" s="123"/>
      <c r="D201" s="123"/>
      <c r="E201" s="123"/>
      <c r="F201" s="123"/>
      <c r="G201" s="123"/>
      <c r="H201" s="123"/>
      <c r="I201" s="124"/>
      <c r="L201" s="208" t="s">
        <v>17</v>
      </c>
      <c r="M201" s="189">
        <f t="shared" ref="M201:V201" si="199">M200+M199+M198</f>
        <v>472</v>
      </c>
      <c r="N201" s="190">
        <f t="shared" si="199"/>
        <v>574</v>
      </c>
      <c r="O201" s="189">
        <f t="shared" si="199"/>
        <v>1046</v>
      </c>
      <c r="P201" s="189">
        <f t="shared" si="199"/>
        <v>0</v>
      </c>
      <c r="Q201" s="189">
        <f t="shared" si="199"/>
        <v>1046</v>
      </c>
      <c r="R201" s="189">
        <f t="shared" si="199"/>
        <v>664</v>
      </c>
      <c r="S201" s="190">
        <f t="shared" si="199"/>
        <v>1952</v>
      </c>
      <c r="T201" s="189">
        <f t="shared" si="199"/>
        <v>2616</v>
      </c>
      <c r="U201" s="189">
        <f t="shared" si="199"/>
        <v>0</v>
      </c>
      <c r="V201" s="191">
        <f t="shared" si="199"/>
        <v>2616</v>
      </c>
      <c r="W201" s="192">
        <f t="shared" si="198"/>
        <v>150.09560229445506</v>
      </c>
    </row>
    <row r="202" spans="2:23" ht="13.5" thickTop="1" x14ac:dyDescent="0.2">
      <c r="B202" s="212"/>
      <c r="C202" s="123"/>
      <c r="D202" s="123"/>
      <c r="E202" s="123"/>
      <c r="F202" s="123"/>
      <c r="G202" s="123"/>
      <c r="H202" s="123"/>
      <c r="I202" s="124"/>
      <c r="L202" s="226" t="s">
        <v>18</v>
      </c>
      <c r="M202" s="258">
        <f>+BKK!M202+DMK!M202+CNX!M202+HDY!M202+HKT!M202+CEI!M202</f>
        <v>235</v>
      </c>
      <c r="N202" s="259">
        <f>+BKK!N202+DMK!N202+CNX!N202+HDY!N202+HKT!N202+CEI!N202</f>
        <v>294</v>
      </c>
      <c r="O202" s="178">
        <f>M202+N202</f>
        <v>529</v>
      </c>
      <c r="P202" s="102">
        <f>+BKK!P202+DMK!P202+CNX!P202+HDY!P202+HKT!P202+CEI!P202</f>
        <v>0</v>
      </c>
      <c r="Q202" s="184">
        <f>O202+P202</f>
        <v>529</v>
      </c>
      <c r="R202" s="258">
        <f>+BKK!R202+DMK!R202+CNX!R202+HDY!R202+HKT!R202+CEI!R202</f>
        <v>232</v>
      </c>
      <c r="S202" s="259">
        <f>+BKK!S202+DMK!S202+CNX!S202+HDY!S202+HKT!S202+CEI!S202</f>
        <v>649</v>
      </c>
      <c r="T202" s="178">
        <f t="shared" ref="T202:T204" si="200">+R202+S202</f>
        <v>881</v>
      </c>
      <c r="U202" s="102">
        <f>+BKK!U202+DMK!U202+CNX!U202+HDY!U202+HKT!U202+CEI!U202</f>
        <v>0</v>
      </c>
      <c r="V202" s="187">
        <f t="shared" ref="V202:V204" si="201">+T202+U202</f>
        <v>881</v>
      </c>
      <c r="W202" s="222">
        <f t="shared" si="198"/>
        <v>66.540642722117198</v>
      </c>
    </row>
    <row r="203" spans="2:23" x14ac:dyDescent="0.2">
      <c r="B203" s="212"/>
      <c r="C203" s="123"/>
      <c r="D203" s="123"/>
      <c r="E203" s="123"/>
      <c r="F203" s="123"/>
      <c r="G203" s="123"/>
      <c r="H203" s="123"/>
      <c r="I203" s="124"/>
      <c r="L203" s="226" t="s">
        <v>19</v>
      </c>
      <c r="M203" s="248">
        <f>+BKK!M203+DMK!M203+CNX!M203+HDY!M203+HKT!M203+CEI!M203</f>
        <v>179</v>
      </c>
      <c r="N203" s="249">
        <f>+BKK!N203+DMK!N203+CNX!N203+HDY!N203+HKT!N203+CEI!N203</f>
        <v>330</v>
      </c>
      <c r="O203" s="177">
        <f>M203+N203</f>
        <v>509</v>
      </c>
      <c r="P203" s="102">
        <f>+BKK!P203+DMK!P203+CNX!P203+HDY!P203+HKT!P203+CEI!P203</f>
        <v>0</v>
      </c>
      <c r="Q203" s="183">
        <f>O203+P203</f>
        <v>509</v>
      </c>
      <c r="R203" s="248">
        <f>+BKK!R203+DMK!R203+CNX!R203+HDY!R203+HKT!R203+CEI!R203</f>
        <v>214</v>
      </c>
      <c r="S203" s="249">
        <f>+BKK!S203+DMK!S203+CNX!S203+HDY!S203+HKT!S203+CEI!S203</f>
        <v>623</v>
      </c>
      <c r="T203" s="177">
        <f t="shared" si="200"/>
        <v>837</v>
      </c>
      <c r="U203" s="102">
        <f>+BKK!U203+DMK!U203+CNX!U203+HDY!U203+HKT!U203+CEI!U203</f>
        <v>0</v>
      </c>
      <c r="V203" s="187">
        <f t="shared" si="201"/>
        <v>837</v>
      </c>
      <c r="W203" s="222">
        <f>IF(Q203=0,0,((V203/Q203)-1)*100)</f>
        <v>64.440078585461677</v>
      </c>
    </row>
    <row r="204" spans="2:23" ht="13.5" thickBot="1" x14ac:dyDescent="0.25">
      <c r="B204" s="212"/>
      <c r="C204" s="123"/>
      <c r="D204" s="123"/>
      <c r="E204" s="123"/>
      <c r="F204" s="123"/>
      <c r="G204" s="123"/>
      <c r="H204" s="123"/>
      <c r="I204" s="124"/>
      <c r="L204" s="226" t="s">
        <v>20</v>
      </c>
      <c r="M204" s="248">
        <f>+BKK!M204+DMK!M204+CNX!M204+HDY!M204+HKT!M204+CEI!M204</f>
        <v>142</v>
      </c>
      <c r="N204" s="249">
        <f>+BKK!N204+DMK!N204+CNX!N204+HDY!N204+HKT!N204+CEI!N204</f>
        <v>503</v>
      </c>
      <c r="O204" s="177">
        <f>M204+N204</f>
        <v>645</v>
      </c>
      <c r="P204" s="102">
        <f>+BKK!P204+DMK!P204+CNX!P204+HDY!P204+HKT!P204+CEI!P204</f>
        <v>0</v>
      </c>
      <c r="Q204" s="183">
        <f>O204+P204</f>
        <v>645</v>
      </c>
      <c r="R204" s="248">
        <f>+BKK!R204+DMK!R204+CNX!R204+HDY!R204+HKT!R204+CEI!R204</f>
        <v>217</v>
      </c>
      <c r="S204" s="249">
        <f>+BKK!S204+DMK!S204+CNX!S204+HDY!S204+HKT!S204+CEI!S204</f>
        <v>597</v>
      </c>
      <c r="T204" s="177">
        <f t="shared" si="200"/>
        <v>814</v>
      </c>
      <c r="U204" s="102">
        <f>+BKK!U204+DMK!U204+CNX!U204+HDY!U204+HKT!U204+CEI!U204</f>
        <v>0</v>
      </c>
      <c r="V204" s="187">
        <f t="shared" si="201"/>
        <v>814</v>
      </c>
      <c r="W204" s="222">
        <f>IF(Q204=0,0,((V204/Q204)-1)*100)</f>
        <v>26.201550387596907</v>
      </c>
    </row>
    <row r="205" spans="2:23" ht="14.25" thickTop="1" thickBot="1" x14ac:dyDescent="0.25">
      <c r="B205" s="212"/>
      <c r="C205" s="123"/>
      <c r="D205" s="123"/>
      <c r="E205" s="123"/>
      <c r="F205" s="123"/>
      <c r="G205" s="123"/>
      <c r="H205" s="123"/>
      <c r="I205" s="124"/>
      <c r="L205" s="208" t="s">
        <v>89</v>
      </c>
      <c r="M205" s="189">
        <f t="shared" ref="M205:V205" si="202">+M202+M203+M204</f>
        <v>556</v>
      </c>
      <c r="N205" s="190">
        <f t="shared" si="202"/>
        <v>1127</v>
      </c>
      <c r="O205" s="189">
        <f t="shared" si="202"/>
        <v>1683</v>
      </c>
      <c r="P205" s="189">
        <f t="shared" si="202"/>
        <v>0</v>
      </c>
      <c r="Q205" s="189">
        <f t="shared" si="202"/>
        <v>1683</v>
      </c>
      <c r="R205" s="189">
        <f t="shared" si="202"/>
        <v>663</v>
      </c>
      <c r="S205" s="190">
        <f t="shared" si="202"/>
        <v>1869</v>
      </c>
      <c r="T205" s="189">
        <f t="shared" si="202"/>
        <v>2532</v>
      </c>
      <c r="U205" s="189">
        <f t="shared" si="202"/>
        <v>0</v>
      </c>
      <c r="V205" s="191">
        <f t="shared" si="202"/>
        <v>2532</v>
      </c>
      <c r="W205" s="192">
        <f t="shared" ref="W205" si="203">IF(Q205=0,0,((V205/Q205)-1)*100)</f>
        <v>50.445632798573968</v>
      </c>
    </row>
    <row r="206" spans="2:23" ht="13.5" thickTop="1" x14ac:dyDescent="0.2">
      <c r="B206" s="212"/>
      <c r="C206" s="123"/>
      <c r="D206" s="123"/>
      <c r="E206" s="123"/>
      <c r="F206" s="123"/>
      <c r="G206" s="123"/>
      <c r="H206" s="123"/>
      <c r="I206" s="124"/>
      <c r="L206" s="226" t="s">
        <v>21</v>
      </c>
      <c r="M206" s="248">
        <f>+BKK!M206+DMK!M206+CNX!M206+HDY!M206+HKT!M206+CEI!M206</f>
        <v>120</v>
      </c>
      <c r="N206" s="249">
        <f>+BKK!N206+DMK!N206+CNX!N206+HDY!N206+HKT!N206+CEI!N206</f>
        <v>426</v>
      </c>
      <c r="O206" s="177">
        <f>SUM(M206:N206)</f>
        <v>546</v>
      </c>
      <c r="P206" s="102">
        <f>+BKK!P206+DMK!P206+CNX!P206+HDY!P206+HKT!P206+CEI!P206</f>
        <v>0</v>
      </c>
      <c r="Q206" s="183">
        <f>+O206+P206</f>
        <v>546</v>
      </c>
      <c r="R206" s="248">
        <f>+BKK!R206+DMK!R206+CNX!R206+HDY!R206+HKT!R206+CEI!R206</f>
        <v>157</v>
      </c>
      <c r="S206" s="249">
        <f>+BKK!S206+DMK!S206+CNX!S206+HDY!S206+HKT!S206+CEI!S206</f>
        <v>549</v>
      </c>
      <c r="T206" s="177">
        <f t="shared" ref="T206:T207" si="204">+R206+S206</f>
        <v>706</v>
      </c>
      <c r="U206" s="102">
        <f>+BKK!U206+DMK!U206+CNX!U206+HDY!U206+HKT!U206+CEI!U206</f>
        <v>0</v>
      </c>
      <c r="V206" s="187">
        <f t="shared" ref="V206:V207" si="205">+T206+U206</f>
        <v>706</v>
      </c>
      <c r="W206" s="222">
        <f t="shared" si="198"/>
        <v>29.30402930402931</v>
      </c>
    </row>
    <row r="207" spans="2:23" ht="13.5" thickBot="1" x14ac:dyDescent="0.25">
      <c r="B207" s="212"/>
      <c r="C207" s="123"/>
      <c r="D207" s="123"/>
      <c r="E207" s="123"/>
      <c r="F207" s="123"/>
      <c r="G207" s="123"/>
      <c r="H207" s="123"/>
      <c r="I207" s="124"/>
      <c r="L207" s="226" t="s">
        <v>90</v>
      </c>
      <c r="M207" s="248">
        <f>+BKK!M207+DMK!M207+CNX!M207+HDY!M207+HKT!M207+CEI!M207</f>
        <v>153</v>
      </c>
      <c r="N207" s="249">
        <f>+BKK!N207+DMK!N207+CNX!N207+HDY!N207+HKT!N207+CEI!N207</f>
        <v>516</v>
      </c>
      <c r="O207" s="177">
        <f>SUM(M207:N207)</f>
        <v>669</v>
      </c>
      <c r="P207" s="102">
        <f>+BKK!P207+DMK!P207+CNX!P207+HDY!P207+HKT!P207+CEI!P207</f>
        <v>0</v>
      </c>
      <c r="Q207" s="183">
        <f>O207+P207</f>
        <v>669</v>
      </c>
      <c r="R207" s="248">
        <f>+BKK!R207+DMK!R207+CNX!R207+HDY!R207+HKT!R207+CEI!R207</f>
        <v>180</v>
      </c>
      <c r="S207" s="249">
        <f>+BKK!S207+DMK!S207+CNX!S207+HDY!S207+HKT!S207+CEI!S207</f>
        <v>602</v>
      </c>
      <c r="T207" s="177">
        <f t="shared" si="204"/>
        <v>782</v>
      </c>
      <c r="U207" s="102">
        <f>+BKK!U207+DMK!U207+CNX!U207+HDY!U207+HKT!U207+CEI!U207</f>
        <v>0</v>
      </c>
      <c r="V207" s="187">
        <f t="shared" si="205"/>
        <v>782</v>
      </c>
      <c r="W207" s="222">
        <f>IF(Q207=0,0,((V207/Q207)-1)*100)</f>
        <v>16.890881913303435</v>
      </c>
    </row>
    <row r="208" spans="2:23" ht="14.25" thickTop="1" thickBot="1" x14ac:dyDescent="0.25">
      <c r="B208" s="212"/>
      <c r="C208" s="123"/>
      <c r="D208" s="123"/>
      <c r="E208" s="123"/>
      <c r="F208" s="123"/>
      <c r="G208" s="123"/>
      <c r="H208" s="123"/>
      <c r="I208" s="124"/>
      <c r="L208" s="208" t="s">
        <v>94</v>
      </c>
      <c r="M208" s="189">
        <f t="shared" ref="M208" si="206">+M205+M206+M207</f>
        <v>829</v>
      </c>
      <c r="N208" s="190">
        <f t="shared" ref="N208" si="207">+N205+N206+N207</f>
        <v>2069</v>
      </c>
      <c r="O208" s="189">
        <f t="shared" ref="O208" si="208">+O205+O206+O207</f>
        <v>2898</v>
      </c>
      <c r="P208" s="189">
        <f t="shared" ref="P208" si="209">+P205+P206+P207</f>
        <v>0</v>
      </c>
      <c r="Q208" s="189">
        <f t="shared" ref="Q208" si="210">+Q205+Q206+Q207</f>
        <v>2898</v>
      </c>
      <c r="R208" s="189">
        <f t="shared" ref="R208" si="211">+R205+R206+R207</f>
        <v>1000</v>
      </c>
      <c r="S208" s="190">
        <f t="shared" ref="S208" si="212">+S205+S206+S207</f>
        <v>3020</v>
      </c>
      <c r="T208" s="189">
        <f t="shared" ref="T208" si="213">+T205+T206+T207</f>
        <v>4020</v>
      </c>
      <c r="U208" s="189">
        <f t="shared" ref="U208" si="214">+U205+U206+U207</f>
        <v>0</v>
      </c>
      <c r="V208" s="191">
        <f t="shared" ref="V208" si="215">+V205+V206+V207</f>
        <v>4020</v>
      </c>
      <c r="W208" s="192">
        <f t="shared" ref="W208:W209" si="216">IF(Q208=0,0,((V208/Q208)-1)*100)</f>
        <v>38.716356107660467</v>
      </c>
    </row>
    <row r="209" spans="1:23" ht="14.25" thickTop="1" thickBot="1" x14ac:dyDescent="0.25">
      <c r="B209" s="212"/>
      <c r="C209" s="123"/>
      <c r="D209" s="123"/>
      <c r="E209" s="123"/>
      <c r="F209" s="123"/>
      <c r="G209" s="123"/>
      <c r="H209" s="123"/>
      <c r="I209" s="124"/>
      <c r="L209" s="208" t="s">
        <v>95</v>
      </c>
      <c r="M209" s="189">
        <f t="shared" ref="M209:V209" si="217">+M201+M205+M206+M207</f>
        <v>1301</v>
      </c>
      <c r="N209" s="190">
        <f t="shared" si="217"/>
        <v>2643</v>
      </c>
      <c r="O209" s="189">
        <f t="shared" si="217"/>
        <v>3944</v>
      </c>
      <c r="P209" s="189">
        <f t="shared" si="217"/>
        <v>0</v>
      </c>
      <c r="Q209" s="189">
        <f t="shared" si="217"/>
        <v>3944</v>
      </c>
      <c r="R209" s="189">
        <f t="shared" si="217"/>
        <v>1664</v>
      </c>
      <c r="S209" s="190">
        <f t="shared" si="217"/>
        <v>4972</v>
      </c>
      <c r="T209" s="189">
        <f t="shared" si="217"/>
        <v>6636</v>
      </c>
      <c r="U209" s="189">
        <f t="shared" si="217"/>
        <v>0</v>
      </c>
      <c r="V209" s="191">
        <f t="shared" si="217"/>
        <v>6636</v>
      </c>
      <c r="W209" s="192">
        <f t="shared" si="216"/>
        <v>68.255578093306298</v>
      </c>
    </row>
    <row r="210" spans="1:23" ht="14.25" thickTop="1" thickBot="1" x14ac:dyDescent="0.25">
      <c r="B210" s="212"/>
      <c r="C210" s="123"/>
      <c r="D210" s="123"/>
      <c r="E210" s="123"/>
      <c r="F210" s="123"/>
      <c r="G210" s="123"/>
      <c r="H210" s="123"/>
      <c r="I210" s="124"/>
      <c r="L210" s="226" t="s">
        <v>22</v>
      </c>
      <c r="M210" s="248">
        <f>+BKK!M210+DMK!M210+CNX!M210+HDY!M210+HKT!M210+CEI!M210</f>
        <v>183</v>
      </c>
      <c r="N210" s="249">
        <f>+BKK!N210+DMK!N210+CNX!N210+HDY!N210+HKT!N210+CEI!N210</f>
        <v>564</v>
      </c>
      <c r="O210" s="179">
        <f>SUM(M210:N210)</f>
        <v>747</v>
      </c>
      <c r="P210" s="255">
        <f>+BKK!P210+DMK!P210+CNX!P210+HDY!P210+HKT!P210+CEI!P210</f>
        <v>0</v>
      </c>
      <c r="Q210" s="183">
        <f>O210+P210</f>
        <v>747</v>
      </c>
      <c r="R210" s="248"/>
      <c r="S210" s="249"/>
      <c r="T210" s="179"/>
      <c r="U210" s="255"/>
      <c r="V210" s="187"/>
      <c r="W210" s="222"/>
    </row>
    <row r="211" spans="1:23" ht="14.25" thickTop="1" thickBot="1" x14ac:dyDescent="0.25">
      <c r="B211" s="212"/>
      <c r="C211" s="123"/>
      <c r="D211" s="123"/>
      <c r="E211" s="123"/>
      <c r="F211" s="123"/>
      <c r="G211" s="123"/>
      <c r="H211" s="123"/>
      <c r="I211" s="124"/>
      <c r="L211" s="209" t="s">
        <v>23</v>
      </c>
      <c r="M211" s="193">
        <f t="shared" ref="M211:Q211" si="218">+M206+M207+M210</f>
        <v>456</v>
      </c>
      <c r="N211" s="193">
        <f t="shared" si="218"/>
        <v>1506</v>
      </c>
      <c r="O211" s="194">
        <f t="shared" si="218"/>
        <v>1962</v>
      </c>
      <c r="P211" s="195">
        <f t="shared" si="218"/>
        <v>0</v>
      </c>
      <c r="Q211" s="196">
        <f t="shared" si="218"/>
        <v>1962</v>
      </c>
      <c r="R211" s="193"/>
      <c r="S211" s="193"/>
      <c r="T211" s="197"/>
      <c r="U211" s="197"/>
      <c r="V211" s="197"/>
      <c r="W211" s="198"/>
    </row>
    <row r="212" spans="1:23" ht="14.25" customHeight="1" thickTop="1" x14ac:dyDescent="0.2">
      <c r="A212" s="129"/>
      <c r="B212" s="213"/>
      <c r="C212" s="130"/>
      <c r="D212" s="130"/>
      <c r="E212" s="130"/>
      <c r="F212" s="130"/>
      <c r="G212" s="130"/>
      <c r="H212" s="130"/>
      <c r="I212" s="131"/>
      <c r="J212" s="129"/>
      <c r="K212" s="129"/>
      <c r="L212" s="260" t="s">
        <v>25</v>
      </c>
      <c r="M212" s="261">
        <f>+BKK!M212+DMK!M212+CNX!M212+HDY!M212+HKT!M212+CEI!M212</f>
        <v>215</v>
      </c>
      <c r="N212" s="262">
        <f>+BKK!N212+DMK!N212+CNX!N212+HDY!N212+HKT!N212+CEI!N212</f>
        <v>662</v>
      </c>
      <c r="O212" s="180">
        <f>SUM(M212:N212)</f>
        <v>877</v>
      </c>
      <c r="P212" s="263">
        <f>+BKK!P212+DMK!P212+CNX!P212+HDY!P212+HKT!P212+CEI!P212</f>
        <v>0</v>
      </c>
      <c r="Q212" s="185">
        <f>O212+P212</f>
        <v>877</v>
      </c>
      <c r="R212" s="261"/>
      <c r="S212" s="262"/>
      <c r="T212" s="180"/>
      <c r="U212" s="263"/>
      <c r="V212" s="188"/>
      <c r="W212" s="264"/>
    </row>
    <row r="213" spans="1:23" ht="14.25" customHeight="1" x14ac:dyDescent="0.2">
      <c r="A213" s="129"/>
      <c r="B213" s="214"/>
      <c r="C213" s="132"/>
      <c r="D213" s="132"/>
      <c r="E213" s="132"/>
      <c r="F213" s="132"/>
      <c r="G213" s="132"/>
      <c r="H213" s="132"/>
      <c r="I213" s="133"/>
      <c r="J213" s="129"/>
      <c r="K213" s="129"/>
      <c r="L213" s="260" t="s">
        <v>26</v>
      </c>
      <c r="M213" s="261">
        <f>+BKK!M213+DMK!M213+CNX!M213+HDY!M213+HKT!M213+CEI!M213</f>
        <v>216</v>
      </c>
      <c r="N213" s="262">
        <f>+BKK!N213+DMK!N213+CNX!N213+HDY!N213+HKT!N213+CEI!N213</f>
        <v>643</v>
      </c>
      <c r="O213" s="180">
        <f>SUM(M213:N213)</f>
        <v>859</v>
      </c>
      <c r="P213" s="265">
        <f>+BKK!P213+DMK!P213+CNX!P213+HDY!P213+HKT!P213+CEI!P213</f>
        <v>0</v>
      </c>
      <c r="Q213" s="185">
        <f>O213+P213</f>
        <v>859</v>
      </c>
      <c r="R213" s="261"/>
      <c r="S213" s="262"/>
      <c r="T213" s="180"/>
      <c r="U213" s="265"/>
      <c r="V213" s="180"/>
      <c r="W213" s="264"/>
    </row>
    <row r="214" spans="1:23" ht="14.25" customHeight="1" thickBot="1" x14ac:dyDescent="0.25">
      <c r="A214" s="129"/>
      <c r="B214" s="214"/>
      <c r="C214" s="132"/>
      <c r="D214" s="132"/>
      <c r="E214" s="132"/>
      <c r="F214" s="132"/>
      <c r="G214" s="132"/>
      <c r="H214" s="132"/>
      <c r="I214" s="133"/>
      <c r="J214" s="129"/>
      <c r="K214" s="129"/>
      <c r="L214" s="260" t="s">
        <v>27</v>
      </c>
      <c r="M214" s="261">
        <f>+BKK!M214+DMK!M214+CNX!M214+HDY!M214+HKT!M214+CEI!M214</f>
        <v>203</v>
      </c>
      <c r="N214" s="262">
        <f>+BKK!N214+DMK!N214+CNX!N214+HDY!N214+HKT!N214+CEI!N214</f>
        <v>600</v>
      </c>
      <c r="O214" s="181">
        <f>SUM(M214:N214)</f>
        <v>803</v>
      </c>
      <c r="P214" s="266">
        <f>+BKK!P214+DMK!P214+CNX!P214+HDY!P214+HKT!P214+CEI!P214</f>
        <v>0</v>
      </c>
      <c r="Q214" s="185">
        <f>O214+P214</f>
        <v>803</v>
      </c>
      <c r="R214" s="261"/>
      <c r="S214" s="262"/>
      <c r="T214" s="180"/>
      <c r="U214" s="266"/>
      <c r="V214" s="188"/>
      <c r="W214" s="264"/>
    </row>
    <row r="215" spans="1:23" ht="14.25" customHeight="1" thickTop="1" thickBot="1" x14ac:dyDescent="0.25">
      <c r="A215" s="129"/>
      <c r="B215" s="214"/>
      <c r="C215" s="132"/>
      <c r="D215" s="132"/>
      <c r="E215" s="132"/>
      <c r="F215" s="132"/>
      <c r="G215" s="132"/>
      <c r="H215" s="132"/>
      <c r="I215" s="133"/>
      <c r="J215" s="129"/>
      <c r="K215" s="129"/>
      <c r="L215" s="208" t="s">
        <v>28</v>
      </c>
      <c r="M215" s="189">
        <f t="shared" ref="M215:Q215" si="219">+M212+M213+M214</f>
        <v>634</v>
      </c>
      <c r="N215" s="190">
        <f t="shared" si="219"/>
        <v>1905</v>
      </c>
      <c r="O215" s="189">
        <f t="shared" si="219"/>
        <v>2539</v>
      </c>
      <c r="P215" s="189">
        <f t="shared" si="219"/>
        <v>0</v>
      </c>
      <c r="Q215" s="195">
        <f t="shared" si="219"/>
        <v>2539</v>
      </c>
      <c r="R215" s="189"/>
      <c r="S215" s="190"/>
      <c r="T215" s="189"/>
      <c r="U215" s="189"/>
      <c r="V215" s="195"/>
      <c r="W215" s="192"/>
    </row>
    <row r="216" spans="1:23" ht="14.25" thickTop="1" thickBot="1" x14ac:dyDescent="0.25">
      <c r="B216" s="212"/>
      <c r="C216" s="123"/>
      <c r="D216" s="123"/>
      <c r="E216" s="123"/>
      <c r="F216" s="123"/>
      <c r="G216" s="123"/>
      <c r="H216" s="123"/>
      <c r="I216" s="124"/>
      <c r="L216" s="208" t="s">
        <v>92</v>
      </c>
      <c r="M216" s="189">
        <f t="shared" ref="M216:Q216" si="220">+M201+M205+M211+M215</f>
        <v>2118</v>
      </c>
      <c r="N216" s="190">
        <f t="shared" si="220"/>
        <v>5112</v>
      </c>
      <c r="O216" s="189">
        <f t="shared" si="220"/>
        <v>7230</v>
      </c>
      <c r="P216" s="189">
        <f t="shared" si="220"/>
        <v>0</v>
      </c>
      <c r="Q216" s="189">
        <f t="shared" si="220"/>
        <v>7230</v>
      </c>
      <c r="R216" s="189"/>
      <c r="S216" s="190"/>
      <c r="T216" s="189"/>
      <c r="U216" s="189"/>
      <c r="V216" s="191"/>
      <c r="W216" s="192"/>
    </row>
    <row r="217" spans="1:23" ht="14.25" thickTop="1" thickBot="1" x14ac:dyDescent="0.25">
      <c r="B217" s="212"/>
      <c r="C217" s="123"/>
      <c r="D217" s="123"/>
      <c r="E217" s="123"/>
      <c r="F217" s="123"/>
      <c r="G217" s="123"/>
      <c r="H217" s="123"/>
      <c r="I217" s="124"/>
      <c r="L217" s="205" t="s">
        <v>61</v>
      </c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6"/>
    </row>
    <row r="218" spans="1:23" ht="13.5" thickTop="1" x14ac:dyDescent="0.2">
      <c r="B218" s="212"/>
      <c r="C218" s="123"/>
      <c r="D218" s="123"/>
      <c r="E218" s="123"/>
      <c r="F218" s="123"/>
      <c r="G218" s="123"/>
      <c r="H218" s="123"/>
      <c r="I218" s="124"/>
      <c r="L218" s="308" t="s">
        <v>53</v>
      </c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10"/>
    </row>
    <row r="219" spans="1:23" ht="13.5" thickBot="1" x14ac:dyDescent="0.25">
      <c r="B219" s="212"/>
      <c r="C219" s="123"/>
      <c r="D219" s="123"/>
      <c r="E219" s="123"/>
      <c r="F219" s="123"/>
      <c r="G219" s="123"/>
      <c r="H219" s="123"/>
      <c r="I219" s="124"/>
      <c r="L219" s="311" t="s">
        <v>54</v>
      </c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3"/>
    </row>
    <row r="220" spans="1:23" ht="14.25" thickTop="1" thickBot="1" x14ac:dyDescent="0.25">
      <c r="B220" s="212"/>
      <c r="C220" s="123"/>
      <c r="D220" s="123"/>
      <c r="E220" s="123"/>
      <c r="F220" s="123"/>
      <c r="G220" s="123"/>
      <c r="H220" s="123"/>
      <c r="I220" s="124"/>
      <c r="L220" s="202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122" t="s">
        <v>41</v>
      </c>
    </row>
    <row r="221" spans="1:23" ht="14.25" thickTop="1" thickBot="1" x14ac:dyDescent="0.25">
      <c r="B221" s="212"/>
      <c r="C221" s="123"/>
      <c r="D221" s="123"/>
      <c r="E221" s="123"/>
      <c r="F221" s="123"/>
      <c r="G221" s="123"/>
      <c r="H221" s="123"/>
      <c r="I221" s="124"/>
      <c r="L221" s="224"/>
      <c r="M221" s="317" t="s">
        <v>91</v>
      </c>
      <c r="N221" s="318"/>
      <c r="O221" s="318"/>
      <c r="P221" s="318"/>
      <c r="Q221" s="319"/>
      <c r="R221" s="317" t="s">
        <v>93</v>
      </c>
      <c r="S221" s="318"/>
      <c r="T221" s="318"/>
      <c r="U221" s="318"/>
      <c r="V221" s="319"/>
      <c r="W221" s="225" t="s">
        <v>4</v>
      </c>
    </row>
    <row r="222" spans="1:23" ht="13.5" thickTop="1" x14ac:dyDescent="0.2">
      <c r="B222" s="212"/>
      <c r="C222" s="123"/>
      <c r="D222" s="123"/>
      <c r="E222" s="123"/>
      <c r="F222" s="123"/>
      <c r="G222" s="123"/>
      <c r="H222" s="123"/>
      <c r="I222" s="124"/>
      <c r="L222" s="226" t="s">
        <v>5</v>
      </c>
      <c r="M222" s="227"/>
      <c r="N222" s="230"/>
      <c r="O222" s="199"/>
      <c r="P222" s="231"/>
      <c r="Q222" s="200"/>
      <c r="R222" s="227"/>
      <c r="S222" s="230"/>
      <c r="T222" s="199"/>
      <c r="U222" s="231"/>
      <c r="V222" s="200"/>
      <c r="W222" s="229" t="s">
        <v>6</v>
      </c>
    </row>
    <row r="223" spans="1:23" ht="13.5" thickBot="1" x14ac:dyDescent="0.25">
      <c r="B223" s="212"/>
      <c r="C223" s="123"/>
      <c r="D223" s="123"/>
      <c r="E223" s="123"/>
      <c r="F223" s="123"/>
      <c r="G223" s="123"/>
      <c r="H223" s="123"/>
      <c r="I223" s="124"/>
      <c r="L223" s="232"/>
      <c r="M223" s="236" t="s">
        <v>42</v>
      </c>
      <c r="N223" s="237" t="s">
        <v>43</v>
      </c>
      <c r="O223" s="201" t="s">
        <v>55</v>
      </c>
      <c r="P223" s="238" t="s">
        <v>13</v>
      </c>
      <c r="Q223" s="221" t="s">
        <v>9</v>
      </c>
      <c r="R223" s="236" t="s">
        <v>42</v>
      </c>
      <c r="S223" s="237" t="s">
        <v>43</v>
      </c>
      <c r="T223" s="201" t="s">
        <v>55</v>
      </c>
      <c r="U223" s="238" t="s">
        <v>13</v>
      </c>
      <c r="V223" s="221" t="s">
        <v>9</v>
      </c>
      <c r="W223" s="235"/>
    </row>
    <row r="224" spans="1:23" ht="5.25" customHeight="1" thickTop="1" x14ac:dyDescent="0.2">
      <c r="B224" s="212"/>
      <c r="C224" s="123"/>
      <c r="D224" s="123"/>
      <c r="E224" s="123"/>
      <c r="F224" s="123"/>
      <c r="G224" s="123"/>
      <c r="H224" s="123"/>
      <c r="I224" s="124"/>
      <c r="L224" s="226"/>
      <c r="M224" s="242"/>
      <c r="N224" s="243"/>
      <c r="O224" s="176"/>
      <c r="P224" s="244"/>
      <c r="Q224" s="182"/>
      <c r="R224" s="242"/>
      <c r="S224" s="243"/>
      <c r="T224" s="176"/>
      <c r="U224" s="244"/>
      <c r="V224" s="186"/>
      <c r="W224" s="245"/>
    </row>
    <row r="225" spans="1:23" x14ac:dyDescent="0.2">
      <c r="B225" s="212"/>
      <c r="C225" s="123"/>
      <c r="D225" s="123"/>
      <c r="E225" s="123"/>
      <c r="F225" s="123"/>
      <c r="G225" s="123"/>
      <c r="H225" s="123"/>
      <c r="I225" s="124"/>
      <c r="L225" s="226" t="s">
        <v>14</v>
      </c>
      <c r="M225" s="248">
        <f t="shared" ref="M225:N227" si="221">+M171+M198</f>
        <v>127</v>
      </c>
      <c r="N225" s="249">
        <f t="shared" si="221"/>
        <v>170</v>
      </c>
      <c r="O225" s="177">
        <f>+M225+N225</f>
        <v>297</v>
      </c>
      <c r="P225" s="102">
        <f>+P171+P198</f>
        <v>1</v>
      </c>
      <c r="Q225" s="183">
        <f>+O225+P225</f>
        <v>298</v>
      </c>
      <c r="R225" s="248">
        <f t="shared" ref="R225:S227" si="222">+R171+R198</f>
        <v>276</v>
      </c>
      <c r="S225" s="249">
        <f t="shared" si="222"/>
        <v>705</v>
      </c>
      <c r="T225" s="177">
        <f>+R225+S225</f>
        <v>981</v>
      </c>
      <c r="U225" s="102">
        <f>+U171+U198</f>
        <v>12</v>
      </c>
      <c r="V225" s="187">
        <f>+T225+U225</f>
        <v>993</v>
      </c>
      <c r="W225" s="222">
        <f t="shared" ref="W225:W233" si="223">IF(Q225=0,0,((V225/Q225)-1)*100)</f>
        <v>233.22147651006713</v>
      </c>
    </row>
    <row r="226" spans="1:23" x14ac:dyDescent="0.2">
      <c r="B226" s="212"/>
      <c r="C226" s="123"/>
      <c r="D226" s="123"/>
      <c r="E226" s="123"/>
      <c r="F226" s="123"/>
      <c r="G226" s="123"/>
      <c r="H226" s="123"/>
      <c r="I226" s="124"/>
      <c r="L226" s="226" t="s">
        <v>15</v>
      </c>
      <c r="M226" s="248">
        <f t="shared" si="221"/>
        <v>186</v>
      </c>
      <c r="N226" s="249">
        <f t="shared" si="221"/>
        <v>236</v>
      </c>
      <c r="O226" s="177">
        <f t="shared" ref="O226:O227" si="224">+M226+N226</f>
        <v>422</v>
      </c>
      <c r="P226" s="102">
        <f>+P172+P199</f>
        <v>1</v>
      </c>
      <c r="Q226" s="183">
        <f t="shared" ref="Q226:Q227" si="225">+O226+P226</f>
        <v>423</v>
      </c>
      <c r="R226" s="248">
        <f t="shared" si="222"/>
        <v>247</v>
      </c>
      <c r="S226" s="249">
        <f t="shared" si="222"/>
        <v>700</v>
      </c>
      <c r="T226" s="177">
        <f t="shared" ref="T226:T227" si="226">+R226+S226</f>
        <v>947</v>
      </c>
      <c r="U226" s="102">
        <f>+U172+U199</f>
        <v>1</v>
      </c>
      <c r="V226" s="187">
        <f t="shared" ref="V226:V227" si="227">+T226+U226</f>
        <v>948</v>
      </c>
      <c r="W226" s="222">
        <f t="shared" si="223"/>
        <v>124.11347517730498</v>
      </c>
    </row>
    <row r="227" spans="1:23" ht="13.5" thickBot="1" x14ac:dyDescent="0.25">
      <c r="B227" s="212"/>
      <c r="C227" s="123"/>
      <c r="D227" s="123"/>
      <c r="E227" s="123"/>
      <c r="F227" s="123"/>
      <c r="G227" s="123"/>
      <c r="H227" s="123"/>
      <c r="I227" s="124"/>
      <c r="L227" s="232" t="s">
        <v>16</v>
      </c>
      <c r="M227" s="248">
        <f t="shared" si="221"/>
        <v>233</v>
      </c>
      <c r="N227" s="249">
        <f t="shared" si="221"/>
        <v>358</v>
      </c>
      <c r="O227" s="177">
        <f t="shared" si="224"/>
        <v>591</v>
      </c>
      <c r="P227" s="102">
        <f>+P173+P200</f>
        <v>1</v>
      </c>
      <c r="Q227" s="183">
        <f t="shared" si="225"/>
        <v>592</v>
      </c>
      <c r="R227" s="248">
        <f t="shared" si="222"/>
        <v>264</v>
      </c>
      <c r="S227" s="249">
        <f t="shared" si="222"/>
        <v>778</v>
      </c>
      <c r="T227" s="177">
        <f t="shared" si="226"/>
        <v>1042</v>
      </c>
      <c r="U227" s="102">
        <f>+U173+U200</f>
        <v>1</v>
      </c>
      <c r="V227" s="187">
        <f t="shared" si="227"/>
        <v>1043</v>
      </c>
      <c r="W227" s="222">
        <f t="shared" si="223"/>
        <v>76.182432432432435</v>
      </c>
    </row>
    <row r="228" spans="1:23" ht="14.25" thickTop="1" thickBot="1" x14ac:dyDescent="0.25">
      <c r="B228" s="212"/>
      <c r="C228" s="123"/>
      <c r="D228" s="123"/>
      <c r="E228" s="123"/>
      <c r="F228" s="123"/>
      <c r="G228" s="123"/>
      <c r="H228" s="123"/>
      <c r="I228" s="124"/>
      <c r="L228" s="208" t="s">
        <v>17</v>
      </c>
      <c r="M228" s="189">
        <f t="shared" ref="M228:V228" si="228">+M225+M226+M227</f>
        <v>546</v>
      </c>
      <c r="N228" s="190">
        <f t="shared" si="228"/>
        <v>764</v>
      </c>
      <c r="O228" s="189">
        <f t="shared" si="228"/>
        <v>1310</v>
      </c>
      <c r="P228" s="189">
        <f t="shared" si="228"/>
        <v>3</v>
      </c>
      <c r="Q228" s="189">
        <f t="shared" si="228"/>
        <v>1313</v>
      </c>
      <c r="R228" s="189">
        <f t="shared" si="228"/>
        <v>787</v>
      </c>
      <c r="S228" s="190">
        <f t="shared" si="228"/>
        <v>2183</v>
      </c>
      <c r="T228" s="189">
        <f t="shared" si="228"/>
        <v>2970</v>
      </c>
      <c r="U228" s="189">
        <f t="shared" si="228"/>
        <v>14</v>
      </c>
      <c r="V228" s="191">
        <f t="shared" si="228"/>
        <v>2984</v>
      </c>
      <c r="W228" s="192">
        <f t="shared" si="223"/>
        <v>127.26580350342726</v>
      </c>
    </row>
    <row r="229" spans="1:23" ht="13.5" thickTop="1" x14ac:dyDescent="0.2">
      <c r="B229" s="212"/>
      <c r="C229" s="123"/>
      <c r="D229" s="123"/>
      <c r="E229" s="123"/>
      <c r="F229" s="123"/>
      <c r="G229" s="123"/>
      <c r="H229" s="123"/>
      <c r="I229" s="124"/>
      <c r="L229" s="226" t="s">
        <v>18</v>
      </c>
      <c r="M229" s="258">
        <f t="shared" ref="M229:N231" si="229">+M175+M202</f>
        <v>253</v>
      </c>
      <c r="N229" s="259">
        <f t="shared" si="229"/>
        <v>353</v>
      </c>
      <c r="O229" s="178">
        <f t="shared" ref="O229:O230" si="230">+M229+N229</f>
        <v>606</v>
      </c>
      <c r="P229" s="102">
        <f>+P175+P202</f>
        <v>1</v>
      </c>
      <c r="Q229" s="184">
        <f t="shared" ref="Q229:Q230" si="231">+O229+P229</f>
        <v>607</v>
      </c>
      <c r="R229" s="258">
        <f t="shared" ref="R229:S231" si="232">+R175+R202</f>
        <v>272</v>
      </c>
      <c r="S229" s="259">
        <f t="shared" si="232"/>
        <v>730</v>
      </c>
      <c r="T229" s="178">
        <f t="shared" ref="T229:T230" si="233">+R229+S229</f>
        <v>1002</v>
      </c>
      <c r="U229" s="102">
        <f>+U175+U202</f>
        <v>1</v>
      </c>
      <c r="V229" s="187">
        <f t="shared" ref="V229:V230" si="234">+T229+U229</f>
        <v>1003</v>
      </c>
      <c r="W229" s="222">
        <f t="shared" si="223"/>
        <v>65.238879736408563</v>
      </c>
    </row>
    <row r="230" spans="1:23" x14ac:dyDescent="0.2">
      <c r="B230" s="212"/>
      <c r="C230" s="123"/>
      <c r="D230" s="123"/>
      <c r="E230" s="123"/>
      <c r="F230" s="123"/>
      <c r="G230" s="123"/>
      <c r="H230" s="123"/>
      <c r="I230" s="124"/>
      <c r="L230" s="226" t="s">
        <v>19</v>
      </c>
      <c r="M230" s="248">
        <f t="shared" si="229"/>
        <v>194</v>
      </c>
      <c r="N230" s="249">
        <f t="shared" si="229"/>
        <v>377</v>
      </c>
      <c r="O230" s="177">
        <f t="shared" si="230"/>
        <v>571</v>
      </c>
      <c r="P230" s="102">
        <f>+P176+P203</f>
        <v>1</v>
      </c>
      <c r="Q230" s="183">
        <f t="shared" si="231"/>
        <v>572</v>
      </c>
      <c r="R230" s="248">
        <f t="shared" si="232"/>
        <v>255</v>
      </c>
      <c r="S230" s="249">
        <f t="shared" si="232"/>
        <v>715</v>
      </c>
      <c r="T230" s="177">
        <f t="shared" si="233"/>
        <v>970</v>
      </c>
      <c r="U230" s="102">
        <f>+U176+U203</f>
        <v>1</v>
      </c>
      <c r="V230" s="187">
        <f t="shared" si="234"/>
        <v>971</v>
      </c>
      <c r="W230" s="222">
        <f>IF(Q230=0,0,((V230/Q230)-1)*100)</f>
        <v>69.755244755244746</v>
      </c>
    </row>
    <row r="231" spans="1:23" ht="13.5" thickBot="1" x14ac:dyDescent="0.25">
      <c r="B231" s="212"/>
      <c r="C231" s="123"/>
      <c r="D231" s="123"/>
      <c r="E231" s="123"/>
      <c r="F231" s="123"/>
      <c r="G231" s="123"/>
      <c r="H231" s="123"/>
      <c r="I231" s="124"/>
      <c r="L231" s="226" t="s">
        <v>20</v>
      </c>
      <c r="M231" s="248">
        <f t="shared" si="229"/>
        <v>174</v>
      </c>
      <c r="N231" s="249">
        <f t="shared" si="229"/>
        <v>581</v>
      </c>
      <c r="O231" s="177">
        <f>+M231+N231</f>
        <v>755</v>
      </c>
      <c r="P231" s="102">
        <f>+P177+P204</f>
        <v>2</v>
      </c>
      <c r="Q231" s="183">
        <f>+O231+P231</f>
        <v>757</v>
      </c>
      <c r="R231" s="248">
        <f t="shared" si="232"/>
        <v>248</v>
      </c>
      <c r="S231" s="249">
        <f t="shared" si="232"/>
        <v>676</v>
      </c>
      <c r="T231" s="177">
        <f>+R231+S231</f>
        <v>924</v>
      </c>
      <c r="U231" s="102">
        <f>+U177+U204</f>
        <v>1</v>
      </c>
      <c r="V231" s="187">
        <f>+T231+U231</f>
        <v>925</v>
      </c>
      <c r="W231" s="222">
        <f>IF(Q231=0,0,((V231/Q231)-1)*100)</f>
        <v>22.192866578599734</v>
      </c>
    </row>
    <row r="232" spans="1:23" ht="14.25" thickTop="1" thickBot="1" x14ac:dyDescent="0.25">
      <c r="B232" s="212"/>
      <c r="C232" s="123"/>
      <c r="D232" s="123"/>
      <c r="E232" s="123"/>
      <c r="F232" s="123"/>
      <c r="G232" s="123"/>
      <c r="H232" s="123"/>
      <c r="I232" s="124"/>
      <c r="L232" s="208" t="s">
        <v>89</v>
      </c>
      <c r="M232" s="189">
        <f t="shared" ref="M232:V232" si="235">+M229+M230+M231</f>
        <v>621</v>
      </c>
      <c r="N232" s="190">
        <f t="shared" si="235"/>
        <v>1311</v>
      </c>
      <c r="O232" s="189">
        <f t="shared" si="235"/>
        <v>1932</v>
      </c>
      <c r="P232" s="189">
        <f t="shared" si="235"/>
        <v>4</v>
      </c>
      <c r="Q232" s="189">
        <f t="shared" si="235"/>
        <v>1936</v>
      </c>
      <c r="R232" s="189">
        <f t="shared" si="235"/>
        <v>775</v>
      </c>
      <c r="S232" s="190">
        <f t="shared" si="235"/>
        <v>2121</v>
      </c>
      <c r="T232" s="189">
        <f t="shared" si="235"/>
        <v>2896</v>
      </c>
      <c r="U232" s="189">
        <f t="shared" si="235"/>
        <v>3</v>
      </c>
      <c r="V232" s="191">
        <f t="shared" si="235"/>
        <v>2899</v>
      </c>
      <c r="W232" s="192">
        <f t="shared" ref="W232" si="236">IF(Q232=0,0,((V232/Q232)-1)*100)</f>
        <v>49.741735537190081</v>
      </c>
    </row>
    <row r="233" spans="1:23" ht="13.5" thickTop="1" x14ac:dyDescent="0.2">
      <c r="B233" s="212"/>
      <c r="C233" s="123"/>
      <c r="D233" s="123"/>
      <c r="E233" s="123"/>
      <c r="F233" s="123"/>
      <c r="G233" s="123"/>
      <c r="H233" s="123"/>
      <c r="I233" s="124"/>
      <c r="L233" s="226" t="s">
        <v>21</v>
      </c>
      <c r="M233" s="248">
        <f>+M179+M206</f>
        <v>150</v>
      </c>
      <c r="N233" s="249">
        <f>+N179+N206</f>
        <v>476</v>
      </c>
      <c r="O233" s="177">
        <f t="shared" ref="O233:O237" si="237">+M233+N233</f>
        <v>626</v>
      </c>
      <c r="P233" s="102">
        <f>+P179+P206</f>
        <v>1</v>
      </c>
      <c r="Q233" s="183">
        <f t="shared" ref="Q233:Q237" si="238">+O233+P233</f>
        <v>627</v>
      </c>
      <c r="R233" s="248">
        <f>+R179+R206</f>
        <v>194</v>
      </c>
      <c r="S233" s="249">
        <f>+S179+S206</f>
        <v>583</v>
      </c>
      <c r="T233" s="177">
        <f t="shared" ref="T233" si="239">+R233+S233</f>
        <v>777</v>
      </c>
      <c r="U233" s="102">
        <f>+U179+U206</f>
        <v>0</v>
      </c>
      <c r="V233" s="187">
        <f t="shared" ref="V233" si="240">+T233+U233</f>
        <v>777</v>
      </c>
      <c r="W233" s="222">
        <f t="shared" si="223"/>
        <v>23.923444976076546</v>
      </c>
    </row>
    <row r="234" spans="1:23" ht="13.5" thickBot="1" x14ac:dyDescent="0.25">
      <c r="B234" s="212"/>
      <c r="C234" s="123"/>
      <c r="D234" s="123"/>
      <c r="E234" s="123"/>
      <c r="F234" s="123"/>
      <c r="G234" s="123"/>
      <c r="H234" s="123"/>
      <c r="I234" s="124"/>
      <c r="L234" s="226" t="s">
        <v>90</v>
      </c>
      <c r="M234" s="248">
        <f>+M180+M207</f>
        <v>183</v>
      </c>
      <c r="N234" s="249">
        <f>+N180+N207</f>
        <v>568</v>
      </c>
      <c r="O234" s="177">
        <f>+M234+N234</f>
        <v>751</v>
      </c>
      <c r="P234" s="102">
        <f>+P180+P207</f>
        <v>2</v>
      </c>
      <c r="Q234" s="183">
        <f>+O234+P234</f>
        <v>753</v>
      </c>
      <c r="R234" s="248">
        <f>+R180+R207</f>
        <v>219</v>
      </c>
      <c r="S234" s="249">
        <f>+S180+S207</f>
        <v>652</v>
      </c>
      <c r="T234" s="177">
        <f>+R234+S234</f>
        <v>871</v>
      </c>
      <c r="U234" s="102">
        <f>+U180+U207</f>
        <v>0</v>
      </c>
      <c r="V234" s="187">
        <f>+T234+U234</f>
        <v>871</v>
      </c>
      <c r="W234" s="222">
        <f>IF(Q234=0,0,((V234/Q234)-1)*100)</f>
        <v>15.670650730411694</v>
      </c>
    </row>
    <row r="235" spans="1:23" ht="14.25" thickTop="1" thickBot="1" x14ac:dyDescent="0.25">
      <c r="B235" s="212"/>
      <c r="C235" s="123"/>
      <c r="D235" s="123"/>
      <c r="E235" s="123"/>
      <c r="F235" s="123"/>
      <c r="G235" s="123"/>
      <c r="H235" s="123"/>
      <c r="I235" s="124"/>
      <c r="L235" s="208" t="s">
        <v>94</v>
      </c>
      <c r="M235" s="189">
        <f t="shared" ref="M235" si="241">+M232+M233+M234</f>
        <v>954</v>
      </c>
      <c r="N235" s="190">
        <f t="shared" ref="N235" si="242">+N232+N233+N234</f>
        <v>2355</v>
      </c>
      <c r="O235" s="189">
        <f t="shared" ref="O235" si="243">+O232+O233+O234</f>
        <v>3309</v>
      </c>
      <c r="P235" s="189">
        <f t="shared" ref="P235" si="244">+P232+P233+P234</f>
        <v>7</v>
      </c>
      <c r="Q235" s="189">
        <f t="shared" ref="Q235" si="245">+Q232+Q233+Q234</f>
        <v>3316</v>
      </c>
      <c r="R235" s="189">
        <f t="shared" ref="R235" si="246">+R232+R233+R234</f>
        <v>1188</v>
      </c>
      <c r="S235" s="190">
        <f t="shared" ref="S235" si="247">+S232+S233+S234</f>
        <v>3356</v>
      </c>
      <c r="T235" s="189">
        <f t="shared" ref="T235" si="248">+T232+T233+T234</f>
        <v>4544</v>
      </c>
      <c r="U235" s="189">
        <f t="shared" ref="U235" si="249">+U232+U233+U234</f>
        <v>3</v>
      </c>
      <c r="V235" s="191">
        <f t="shared" ref="V235" si="250">+V232+V233+V234</f>
        <v>4547</v>
      </c>
      <c r="W235" s="192">
        <f t="shared" ref="W235:W236" si="251">IF(Q235=0,0,((V235/Q235)-1)*100)</f>
        <v>37.123039806996381</v>
      </c>
    </row>
    <row r="236" spans="1:23" ht="14.25" thickTop="1" thickBot="1" x14ac:dyDescent="0.25">
      <c r="B236" s="212"/>
      <c r="C236" s="123"/>
      <c r="D236" s="123"/>
      <c r="E236" s="123"/>
      <c r="F236" s="123"/>
      <c r="G236" s="123"/>
      <c r="H236" s="123"/>
      <c r="I236" s="124"/>
      <c r="L236" s="208" t="s">
        <v>95</v>
      </c>
      <c r="M236" s="189">
        <f t="shared" ref="M236:V236" si="252">+M228+M232+M233+M234</f>
        <v>1500</v>
      </c>
      <c r="N236" s="190">
        <f t="shared" si="252"/>
        <v>3119</v>
      </c>
      <c r="O236" s="189">
        <f t="shared" si="252"/>
        <v>4619</v>
      </c>
      <c r="P236" s="189">
        <f t="shared" si="252"/>
        <v>10</v>
      </c>
      <c r="Q236" s="189">
        <f t="shared" si="252"/>
        <v>4629</v>
      </c>
      <c r="R236" s="189">
        <f t="shared" si="252"/>
        <v>1975</v>
      </c>
      <c r="S236" s="190">
        <f t="shared" si="252"/>
        <v>5539</v>
      </c>
      <c r="T236" s="189">
        <f t="shared" si="252"/>
        <v>7514</v>
      </c>
      <c r="U236" s="189">
        <f t="shared" si="252"/>
        <v>17</v>
      </c>
      <c r="V236" s="191">
        <f t="shared" si="252"/>
        <v>7531</v>
      </c>
      <c r="W236" s="192">
        <f t="shared" si="251"/>
        <v>62.691726074746157</v>
      </c>
    </row>
    <row r="237" spans="1:23" ht="14.25" thickTop="1" thickBot="1" x14ac:dyDescent="0.25">
      <c r="B237" s="212"/>
      <c r="C237" s="123"/>
      <c r="D237" s="123"/>
      <c r="E237" s="123"/>
      <c r="F237" s="123"/>
      <c r="G237" s="123"/>
      <c r="H237" s="123"/>
      <c r="I237" s="124"/>
      <c r="L237" s="226" t="s">
        <v>22</v>
      </c>
      <c r="M237" s="248">
        <f>+M183+M210</f>
        <v>211</v>
      </c>
      <c r="N237" s="249">
        <f>+N183+N210</f>
        <v>607</v>
      </c>
      <c r="O237" s="179">
        <f t="shared" si="237"/>
        <v>818</v>
      </c>
      <c r="P237" s="255">
        <f>+P183+P210</f>
        <v>1</v>
      </c>
      <c r="Q237" s="183">
        <f t="shared" si="238"/>
        <v>819</v>
      </c>
      <c r="R237" s="248"/>
      <c r="S237" s="249"/>
      <c r="T237" s="179"/>
      <c r="U237" s="255"/>
      <c r="V237" s="187"/>
      <c r="W237" s="222"/>
    </row>
    <row r="238" spans="1:23" ht="14.25" thickTop="1" thickBot="1" x14ac:dyDescent="0.25">
      <c r="A238" s="125"/>
      <c r="B238" s="126"/>
      <c r="C238" s="127"/>
      <c r="D238" s="127"/>
      <c r="E238" s="127"/>
      <c r="F238" s="127"/>
      <c r="G238" s="127"/>
      <c r="H238" s="127"/>
      <c r="I238" s="128"/>
      <c r="J238" s="125"/>
      <c r="L238" s="209" t="s">
        <v>23</v>
      </c>
      <c r="M238" s="193">
        <f t="shared" ref="M238:Q238" si="253">+M233+M234+M237</f>
        <v>544</v>
      </c>
      <c r="N238" s="193">
        <f t="shared" si="253"/>
        <v>1651</v>
      </c>
      <c r="O238" s="194">
        <f t="shared" si="253"/>
        <v>2195</v>
      </c>
      <c r="P238" s="195">
        <f t="shared" si="253"/>
        <v>4</v>
      </c>
      <c r="Q238" s="196">
        <f t="shared" si="253"/>
        <v>2199</v>
      </c>
      <c r="R238" s="193"/>
      <c r="S238" s="193"/>
      <c r="T238" s="197"/>
      <c r="U238" s="197"/>
      <c r="V238" s="197"/>
      <c r="W238" s="198"/>
    </row>
    <row r="239" spans="1:23" ht="14.25" customHeight="1" thickTop="1" x14ac:dyDescent="0.2">
      <c r="A239" s="129"/>
      <c r="B239" s="213"/>
      <c r="C239" s="130"/>
      <c r="D239" s="130"/>
      <c r="E239" s="130"/>
      <c r="F239" s="130"/>
      <c r="G239" s="130"/>
      <c r="H239" s="130"/>
      <c r="I239" s="131"/>
      <c r="J239" s="129"/>
      <c r="K239" s="129"/>
      <c r="L239" s="260" t="s">
        <v>25</v>
      </c>
      <c r="M239" s="261">
        <f t="shared" ref="M239:N241" si="254">+M185+M212</f>
        <v>246</v>
      </c>
      <c r="N239" s="262">
        <f t="shared" si="254"/>
        <v>707</v>
      </c>
      <c r="O239" s="180">
        <f t="shared" ref="O239:O241" si="255">+M239+N239</f>
        <v>953</v>
      </c>
      <c r="P239" s="263">
        <f>+P185+P212</f>
        <v>2</v>
      </c>
      <c r="Q239" s="185">
        <f t="shared" ref="Q239:Q241" si="256">+O239+P239</f>
        <v>955</v>
      </c>
      <c r="R239" s="261"/>
      <c r="S239" s="262"/>
      <c r="T239" s="180"/>
      <c r="U239" s="263"/>
      <c r="V239" s="188"/>
      <c r="W239" s="264"/>
    </row>
    <row r="240" spans="1:23" ht="14.25" customHeight="1" x14ac:dyDescent="0.2">
      <c r="A240" s="129"/>
      <c r="B240" s="214"/>
      <c r="C240" s="132"/>
      <c r="D240" s="132"/>
      <c r="E240" s="132"/>
      <c r="F240" s="132"/>
      <c r="G240" s="132"/>
      <c r="H240" s="132"/>
      <c r="I240" s="133"/>
      <c r="J240" s="129"/>
      <c r="K240" s="129"/>
      <c r="L240" s="260" t="s">
        <v>26</v>
      </c>
      <c r="M240" s="261">
        <f t="shared" si="254"/>
        <v>251</v>
      </c>
      <c r="N240" s="262">
        <f t="shared" si="254"/>
        <v>694</v>
      </c>
      <c r="O240" s="180">
        <f>+M240+N240</f>
        <v>945</v>
      </c>
      <c r="P240" s="265">
        <f>+P186+P213</f>
        <v>3</v>
      </c>
      <c r="Q240" s="185">
        <f>+O240+P240</f>
        <v>948</v>
      </c>
      <c r="R240" s="261"/>
      <c r="S240" s="262"/>
      <c r="T240" s="180"/>
      <c r="U240" s="265"/>
      <c r="V240" s="180"/>
      <c r="W240" s="264"/>
    </row>
    <row r="241" spans="1:23" ht="14.25" customHeight="1" thickBot="1" x14ac:dyDescent="0.25">
      <c r="A241" s="129"/>
      <c r="B241" s="214"/>
      <c r="C241" s="132"/>
      <c r="D241" s="132"/>
      <c r="E241" s="132"/>
      <c r="F241" s="132"/>
      <c r="G241" s="132"/>
      <c r="H241" s="132"/>
      <c r="I241" s="133"/>
      <c r="J241" s="129"/>
      <c r="K241" s="129"/>
      <c r="L241" s="260" t="s">
        <v>27</v>
      </c>
      <c r="M241" s="261">
        <f t="shared" si="254"/>
        <v>237</v>
      </c>
      <c r="N241" s="262">
        <f t="shared" si="254"/>
        <v>650</v>
      </c>
      <c r="O241" s="181">
        <f t="shared" si="255"/>
        <v>887</v>
      </c>
      <c r="P241" s="266">
        <f>+P187+P214</f>
        <v>19</v>
      </c>
      <c r="Q241" s="185">
        <f t="shared" si="256"/>
        <v>906</v>
      </c>
      <c r="R241" s="261"/>
      <c r="S241" s="262"/>
      <c r="T241" s="180"/>
      <c r="U241" s="266"/>
      <c r="V241" s="188"/>
      <c r="W241" s="264"/>
    </row>
    <row r="242" spans="1:23" ht="14.25" customHeight="1" thickTop="1" thickBot="1" x14ac:dyDescent="0.25">
      <c r="B242" s="212"/>
      <c r="C242" s="123"/>
      <c r="D242" s="123"/>
      <c r="E242" s="123"/>
      <c r="F242" s="123"/>
      <c r="G242" s="123"/>
      <c r="H242" s="123"/>
      <c r="I242" s="124"/>
      <c r="L242" s="208" t="s">
        <v>28</v>
      </c>
      <c r="M242" s="189">
        <f t="shared" ref="M242:Q242" si="257">+M239+M240+M241</f>
        <v>734</v>
      </c>
      <c r="N242" s="190">
        <f t="shared" si="257"/>
        <v>2051</v>
      </c>
      <c r="O242" s="189">
        <f t="shared" si="257"/>
        <v>2785</v>
      </c>
      <c r="P242" s="189">
        <f t="shared" si="257"/>
        <v>24</v>
      </c>
      <c r="Q242" s="195">
        <f t="shared" si="257"/>
        <v>2809</v>
      </c>
      <c r="R242" s="189"/>
      <c r="S242" s="190"/>
      <c r="T242" s="189"/>
      <c r="U242" s="189"/>
      <c r="V242" s="195"/>
      <c r="W242" s="192"/>
    </row>
    <row r="243" spans="1:23" ht="14.25" thickTop="1" thickBot="1" x14ac:dyDescent="0.25">
      <c r="B243" s="212"/>
      <c r="C243" s="123"/>
      <c r="D243" s="123"/>
      <c r="E243" s="123"/>
      <c r="F243" s="123"/>
      <c r="G243" s="123"/>
      <c r="H243" s="123"/>
      <c r="I243" s="124"/>
      <c r="L243" s="208" t="s">
        <v>92</v>
      </c>
      <c r="M243" s="189">
        <f t="shared" ref="M243:Q243" si="258">+M228+M232+M238+M242</f>
        <v>2445</v>
      </c>
      <c r="N243" s="190">
        <f t="shared" si="258"/>
        <v>5777</v>
      </c>
      <c r="O243" s="189">
        <f t="shared" si="258"/>
        <v>8222</v>
      </c>
      <c r="P243" s="189">
        <f t="shared" si="258"/>
        <v>35</v>
      </c>
      <c r="Q243" s="189">
        <f t="shared" si="258"/>
        <v>8257</v>
      </c>
      <c r="R243" s="189"/>
      <c r="S243" s="190"/>
      <c r="T243" s="189"/>
      <c r="U243" s="189"/>
      <c r="V243" s="191"/>
      <c r="W243" s="192"/>
    </row>
    <row r="244" spans="1:23" ht="13.5" thickTop="1" x14ac:dyDescent="0.2">
      <c r="B244" s="202"/>
      <c r="C244" s="95"/>
      <c r="D244" s="95"/>
      <c r="E244" s="95"/>
      <c r="F244" s="95"/>
      <c r="G244" s="95"/>
      <c r="H244" s="95"/>
      <c r="I244" s="96"/>
      <c r="L244" s="205" t="s">
        <v>61</v>
      </c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6"/>
    </row>
  </sheetData>
  <sheetProtection password="CF53" sheet="1" objects="1" scenarios="1"/>
  <customSheetViews>
    <customSheetView guid="{ED529B84-E379-4C9B-A677-BE1D384436B0}" fitToPage="1" topLeftCell="A92">
      <selection activeCell="R99" sqref="R99"/>
      <pageMargins left="0.74803149606299213" right="0.74803149606299213" top="0.98425196850393704" bottom="0.98425196850393704" header="0.51181102362204722" footer="0.51181102362204722"/>
      <printOptions horizontalCentered="1"/>
      <pageSetup paperSize="9" scale="64" orientation="portrait" r:id="rId1"/>
      <headerFooter alignWithMargins="0">
        <oddHeader>&amp;LMonthly Air Transport statistics : Airports of Thailand Public Company Limited</oddHeader>
        <oddFooter>&amp;LAir Transport Information Division, Corporate Strategy Department&amp;C&amp;D&amp;R&amp;T</oddFooter>
      </headerFooter>
    </customSheetView>
  </customSheetViews>
  <mergeCells count="48"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M86:Q86"/>
    <mergeCell ref="R86:V86"/>
    <mergeCell ref="M140:Q140"/>
    <mergeCell ref="R140:V140"/>
    <mergeCell ref="L110:W110"/>
    <mergeCell ref="L111:W111"/>
    <mergeCell ref="L164:W164"/>
    <mergeCell ref="L165:W165"/>
    <mergeCell ref="M167:Q167"/>
    <mergeCell ref="R167:V167"/>
    <mergeCell ref="M113:Q113"/>
    <mergeCell ref="R113:V113"/>
    <mergeCell ref="L137:W137"/>
    <mergeCell ref="L138:W138"/>
    <mergeCell ref="C32:E32"/>
    <mergeCell ref="F32:H32"/>
    <mergeCell ref="L83:W83"/>
    <mergeCell ref="L84:W84"/>
    <mergeCell ref="B57:I57"/>
    <mergeCell ref="L57:W57"/>
    <mergeCell ref="M59:Q59"/>
    <mergeCell ref="R59:V59"/>
    <mergeCell ref="C59:E59"/>
    <mergeCell ref="F59:H59"/>
    <mergeCell ref="B2:I2"/>
    <mergeCell ref="L2:W2"/>
    <mergeCell ref="B3:I3"/>
    <mergeCell ref="L3:W3"/>
    <mergeCell ref="B56:I56"/>
    <mergeCell ref="L56:W56"/>
    <mergeCell ref="M5:Q5"/>
    <mergeCell ref="R5:V5"/>
    <mergeCell ref="L29:W29"/>
    <mergeCell ref="M32:Q32"/>
    <mergeCell ref="C5:E5"/>
    <mergeCell ref="F5:H5"/>
    <mergeCell ref="B30:I30"/>
    <mergeCell ref="B29:I29"/>
    <mergeCell ref="R32:V32"/>
    <mergeCell ref="L30:W30"/>
  </mergeCells>
  <phoneticPr fontId="26" type="noConversion"/>
  <conditionalFormatting sqref="J1:K1048576 A1:A1048576">
    <cfRule type="containsText" dxfId="10" priority="2" operator="containsText" text="NOT OK">
      <formula>NOT(ISERROR(SEARCH("NOT OK",A1)))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r:id="rId2"/>
  <headerFooter alignWithMargins="0">
    <oddHeader>&amp;LMonthly Air Transport statistics : Airports of Thailand Public Company Limited</oddHeader>
    <oddFooter>&amp;LAir Transport Information Division, Corporate Strategy Department&amp;C&amp;D&amp;R&amp;T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3"/>
  <sheetViews>
    <sheetView workbookViewId="0">
      <selection activeCell="F22" sqref="F22"/>
    </sheetView>
  </sheetViews>
  <sheetFormatPr defaultRowHeight="23.25" x14ac:dyDescent="0.5"/>
  <cols>
    <col min="1" max="1" width="14.7109375" bestFit="1" customWidth="1"/>
    <col min="2" max="2" width="11.140625" customWidth="1"/>
    <col min="3" max="3" width="14.140625" customWidth="1"/>
    <col min="4" max="4" width="10.7109375" style="57" customWidth="1"/>
    <col min="5" max="5" width="14" customWidth="1"/>
    <col min="6" max="6" width="11" style="57" customWidth="1"/>
    <col min="7" max="7" width="13" customWidth="1"/>
    <col min="8" max="8" width="11" style="57" bestFit="1" customWidth="1"/>
    <col min="10" max="10" width="9.140625" style="73"/>
    <col min="11" max="11" width="9.140625" style="57"/>
    <col min="12" max="12" width="10.85546875" style="73" bestFit="1" customWidth="1"/>
    <col min="13" max="13" width="10.7109375" style="57" bestFit="1" customWidth="1"/>
    <col min="14" max="14" width="9.140625" style="73"/>
    <col min="15" max="15" width="9.140625" style="57"/>
  </cols>
  <sheetData>
    <row r="1" spans="1:15" ht="24" thickBot="1" x14ac:dyDescent="0.55000000000000004">
      <c r="A1" s="27" t="s">
        <v>73</v>
      </c>
      <c r="B1" s="27"/>
      <c r="C1" s="27"/>
      <c r="D1" s="52"/>
      <c r="E1" s="27"/>
      <c r="F1" s="52"/>
      <c r="G1" s="27"/>
      <c r="H1" s="52"/>
    </row>
    <row r="2" spans="1:15" ht="24" thickBot="1" x14ac:dyDescent="0.55000000000000004">
      <c r="A2" s="357"/>
      <c r="B2" s="358"/>
      <c r="C2" s="349" t="s">
        <v>63</v>
      </c>
      <c r="D2" s="350"/>
      <c r="E2" s="349" t="s">
        <v>64</v>
      </c>
      <c r="F2" s="350"/>
      <c r="G2" s="349" t="s">
        <v>65</v>
      </c>
      <c r="H2" s="350"/>
    </row>
    <row r="3" spans="1:15" ht="23.25" customHeight="1" thickBot="1" x14ac:dyDescent="0.55000000000000004">
      <c r="A3" s="359"/>
      <c r="B3" s="360"/>
      <c r="C3" s="12" t="s">
        <v>66</v>
      </c>
      <c r="D3" s="53" t="s">
        <v>67</v>
      </c>
      <c r="E3" s="12" t="s">
        <v>68</v>
      </c>
      <c r="F3" s="53" t="s">
        <v>67</v>
      </c>
      <c r="G3" s="12" t="s">
        <v>69</v>
      </c>
      <c r="H3" s="53" t="s">
        <v>67</v>
      </c>
    </row>
    <row r="4" spans="1:15" ht="24" thickBot="1" x14ac:dyDescent="0.55000000000000004">
      <c r="A4" s="351">
        <v>41030</v>
      </c>
      <c r="B4" s="13" t="s">
        <v>70</v>
      </c>
      <c r="C4" s="45">
        <f>TOTAL!H25</f>
        <v>0</v>
      </c>
      <c r="D4" s="90">
        <f>TOTAL!I25/100</f>
        <v>0</v>
      </c>
      <c r="E4" s="45">
        <f>TOTAL!V25</f>
        <v>0</v>
      </c>
      <c r="F4" s="90">
        <f>TOTAL!W25/100</f>
        <v>0</v>
      </c>
      <c r="G4" s="45">
        <f>TOTAL!Z106</f>
        <v>0</v>
      </c>
      <c r="H4" s="90">
        <f>TOTAL!AA106/100</f>
        <v>0</v>
      </c>
      <c r="K4" s="73"/>
      <c r="M4" s="73"/>
    </row>
    <row r="5" spans="1:15" ht="24" thickBot="1" x14ac:dyDescent="0.55000000000000004">
      <c r="A5" s="352"/>
      <c r="B5" s="13" t="s">
        <v>71</v>
      </c>
      <c r="C5" s="45">
        <f>TOTAL!H52</f>
        <v>0</v>
      </c>
      <c r="D5" s="90">
        <f>TOTAL!I52/100</f>
        <v>0</v>
      </c>
      <c r="E5" s="45">
        <f>TOTAL!V52</f>
        <v>0</v>
      </c>
      <c r="F5" s="90">
        <f>TOTAL!W52/100</f>
        <v>0</v>
      </c>
      <c r="G5" s="45">
        <f>TOTAL!Z133</f>
        <v>0</v>
      </c>
      <c r="H5" s="90">
        <f>TOTAL!AA133/100</f>
        <v>0</v>
      </c>
    </row>
    <row r="6" spans="1:15" ht="24" thickBot="1" x14ac:dyDescent="0.55000000000000004">
      <c r="A6" s="353"/>
      <c r="B6" s="13" t="s">
        <v>72</v>
      </c>
      <c r="C6" s="46">
        <f>TOTAL!H79</f>
        <v>0</v>
      </c>
      <c r="D6" s="91">
        <f>TOTAL!I79/100</f>
        <v>0</v>
      </c>
      <c r="E6" s="46">
        <f>TOTAL!V79</f>
        <v>0</v>
      </c>
      <c r="F6" s="91">
        <f>TOTAL!W79/100</f>
        <v>0</v>
      </c>
      <c r="G6" s="46">
        <f>TOTAL!Z160</f>
        <v>0</v>
      </c>
      <c r="H6" s="91">
        <f>TOTAL!AA160/100</f>
        <v>0</v>
      </c>
    </row>
    <row r="7" spans="1:15" ht="7.5" customHeight="1" thickBot="1" x14ac:dyDescent="0.55000000000000004">
      <c r="A7" s="14"/>
      <c r="B7" s="15"/>
      <c r="C7" s="33"/>
      <c r="D7" s="54"/>
      <c r="E7" s="33"/>
      <c r="F7" s="54"/>
      <c r="G7" s="33"/>
      <c r="H7" s="54"/>
    </row>
    <row r="8" spans="1:15" ht="24" thickBot="1" x14ac:dyDescent="0.55000000000000004">
      <c r="A8" s="354" t="s">
        <v>86</v>
      </c>
      <c r="B8" s="16" t="s">
        <v>70</v>
      </c>
      <c r="C8" s="47">
        <f>TOTAL!H20</f>
        <v>243213</v>
      </c>
      <c r="D8" s="55">
        <f>TOTAL!I20/100</f>
        <v>7.4879568656914364E-2</v>
      </c>
      <c r="E8" s="47">
        <f>TOTAL!V20</f>
        <v>41657818</v>
      </c>
      <c r="F8" s="55">
        <f>TOTAL!W20/100</f>
        <v>0.16501836552170435</v>
      </c>
      <c r="G8" s="47">
        <f>TOTAL!Z100</f>
        <v>0</v>
      </c>
      <c r="H8" s="55">
        <f>TOTAL!AA100/100</f>
        <v>0</v>
      </c>
    </row>
    <row r="9" spans="1:15" ht="24" thickBot="1" x14ac:dyDescent="0.55000000000000004">
      <c r="A9" s="355"/>
      <c r="B9" s="16" t="s">
        <v>71</v>
      </c>
      <c r="C9" s="47">
        <f>TOTAL!H46</f>
        <v>145393</v>
      </c>
      <c r="D9" s="55">
        <f>TOTAL!I46/100</f>
        <v>0.17335689844405699</v>
      </c>
      <c r="E9" s="47">
        <f>TOTAL!V46</f>
        <v>19597296</v>
      </c>
      <c r="F9" s="55">
        <f>TOTAL!W46/100</f>
        <v>0.24809152575403726</v>
      </c>
      <c r="G9" s="47">
        <f>TOTAL!Z127</f>
        <v>0</v>
      </c>
      <c r="H9" s="55">
        <f>TOTAL!AA127/100</f>
        <v>0</v>
      </c>
    </row>
    <row r="10" spans="1:15" ht="24" thickBot="1" x14ac:dyDescent="0.55000000000000004">
      <c r="A10" s="356"/>
      <c r="B10" s="16" t="s">
        <v>72</v>
      </c>
      <c r="C10" s="48">
        <f>TOTAL!H73</f>
        <v>300528</v>
      </c>
      <c r="D10" s="56">
        <f>TOTAL!I73/100</f>
        <v>0.14432801267210915</v>
      </c>
      <c r="E10" s="48">
        <f>TOTAL!V73</f>
        <v>46258610</v>
      </c>
      <c r="F10" s="56">
        <f>TOTAL!W73/100</f>
        <v>0.23693250239418884</v>
      </c>
      <c r="G10" s="48">
        <f>TOTAL!Z154</f>
        <v>0</v>
      </c>
      <c r="H10" s="56">
        <f>TOTAL!AA154/100</f>
        <v>0</v>
      </c>
    </row>
    <row r="12" spans="1:15" ht="24" thickBot="1" x14ac:dyDescent="0.55000000000000004">
      <c r="A12" s="26" t="s">
        <v>80</v>
      </c>
      <c r="J12" s="86" t="s">
        <v>81</v>
      </c>
    </row>
    <row r="13" spans="1:15" ht="24" thickBot="1" x14ac:dyDescent="0.55000000000000004">
      <c r="A13" s="343"/>
      <c r="B13" s="344"/>
      <c r="C13" s="347" t="s">
        <v>63</v>
      </c>
      <c r="D13" s="348"/>
      <c r="E13" s="347" t="s">
        <v>64</v>
      </c>
      <c r="F13" s="348"/>
      <c r="G13" s="347" t="s">
        <v>65</v>
      </c>
      <c r="H13" s="348"/>
      <c r="J13" s="339" t="s">
        <v>63</v>
      </c>
      <c r="K13" s="340"/>
      <c r="L13" s="339" t="s">
        <v>64</v>
      </c>
      <c r="M13" s="340"/>
      <c r="N13" s="339" t="s">
        <v>65</v>
      </c>
      <c r="O13" s="340"/>
    </row>
    <row r="14" spans="1:15" ht="24" thickBot="1" x14ac:dyDescent="0.55000000000000004">
      <c r="A14" s="345"/>
      <c r="B14" s="346"/>
      <c r="C14" s="18" t="s">
        <v>74</v>
      </c>
      <c r="D14" s="58" t="s">
        <v>67</v>
      </c>
      <c r="E14" s="18" t="s">
        <v>75</v>
      </c>
      <c r="F14" s="58" t="s">
        <v>67</v>
      </c>
      <c r="G14" s="18" t="s">
        <v>69</v>
      </c>
      <c r="H14" s="58" t="s">
        <v>67</v>
      </c>
      <c r="J14" s="87" t="s">
        <v>79</v>
      </c>
      <c r="K14" s="67" t="s">
        <v>67</v>
      </c>
      <c r="L14" s="74" t="s">
        <v>75</v>
      </c>
      <c r="M14" s="67" t="s">
        <v>67</v>
      </c>
      <c r="N14" s="74" t="s">
        <v>69</v>
      </c>
      <c r="O14" s="67" t="s">
        <v>67</v>
      </c>
    </row>
    <row r="15" spans="1:15" ht="24" thickBot="1" x14ac:dyDescent="0.55000000000000004">
      <c r="A15" s="320">
        <v>41030</v>
      </c>
      <c r="B15" s="19" t="s">
        <v>76</v>
      </c>
      <c r="C15" s="20">
        <f>BKK!$H$25</f>
        <v>0</v>
      </c>
      <c r="D15" s="92">
        <f>BKK!$I$25/100</f>
        <v>0</v>
      </c>
      <c r="E15" s="20">
        <f>BKK!$V$25</f>
        <v>0</v>
      </c>
      <c r="F15" s="92">
        <f>BKK!$W$25/100</f>
        <v>0</v>
      </c>
      <c r="G15" s="20">
        <f>BKK!$Z$106</f>
        <v>0</v>
      </c>
      <c r="H15" s="92">
        <f>BKK!$AA$106/100</f>
        <v>0</v>
      </c>
      <c r="I15" s="17"/>
      <c r="J15" s="71">
        <f>DMK!$H$25</f>
        <v>0</v>
      </c>
      <c r="K15" s="94">
        <f>DMK!$I$25/100</f>
        <v>0</v>
      </c>
      <c r="L15" s="71">
        <f>DMK!$V$25</f>
        <v>0</v>
      </c>
      <c r="M15" s="215">
        <f>DMK!$W$25/100</f>
        <v>0</v>
      </c>
      <c r="N15" s="72">
        <f>DMK!$Z$106</f>
        <v>0</v>
      </c>
      <c r="O15" s="269">
        <f>DMK!$AA$106/100</f>
        <v>0</v>
      </c>
    </row>
    <row r="16" spans="1:15" ht="24" thickBot="1" x14ac:dyDescent="0.55000000000000004">
      <c r="A16" s="321"/>
      <c r="B16" s="19" t="s">
        <v>77</v>
      </c>
      <c r="C16" s="20">
        <f>BKK!$H$52</f>
        <v>0</v>
      </c>
      <c r="D16" s="92">
        <f>BKK!$I$52/100</f>
        <v>0</v>
      </c>
      <c r="E16" s="20">
        <f>BKK!$V$52</f>
        <v>0</v>
      </c>
      <c r="F16" s="92">
        <f>BKK!$W$52/100</f>
        <v>0</v>
      </c>
      <c r="G16" s="20">
        <f>BKK!$Z$133</f>
        <v>0</v>
      </c>
      <c r="H16" s="268">
        <f>BKK!$AA$133/100</f>
        <v>0</v>
      </c>
      <c r="I16" s="17"/>
      <c r="J16" s="71">
        <f>DMK!$H$52</f>
        <v>0</v>
      </c>
      <c r="K16" s="94">
        <f>DMK!$I$52/100</f>
        <v>0</v>
      </c>
      <c r="L16" s="71">
        <f>DMK!$V$52</f>
        <v>0</v>
      </c>
      <c r="M16" s="215">
        <f>DMK!$W$52/100</f>
        <v>0</v>
      </c>
      <c r="N16" s="72">
        <f>DMK!$Z$133</f>
        <v>0</v>
      </c>
      <c r="O16" s="269">
        <f>DMK!$AA$133/100</f>
        <v>0</v>
      </c>
    </row>
    <row r="17" spans="1:15" ht="24" thickBot="1" x14ac:dyDescent="0.55000000000000004">
      <c r="A17" s="322"/>
      <c r="B17" s="19" t="s">
        <v>78</v>
      </c>
      <c r="C17" s="21">
        <f>BKK!$H$79</f>
        <v>0</v>
      </c>
      <c r="D17" s="93">
        <f>BKK!$I$79/100</f>
        <v>0</v>
      </c>
      <c r="E17" s="21">
        <f>BKK!$V$79</f>
        <v>0</v>
      </c>
      <c r="F17" s="93">
        <f>BKK!$W$79/100</f>
        <v>0</v>
      </c>
      <c r="G17" s="21">
        <f>BKK!$Z$160</f>
        <v>0</v>
      </c>
      <c r="H17" s="93">
        <f>BKK!$AA$160/100</f>
        <v>0</v>
      </c>
      <c r="I17" s="17"/>
      <c r="J17" s="72">
        <f>DMK!$H$79</f>
        <v>0</v>
      </c>
      <c r="K17" s="269">
        <f>DMK!$I$79/100</f>
        <v>0</v>
      </c>
      <c r="L17" s="72">
        <f>DMK!$V$79</f>
        <v>0</v>
      </c>
      <c r="M17" s="216">
        <f>DMK!$W$79/100</f>
        <v>0</v>
      </c>
      <c r="N17" s="72">
        <f>DMK!$Z$160</f>
        <v>0</v>
      </c>
      <c r="O17" s="269">
        <f>DMK!$AA$160/100</f>
        <v>0</v>
      </c>
    </row>
    <row r="18" spans="1:15" ht="9" customHeight="1" thickBot="1" x14ac:dyDescent="0.55000000000000004">
      <c r="A18" s="14"/>
      <c r="B18" s="15"/>
      <c r="C18" s="22"/>
      <c r="D18" s="59"/>
      <c r="E18" s="22"/>
      <c r="F18" s="59"/>
      <c r="G18" s="22"/>
      <c r="H18" s="59"/>
      <c r="I18" s="17"/>
      <c r="J18" s="85"/>
      <c r="K18" s="88"/>
      <c r="L18" s="85"/>
      <c r="M18" s="88"/>
      <c r="N18" s="75"/>
      <c r="O18" s="54"/>
    </row>
    <row r="19" spans="1:15" ht="24" thickBot="1" x14ac:dyDescent="0.55000000000000004">
      <c r="A19" s="336" t="s">
        <v>87</v>
      </c>
      <c r="B19" s="23" t="s">
        <v>76</v>
      </c>
      <c r="C19" s="24">
        <f>BKK!$H$20</f>
        <v>162390</v>
      </c>
      <c r="D19" s="60">
        <f>BKK!$I$20/100</f>
        <v>2.0762224443229282E-2</v>
      </c>
      <c r="E19" s="24">
        <f>BKK!$V$20</f>
        <v>30035214</v>
      </c>
      <c r="F19" s="68">
        <f>BKK!$W$20/100</f>
        <v>0.12699121155738791</v>
      </c>
      <c r="G19" s="24">
        <f>BKK!$Z$100</f>
        <v>0</v>
      </c>
      <c r="H19" s="60">
        <f>BKK!$AA$100/100</f>
        <v>0</v>
      </c>
      <c r="I19" s="17"/>
      <c r="J19" s="76">
        <f>DMK!$H$20</f>
        <v>39385</v>
      </c>
      <c r="K19" s="68">
        <f>DMK!$I$20/100</f>
        <v>0.32940660230878294</v>
      </c>
      <c r="L19" s="76">
        <f>DMK!$V$20</f>
        <v>5492338</v>
      </c>
      <c r="M19" s="68">
        <f>DMK!$W$20/100</f>
        <v>0.5763912906583899</v>
      </c>
      <c r="N19" s="76">
        <f>DMK!$Z$100</f>
        <v>0</v>
      </c>
      <c r="O19" s="68">
        <f>DMK!$AA$100/100</f>
        <v>0</v>
      </c>
    </row>
    <row r="20" spans="1:15" ht="24" thickBot="1" x14ac:dyDescent="0.55000000000000004">
      <c r="A20" s="337"/>
      <c r="B20" s="23" t="s">
        <v>77</v>
      </c>
      <c r="C20" s="24">
        <f>BKK!$H$46</f>
        <v>28631</v>
      </c>
      <c r="D20" s="60">
        <f>BKK!$I$46/100</f>
        <v>-3.3764967975494775E-3</v>
      </c>
      <c r="E20" s="24">
        <f>BKK!$V$46</f>
        <v>3701480</v>
      </c>
      <c r="F20" s="60">
        <f>BKK!$W$46/100</f>
        <v>-1.2042655218773124E-2</v>
      </c>
      <c r="G20" s="24">
        <f>BKK!$Z$127</f>
        <v>0</v>
      </c>
      <c r="H20" s="60">
        <f>BKK!$AA$127/100</f>
        <v>0</v>
      </c>
      <c r="I20" s="17"/>
      <c r="J20" s="76">
        <f>DMK!$H$46</f>
        <v>65385</v>
      </c>
      <c r="K20" s="68">
        <f>DMK!$I$46/100</f>
        <v>0.27059852312475718</v>
      </c>
      <c r="L20" s="76">
        <f>DMK!$V$46</f>
        <v>8617238</v>
      </c>
      <c r="M20" s="68">
        <f>DMK!$W$46/100</f>
        <v>0.44012106242134874</v>
      </c>
      <c r="N20" s="76">
        <f>DMK!$Z$127</f>
        <v>0</v>
      </c>
      <c r="O20" s="68">
        <f>DMK!$AA$127/100</f>
        <v>0</v>
      </c>
    </row>
    <row r="21" spans="1:15" ht="24" thickBot="1" x14ac:dyDescent="0.55000000000000004">
      <c r="A21" s="338"/>
      <c r="B21" s="23" t="s">
        <v>78</v>
      </c>
      <c r="C21" s="25">
        <f>BKK!$H$73</f>
        <v>131731</v>
      </c>
      <c r="D21" s="61">
        <f>BKK!$I$73/100</f>
        <v>5.6645998604304193E-2</v>
      </c>
      <c r="E21" s="25">
        <f>BKK!$V$73</f>
        <v>22863532</v>
      </c>
      <c r="F21" s="61">
        <f>BKK!$W$73/100</f>
        <v>0.16432765983581141</v>
      </c>
      <c r="G21" s="25">
        <f>BKK!$Z$154</f>
        <v>0</v>
      </c>
      <c r="H21" s="61">
        <f>BKK!$AA$154/100</f>
        <v>0</v>
      </c>
      <c r="I21" s="17"/>
      <c r="J21" s="77">
        <f>DMK!$H$73</f>
        <v>90928</v>
      </c>
      <c r="K21" s="267">
        <f>DMK!$I$73/100</f>
        <v>0.29613844026627523</v>
      </c>
      <c r="L21" s="77">
        <f>DMK!$V$73</f>
        <v>12153409</v>
      </c>
      <c r="M21" s="267">
        <f>DMK!$W$73/100</f>
        <v>0.48920585712535236</v>
      </c>
      <c r="N21" s="77">
        <f>DMK!$Z$154</f>
        <v>0</v>
      </c>
      <c r="O21" s="267">
        <f>DMK!$AA$154/100</f>
        <v>0</v>
      </c>
    </row>
    <row r="23" spans="1:15" ht="24" thickBot="1" x14ac:dyDescent="0.55000000000000004">
      <c r="A23" s="26" t="s">
        <v>82</v>
      </c>
      <c r="J23" s="86" t="s">
        <v>83</v>
      </c>
    </row>
    <row r="24" spans="1:15" ht="24" thickBot="1" x14ac:dyDescent="0.55000000000000004">
      <c r="A24" s="328"/>
      <c r="B24" s="329"/>
      <c r="C24" s="341" t="s">
        <v>63</v>
      </c>
      <c r="D24" s="342"/>
      <c r="E24" s="341" t="s">
        <v>64</v>
      </c>
      <c r="F24" s="342"/>
      <c r="G24" s="341" t="s">
        <v>65</v>
      </c>
      <c r="H24" s="342"/>
      <c r="I24" s="28"/>
      <c r="J24" s="326" t="s">
        <v>63</v>
      </c>
      <c r="K24" s="327"/>
      <c r="L24" s="326" t="s">
        <v>64</v>
      </c>
      <c r="M24" s="327"/>
      <c r="N24" s="326" t="s">
        <v>65</v>
      </c>
      <c r="O24" s="327"/>
    </row>
    <row r="25" spans="1:15" ht="24" thickBot="1" x14ac:dyDescent="0.55000000000000004">
      <c r="A25" s="330"/>
      <c r="B25" s="331"/>
      <c r="C25" s="29" t="s">
        <v>74</v>
      </c>
      <c r="D25" s="62" t="s">
        <v>67</v>
      </c>
      <c r="E25" s="29" t="s">
        <v>75</v>
      </c>
      <c r="F25" s="62" t="s">
        <v>67</v>
      </c>
      <c r="G25" s="29" t="s">
        <v>69</v>
      </c>
      <c r="H25" s="62" t="s">
        <v>67</v>
      </c>
      <c r="I25" s="30"/>
      <c r="J25" s="78" t="s">
        <v>74</v>
      </c>
      <c r="K25" s="69" t="s">
        <v>67</v>
      </c>
      <c r="L25" s="78" t="s">
        <v>75</v>
      </c>
      <c r="M25" s="69" t="s">
        <v>67</v>
      </c>
      <c r="N25" s="78" t="s">
        <v>69</v>
      </c>
      <c r="O25" s="69" t="s">
        <v>67</v>
      </c>
    </row>
    <row r="26" spans="1:15" ht="24" thickBot="1" x14ac:dyDescent="0.55000000000000004">
      <c r="A26" s="320">
        <v>41030</v>
      </c>
      <c r="B26" s="19" t="s">
        <v>76</v>
      </c>
      <c r="C26" s="34">
        <f>CNX!$H$25</f>
        <v>0</v>
      </c>
      <c r="D26" s="50">
        <f>CNX!$I$25/100</f>
        <v>0</v>
      </c>
      <c r="E26" s="35">
        <f>CNX!$V$25</f>
        <v>0</v>
      </c>
      <c r="F26" s="50">
        <f>CNX!$W$25/100</f>
        <v>0</v>
      </c>
      <c r="G26" s="34">
        <f>CNX!$Z$106</f>
        <v>0</v>
      </c>
      <c r="H26" s="50">
        <f>CNX!$AA$106/100</f>
        <v>0</v>
      </c>
      <c r="I26" s="36"/>
      <c r="J26" s="79">
        <f>CEI!$H$25</f>
        <v>0</v>
      </c>
      <c r="K26" s="50">
        <f>CEI!$I$25/100</f>
        <v>0</v>
      </c>
      <c r="L26" s="79">
        <f>CEI!$V$25</f>
        <v>0</v>
      </c>
      <c r="M26" s="217">
        <f>CEI!$W$25/100</f>
        <v>0</v>
      </c>
      <c r="N26" s="79">
        <f>CEI!$Z$106</f>
        <v>0</v>
      </c>
      <c r="O26" s="50">
        <f>CEI!$AA$106/100</f>
        <v>0</v>
      </c>
    </row>
    <row r="27" spans="1:15" ht="24" thickBot="1" x14ac:dyDescent="0.55000000000000004">
      <c r="A27" s="321"/>
      <c r="B27" s="19" t="s">
        <v>77</v>
      </c>
      <c r="C27" s="35">
        <f>CNX!$H$52</f>
        <v>0</v>
      </c>
      <c r="D27" s="50">
        <f>CNX!$I$52/100</f>
        <v>0</v>
      </c>
      <c r="E27" s="35">
        <f>CNX!$V$52</f>
        <v>0</v>
      </c>
      <c r="F27" s="50">
        <f>CNX!$W$52/100</f>
        <v>0</v>
      </c>
      <c r="G27" s="35">
        <f>CNX!$Z$133</f>
        <v>0</v>
      </c>
      <c r="H27" s="50">
        <f>CNX!$AA$133/100</f>
        <v>0</v>
      </c>
      <c r="I27" s="36"/>
      <c r="J27" s="79">
        <f>CEI!$H$52</f>
        <v>0</v>
      </c>
      <c r="K27" s="50">
        <f>CEI!$I$52/100</f>
        <v>0</v>
      </c>
      <c r="L27" s="79">
        <f>CEI!$V$52</f>
        <v>0</v>
      </c>
      <c r="M27" s="50">
        <f>CEI!$W$52/100</f>
        <v>0</v>
      </c>
      <c r="N27" s="79">
        <f>CEI!$Z$133</f>
        <v>0</v>
      </c>
      <c r="O27" s="50">
        <f>CEI!$AA$133/100</f>
        <v>0</v>
      </c>
    </row>
    <row r="28" spans="1:15" ht="24" thickBot="1" x14ac:dyDescent="0.55000000000000004">
      <c r="A28" s="322"/>
      <c r="B28" s="19" t="s">
        <v>78</v>
      </c>
      <c r="C28" s="37">
        <f>CNX!$H$79</f>
        <v>0</v>
      </c>
      <c r="D28" s="51">
        <f>CNX!$I$79/100</f>
        <v>0</v>
      </c>
      <c r="E28" s="37">
        <f>CNX!$V$79</f>
        <v>0</v>
      </c>
      <c r="F28" s="51">
        <f>CNX!$W$79/100</f>
        <v>0</v>
      </c>
      <c r="G28" s="37">
        <f>CNX!$Z$160</f>
        <v>0</v>
      </c>
      <c r="H28" s="51">
        <f>CNX!$AA$160/100</f>
        <v>0</v>
      </c>
      <c r="I28" s="38"/>
      <c r="J28" s="80">
        <f>CEI!$H$79</f>
        <v>0</v>
      </c>
      <c r="K28" s="51">
        <f>CEI!$I$79/100</f>
        <v>0</v>
      </c>
      <c r="L28" s="80">
        <f>CEI!$V$79</f>
        <v>0</v>
      </c>
      <c r="M28" s="51">
        <f>CEI!$W$79/100</f>
        <v>0</v>
      </c>
      <c r="N28" s="80">
        <f>CEI!$Z$160</f>
        <v>0</v>
      </c>
      <c r="O28" s="51">
        <f>CEI!$AA$160/100</f>
        <v>0</v>
      </c>
    </row>
    <row r="29" spans="1:15" ht="6.75" customHeight="1" thickBot="1" x14ac:dyDescent="0.55000000000000004">
      <c r="A29" s="14"/>
      <c r="B29" s="14"/>
      <c r="C29" s="33"/>
      <c r="D29" s="54"/>
      <c r="E29" s="33"/>
      <c r="F29" s="54"/>
      <c r="G29" s="33"/>
      <c r="H29" s="54"/>
      <c r="I29" s="32"/>
      <c r="J29" s="75"/>
      <c r="K29" s="54"/>
      <c r="L29" s="75"/>
      <c r="M29" s="54"/>
      <c r="N29" s="75"/>
      <c r="O29" s="54"/>
    </row>
    <row r="30" spans="1:15" ht="24" thickBot="1" x14ac:dyDescent="0.55000000000000004">
      <c r="A30" s="323" t="s">
        <v>88</v>
      </c>
      <c r="B30" s="23" t="s">
        <v>76</v>
      </c>
      <c r="C30" s="39">
        <f>CNX!$H$20</f>
        <v>10124</v>
      </c>
      <c r="D30" s="63">
        <f>CNX!$I$20/100</f>
        <v>0.32011996348937272</v>
      </c>
      <c r="E30" s="39">
        <f>CNX!$V$20</f>
        <v>1171709</v>
      </c>
      <c r="F30" s="63">
        <f>CNX!$W$20/100</f>
        <v>0.44774468884292501</v>
      </c>
      <c r="G30" s="40">
        <f>CNX!$Z$100</f>
        <v>0</v>
      </c>
      <c r="H30" s="63">
        <f>CNX!$AA$100/100</f>
        <v>0</v>
      </c>
      <c r="I30" s="36"/>
      <c r="J30" s="81">
        <f>CEI!$H$20</f>
        <v>374</v>
      </c>
      <c r="K30" s="63">
        <f>CEI!$I$20/100</f>
        <v>0.17241379310344818</v>
      </c>
      <c r="L30" s="81">
        <f>CEI!$V$20</f>
        <v>19122</v>
      </c>
      <c r="M30" s="63">
        <f>CEI!$W$20/100</f>
        <v>-0.10485909559030049</v>
      </c>
      <c r="N30" s="81">
        <f>CEI!$Z$100</f>
        <v>0</v>
      </c>
      <c r="O30" s="63">
        <f>CEI!$AA$100/100</f>
        <v>0</v>
      </c>
    </row>
    <row r="31" spans="1:15" ht="24" thickBot="1" x14ac:dyDescent="0.55000000000000004">
      <c r="A31" s="324"/>
      <c r="B31" s="23" t="s">
        <v>77</v>
      </c>
      <c r="C31" s="39">
        <f>CNX!$H$46</f>
        <v>20227</v>
      </c>
      <c r="D31" s="63">
        <f>CNX!$I$46/100</f>
        <v>0.20917025346724061</v>
      </c>
      <c r="E31" s="39">
        <f>CNX!$V$46</f>
        <v>2647721</v>
      </c>
      <c r="F31" s="63">
        <f>CNX!$W$46/100</f>
        <v>0.25119840389235537</v>
      </c>
      <c r="G31" s="39">
        <f>CNX!$Z$127</f>
        <v>0</v>
      </c>
      <c r="H31" s="63">
        <f>CNX!$AA$127/100</f>
        <v>0</v>
      </c>
      <c r="I31" s="36"/>
      <c r="J31" s="81">
        <f>CEI!$H$46</f>
        <v>5522</v>
      </c>
      <c r="K31" s="63">
        <f>CEI!$I$46/100</f>
        <v>0.22629358205640693</v>
      </c>
      <c r="L31" s="81">
        <f>CEI!$V$46</f>
        <v>697764</v>
      </c>
      <c r="M31" s="63">
        <f>CEI!$W$46/100</f>
        <v>0.23479039510730204</v>
      </c>
      <c r="N31" s="81">
        <f>CEI!$Z$127</f>
        <v>0</v>
      </c>
      <c r="O31" s="63">
        <f>CEI!$AA$127/100</f>
        <v>0</v>
      </c>
    </row>
    <row r="32" spans="1:15" ht="24" thickBot="1" x14ac:dyDescent="0.55000000000000004">
      <c r="A32" s="325"/>
      <c r="B32" s="23" t="s">
        <v>78</v>
      </c>
      <c r="C32" s="41">
        <f>CNX!$H$73</f>
        <v>26977</v>
      </c>
      <c r="D32" s="64">
        <f>CNX!$I$73/100</f>
        <v>0.23115188024826572</v>
      </c>
      <c r="E32" s="41">
        <f>CNX!$V$73</f>
        <v>3434385</v>
      </c>
      <c r="F32" s="64">
        <f>CNX!$W$73/100</f>
        <v>0.28797535645053673</v>
      </c>
      <c r="G32" s="41">
        <f>CNX!$Z$154</f>
        <v>0</v>
      </c>
      <c r="H32" s="64">
        <f>CNX!$AA$154/100</f>
        <v>0</v>
      </c>
      <c r="I32" s="38"/>
      <c r="J32" s="82">
        <f>CEI!$H$73</f>
        <v>5763</v>
      </c>
      <c r="K32" s="64">
        <f>CEI!$I$73/100</f>
        <v>0.22538805018073571</v>
      </c>
      <c r="L32" s="82">
        <f>CEI!$V$73</f>
        <v>708491</v>
      </c>
      <c r="M32" s="64">
        <f>CEI!$W$73/100</f>
        <v>0.22345365408890827</v>
      </c>
      <c r="N32" s="82">
        <f>CEI!$Z$154</f>
        <v>0</v>
      </c>
      <c r="O32" s="64">
        <f>CEI!$AA$154/100</f>
        <v>0</v>
      </c>
    </row>
    <row r="33" spans="1:15" x14ac:dyDescent="0.5">
      <c r="C33" s="31"/>
      <c r="D33" s="65"/>
      <c r="E33" s="31"/>
      <c r="F33" s="65"/>
      <c r="G33" s="31"/>
      <c r="H33" s="65"/>
      <c r="I33" s="31"/>
      <c r="J33" s="83"/>
      <c r="K33" s="65"/>
      <c r="L33" s="83"/>
      <c r="M33" s="65"/>
      <c r="N33" s="83"/>
      <c r="O33" s="65"/>
    </row>
    <row r="34" spans="1:15" ht="24" thickBot="1" x14ac:dyDescent="0.55000000000000004">
      <c r="A34" s="26" t="s">
        <v>84</v>
      </c>
      <c r="C34" s="31"/>
      <c r="D34" s="65"/>
      <c r="E34" s="31"/>
      <c r="F34" s="65"/>
      <c r="G34" s="31"/>
      <c r="H34" s="65"/>
      <c r="I34" s="31"/>
      <c r="J34" s="86" t="s">
        <v>85</v>
      </c>
      <c r="K34" s="65"/>
      <c r="L34" s="83"/>
      <c r="M34" s="65"/>
      <c r="N34" s="83"/>
      <c r="O34" s="65"/>
    </row>
    <row r="35" spans="1:15" ht="24" thickBot="1" x14ac:dyDescent="0.55000000000000004">
      <c r="A35" s="328"/>
      <c r="B35" s="329"/>
      <c r="C35" s="332" t="s">
        <v>63</v>
      </c>
      <c r="D35" s="333"/>
      <c r="E35" s="332" t="s">
        <v>64</v>
      </c>
      <c r="F35" s="333"/>
      <c r="G35" s="332" t="s">
        <v>65</v>
      </c>
      <c r="H35" s="333"/>
      <c r="I35" s="42"/>
      <c r="J35" s="334" t="s">
        <v>63</v>
      </c>
      <c r="K35" s="335"/>
      <c r="L35" s="334" t="s">
        <v>64</v>
      </c>
      <c r="M35" s="335"/>
      <c r="N35" s="334" t="s">
        <v>65</v>
      </c>
      <c r="O35" s="335"/>
    </row>
    <row r="36" spans="1:15" ht="24" thickBot="1" x14ac:dyDescent="0.55000000000000004">
      <c r="A36" s="330"/>
      <c r="B36" s="331"/>
      <c r="C36" s="43" t="s">
        <v>74</v>
      </c>
      <c r="D36" s="66" t="s">
        <v>67</v>
      </c>
      <c r="E36" s="43" t="s">
        <v>75</v>
      </c>
      <c r="F36" s="66" t="s">
        <v>67</v>
      </c>
      <c r="G36" s="43" t="s">
        <v>69</v>
      </c>
      <c r="H36" s="66" t="s">
        <v>67</v>
      </c>
      <c r="I36" s="44"/>
      <c r="J36" s="84" t="s">
        <v>74</v>
      </c>
      <c r="K36" s="70" t="s">
        <v>67</v>
      </c>
      <c r="L36" s="84" t="s">
        <v>75</v>
      </c>
      <c r="M36" s="70" t="s">
        <v>67</v>
      </c>
      <c r="N36" s="84" t="s">
        <v>69</v>
      </c>
      <c r="O36" s="70" t="s">
        <v>67</v>
      </c>
    </row>
    <row r="37" spans="1:15" ht="24" thickBot="1" x14ac:dyDescent="0.55000000000000004">
      <c r="A37" s="320">
        <v>41030</v>
      </c>
      <c r="B37" s="19" t="s">
        <v>76</v>
      </c>
      <c r="C37" s="35">
        <f>HKT!$H$25</f>
        <v>0</v>
      </c>
      <c r="D37" s="50">
        <f>HKT!$I$25/100</f>
        <v>0</v>
      </c>
      <c r="E37" s="35">
        <f>HKT!$V$25</f>
        <v>0</v>
      </c>
      <c r="F37" s="50">
        <f>HKT!$W$25/100</f>
        <v>0</v>
      </c>
      <c r="G37" s="35">
        <f>HKT!$Z$106</f>
        <v>0</v>
      </c>
      <c r="H37" s="50">
        <f>HKT!$AA$106/100</f>
        <v>0</v>
      </c>
      <c r="I37" s="36"/>
      <c r="J37" s="79">
        <f>HDY!$H$25</f>
        <v>0</v>
      </c>
      <c r="K37" s="50">
        <f>HDY!$I$25/100</f>
        <v>0</v>
      </c>
      <c r="L37" s="79">
        <f>HDY!$V$25</f>
        <v>0</v>
      </c>
      <c r="M37" s="50">
        <f>HDY!$W$25/100</f>
        <v>0</v>
      </c>
      <c r="N37" s="79">
        <f>HDY!$Z$106</f>
        <v>0</v>
      </c>
      <c r="O37" s="50">
        <f>HDY!$AA$106/100</f>
        <v>0</v>
      </c>
    </row>
    <row r="38" spans="1:15" ht="24" thickBot="1" x14ac:dyDescent="0.55000000000000004">
      <c r="A38" s="321"/>
      <c r="B38" s="19" t="s">
        <v>77</v>
      </c>
      <c r="C38" s="35">
        <f>HKT!$H$52</f>
        <v>0</v>
      </c>
      <c r="D38" s="50">
        <f>HKT!$I$52/100</f>
        <v>0</v>
      </c>
      <c r="E38" s="35">
        <f>HKT!$V$52</f>
        <v>0</v>
      </c>
      <c r="F38" s="50">
        <f>HKT!$W$52/100</f>
        <v>0</v>
      </c>
      <c r="G38" s="35">
        <f>HKT!$Z$133</f>
        <v>0</v>
      </c>
      <c r="H38" s="50">
        <f>HKT!$AA$133/100</f>
        <v>0</v>
      </c>
      <c r="I38" s="36"/>
      <c r="J38" s="79">
        <f>HDY!$H$52</f>
        <v>0</v>
      </c>
      <c r="K38" s="50">
        <f>HDY!$I$52/100</f>
        <v>0</v>
      </c>
      <c r="L38" s="79">
        <f>HDY!$V$52</f>
        <v>0</v>
      </c>
      <c r="M38" s="50">
        <f>HDY!$W$52/100</f>
        <v>0</v>
      </c>
      <c r="N38" s="79">
        <f>HDY!$Z$133</f>
        <v>0</v>
      </c>
      <c r="O38" s="50">
        <f>HDY!$AA$133/100</f>
        <v>0</v>
      </c>
    </row>
    <row r="39" spans="1:15" s="26" customFormat="1" ht="24" thickBot="1" x14ac:dyDescent="0.55000000000000004">
      <c r="A39" s="322"/>
      <c r="B39" s="49" t="s">
        <v>78</v>
      </c>
      <c r="C39" s="37">
        <f>HKT!$H$79</f>
        <v>0</v>
      </c>
      <c r="D39" s="51">
        <f>HKT!$I$79/100</f>
        <v>0</v>
      </c>
      <c r="E39" s="37">
        <f>HKT!$V$79</f>
        <v>0</v>
      </c>
      <c r="F39" s="51">
        <f>HKT!$W$79/100</f>
        <v>0</v>
      </c>
      <c r="G39" s="37">
        <f>HKT!$Z$160</f>
        <v>0</v>
      </c>
      <c r="H39" s="51">
        <f>HKT!$AA$160/100</f>
        <v>0</v>
      </c>
      <c r="I39" s="38"/>
      <c r="J39" s="80">
        <f>HDY!$H$79</f>
        <v>0</v>
      </c>
      <c r="K39" s="51">
        <f>HDY!$I$79/100</f>
        <v>0</v>
      </c>
      <c r="L39" s="80">
        <f>HDY!$V$79</f>
        <v>0</v>
      </c>
      <c r="M39" s="51">
        <f>HDY!$W$79/100</f>
        <v>0</v>
      </c>
      <c r="N39" s="80">
        <f>HDY!$Z$160</f>
        <v>0</v>
      </c>
      <c r="O39" s="51">
        <f>HDY!$AA$160/100</f>
        <v>0</v>
      </c>
    </row>
    <row r="40" spans="1:15" ht="8.25" customHeight="1" thickBot="1" x14ac:dyDescent="0.55000000000000004">
      <c r="A40" s="14"/>
      <c r="B40" s="14"/>
      <c r="C40" s="33"/>
      <c r="D40" s="54"/>
      <c r="E40" s="33"/>
      <c r="F40" s="54"/>
      <c r="G40" s="33"/>
      <c r="H40" s="54"/>
      <c r="I40" s="32"/>
      <c r="J40" s="75"/>
      <c r="K40" s="54"/>
      <c r="L40" s="75"/>
      <c r="M40" s="54"/>
      <c r="N40" s="75"/>
      <c r="O40" s="54"/>
    </row>
    <row r="41" spans="1:15" ht="24" thickBot="1" x14ac:dyDescent="0.55000000000000004">
      <c r="A41" s="323" t="s">
        <v>88</v>
      </c>
      <c r="B41" s="23" t="s">
        <v>76</v>
      </c>
      <c r="C41" s="39">
        <f>HKT!$H$20</f>
        <v>29742</v>
      </c>
      <c r="D41" s="63">
        <f>HKT!$I$20/100</f>
        <v>4.6811206532451077E-2</v>
      </c>
      <c r="E41" s="39">
        <f>HKT!$V$20</f>
        <v>4790834</v>
      </c>
      <c r="F41" s="63">
        <f>HKT!$W$20/100</f>
        <v>3.0027049090627145E-2</v>
      </c>
      <c r="G41" s="39">
        <f>HKT!$Z$100</f>
        <v>0</v>
      </c>
      <c r="H41" s="63">
        <f>HKT!$AA$100/100</f>
        <v>0</v>
      </c>
      <c r="I41" s="36"/>
      <c r="J41" s="81">
        <f>HDY!$H$20</f>
        <v>1198</v>
      </c>
      <c r="K41" s="63">
        <f>HDY!$I$20/100</f>
        <v>3.5436473638720933E-2</v>
      </c>
      <c r="L41" s="81">
        <f>HDY!$V$20</f>
        <v>148601</v>
      </c>
      <c r="M41" s="63">
        <f>HDY!$W$20/100</f>
        <v>5.8162967393703857E-2</v>
      </c>
      <c r="N41" s="81">
        <f>HDY!$Z$100</f>
        <v>0</v>
      </c>
      <c r="O41" s="63">
        <f>HDY!$AA$100/100</f>
        <v>0</v>
      </c>
    </row>
    <row r="42" spans="1:15" ht="24" thickBot="1" x14ac:dyDescent="0.55000000000000004">
      <c r="A42" s="324"/>
      <c r="B42" s="23" t="s">
        <v>77</v>
      </c>
      <c r="C42" s="39">
        <f>HKT!$H$46</f>
        <v>15960</v>
      </c>
      <c r="D42" s="63">
        <f>HKT!$I$46/100</f>
        <v>0.10236220472440948</v>
      </c>
      <c r="E42" s="39">
        <f>HKT!$V$46</f>
        <v>2489022</v>
      </c>
      <c r="F42" s="63">
        <f>HKT!$W$46/100</f>
        <v>0.15349023875044132</v>
      </c>
      <c r="G42" s="39">
        <f>HKT!$Z$127</f>
        <v>0</v>
      </c>
      <c r="H42" s="63">
        <f>HKT!$AA$127/100</f>
        <v>0</v>
      </c>
      <c r="I42" s="36"/>
      <c r="J42" s="81">
        <f>HDY!$H$46</f>
        <v>9668</v>
      </c>
      <c r="K42" s="63">
        <f>HDY!$I$46/100</f>
        <v>0.20623830318153469</v>
      </c>
      <c r="L42" s="81">
        <f>HDY!$V$46</f>
        <v>1444071</v>
      </c>
      <c r="M42" s="63">
        <f>HDY!$W$46/100</f>
        <v>0.27515391163370628</v>
      </c>
      <c r="N42" s="81">
        <f>HDY!$Z$127</f>
        <v>0</v>
      </c>
      <c r="O42" s="63">
        <f>HDY!$AA$127/100</f>
        <v>0</v>
      </c>
    </row>
    <row r="43" spans="1:15" ht="24" thickBot="1" x14ac:dyDescent="0.55000000000000004">
      <c r="A43" s="325"/>
      <c r="B43" s="23" t="s">
        <v>78</v>
      </c>
      <c r="C43" s="41">
        <f>HKT!$H$73</f>
        <v>34741</v>
      </c>
      <c r="D43" s="64">
        <f>HKT!$I$73/100</f>
        <v>7.1591610117211602E-2</v>
      </c>
      <c r="E43" s="41">
        <f>HKT!$V$73</f>
        <v>5567709</v>
      </c>
      <c r="F43" s="64">
        <f>HKT!$W$73/100</f>
        <v>8.3580369355181539E-2</v>
      </c>
      <c r="G43" s="41">
        <f>HKT!$Z$154</f>
        <v>0</v>
      </c>
      <c r="H43" s="64">
        <f>HKT!$AA$154/100</f>
        <v>0</v>
      </c>
      <c r="I43" s="38"/>
      <c r="J43" s="82">
        <f>HDY!$H$73</f>
        <v>10388</v>
      </c>
      <c r="K43" s="64">
        <f>HDY!$I$73/100</f>
        <v>0.18489791262689637</v>
      </c>
      <c r="L43" s="82">
        <f>HDY!$V$73</f>
        <v>1531084</v>
      </c>
      <c r="M43" s="64">
        <f>HDY!$W$73/100</f>
        <v>0.25878283775417832</v>
      </c>
      <c r="N43" s="82">
        <f>HDY!$Z$154</f>
        <v>0</v>
      </c>
      <c r="O43" s="64">
        <f>HDY!$AA$154/100</f>
        <v>0</v>
      </c>
    </row>
  </sheetData>
  <customSheetViews>
    <customSheetView guid="{ED529B84-E379-4C9B-A677-BE1D384436B0}">
      <selection activeCell="F22" sqref="F22"/>
      <pageMargins left="0.7" right="0.7" top="0.75" bottom="0.75" header="0.3" footer="0.3"/>
    </customSheetView>
  </customSheetViews>
  <mergeCells count="33">
    <mergeCell ref="E2:F2"/>
    <mergeCell ref="G2:H2"/>
    <mergeCell ref="A4:A6"/>
    <mergeCell ref="A8:A10"/>
    <mergeCell ref="A2:B3"/>
    <mergeCell ref="C2:D2"/>
    <mergeCell ref="A19:A21"/>
    <mergeCell ref="J13:K13"/>
    <mergeCell ref="L13:M13"/>
    <mergeCell ref="N13:O13"/>
    <mergeCell ref="A24:B25"/>
    <mergeCell ref="C24:D24"/>
    <mergeCell ref="E24:F24"/>
    <mergeCell ref="G24:H24"/>
    <mergeCell ref="J24:K24"/>
    <mergeCell ref="L24:M24"/>
    <mergeCell ref="A13:B14"/>
    <mergeCell ref="C13:D13"/>
    <mergeCell ref="E13:F13"/>
    <mergeCell ref="G13:H13"/>
    <mergeCell ref="A15:A17"/>
    <mergeCell ref="A37:A39"/>
    <mergeCell ref="A41:A43"/>
    <mergeCell ref="N24:O24"/>
    <mergeCell ref="A26:A28"/>
    <mergeCell ref="A30:A32"/>
    <mergeCell ref="A35:B36"/>
    <mergeCell ref="C35:D35"/>
    <mergeCell ref="E35:F35"/>
    <mergeCell ref="G35:H35"/>
    <mergeCell ref="J35:K35"/>
    <mergeCell ref="L35:M35"/>
    <mergeCell ref="N35:O35"/>
  </mergeCells>
  <phoneticPr fontId="26" type="noConversion"/>
  <conditionalFormatting sqref="C15:H21 J15:O21 C26:H32 J26:O32 C37:H43 J37:O43 C4:H10">
    <cfRule type="cellIs" dxfId="9" priority="12" stopIfTrue="1" operator="lessThan">
      <formula>0</formula>
    </cfRule>
  </conditionalFormatting>
  <conditionalFormatting sqref="C4">
    <cfRule type="expression" dxfId="8" priority="10" stopIfTrue="1">
      <formula>IF($D$4&lt;0,TRUE,FALSE)</formula>
    </cfRule>
  </conditionalFormatting>
  <conditionalFormatting sqref="C5">
    <cfRule type="expression" dxfId="7" priority="8" stopIfTrue="1">
      <formula>IF($D$5&lt;0,TRUE,FALSE)</formula>
    </cfRule>
  </conditionalFormatting>
  <conditionalFormatting sqref="C6">
    <cfRule type="expression" dxfId="6" priority="7" stopIfTrue="1">
      <formula>IF($D$6&lt;0,TRUE,FALSE)</formula>
    </cfRule>
  </conditionalFormatting>
  <conditionalFormatting sqref="C8">
    <cfRule type="expression" dxfId="5" priority="6" stopIfTrue="1">
      <formula>IF($D$8&lt;0,TRUE,FALSE)</formula>
    </cfRule>
  </conditionalFormatting>
  <conditionalFormatting sqref="C15:H21 J15:O21 C26:H32 J26:O32 C37:H43 J37:O43 C4:H10">
    <cfRule type="cellIs" dxfId="4" priority="5" stopIfTrue="1" operator="lessThan">
      <formula>0</formula>
    </cfRule>
  </conditionalFormatting>
  <conditionalFormatting sqref="C4">
    <cfRule type="expression" dxfId="3" priority="4" stopIfTrue="1">
      <formula>IF($D$4&lt;0,TRUE,FALSE)</formula>
    </cfRule>
  </conditionalFormatting>
  <conditionalFormatting sqref="C5">
    <cfRule type="expression" dxfId="2" priority="3" stopIfTrue="1">
      <formula>IF($D$5&lt;0,TRUE,FALSE)</formula>
    </cfRule>
  </conditionalFormatting>
  <conditionalFormatting sqref="C6">
    <cfRule type="expression" dxfId="1" priority="2" stopIfTrue="1">
      <formula>IF($D$6&lt;0,TRUE,FALSE)</formula>
    </cfRule>
  </conditionalFormatting>
  <conditionalFormatting sqref="C8">
    <cfRule type="expression" dxfId="0" priority="1" stopIfTrue="1">
      <formula>IF($D$8&lt;0,TRUE,FALSE)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BKK+DMK</vt:lpstr>
      <vt:lpstr>BKK</vt:lpstr>
      <vt:lpstr>DMK</vt:lpstr>
      <vt:lpstr>CNX</vt:lpstr>
      <vt:lpstr>HDY</vt:lpstr>
      <vt:lpstr>HKT</vt:lpstr>
      <vt:lpstr>CEI</vt:lpstr>
      <vt:lpstr>TOTAL</vt:lpstr>
      <vt:lpstr>ppt รญผ</vt:lpstr>
      <vt:lpstr>BKK!Print_Area</vt:lpstr>
      <vt:lpstr>'BKK+DMK'!Print_Area</vt:lpstr>
      <vt:lpstr>CEI!Print_Area</vt:lpstr>
      <vt:lpstr>CNX!Print_Area</vt:lpstr>
      <vt:lpstr>DMK!Print_Area</vt:lpstr>
      <vt:lpstr>HDY!Print_Area</vt:lpstr>
      <vt:lpstr>HKT!Print_Area</vt:lpstr>
      <vt:lpstr>TOTAL!Print_Area</vt:lpstr>
    </vt:vector>
  </TitlesOfParts>
  <Company>aot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aot</dc:creator>
  <cp:lastModifiedBy>Rosesarin Burapajit</cp:lastModifiedBy>
  <cp:lastPrinted>2015-06-15T08:47:26Z</cp:lastPrinted>
  <dcterms:created xsi:type="dcterms:W3CDTF">2007-04-02T02:23:26Z</dcterms:created>
  <dcterms:modified xsi:type="dcterms:W3CDTF">2015-07-16T03:15:17Z</dcterms:modified>
</cp:coreProperties>
</file>