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95" windowWidth="12120" windowHeight="8220" activeTab="0"/>
  </bookViews>
  <sheets>
    <sheet name="BKK" sheetId="1" r:id="rId1"/>
    <sheet name="DMK" sheetId="2" r:id="rId2"/>
    <sheet name="CNX" sheetId="3" r:id="rId3"/>
    <sheet name="HDY" sheetId="4" r:id="rId4"/>
    <sheet name="HKT" sheetId="5" r:id="rId5"/>
    <sheet name="CEI" sheetId="6" r:id="rId6"/>
    <sheet name="TOTAL" sheetId="7" r:id="rId7"/>
  </sheets>
  <definedNames>
    <definedName name="_xlnm.Print_Area" localSheetId="0">'BKK'!$B$2:$I$27</definedName>
    <definedName name="_xlnm.Print_Area" localSheetId="5">'CEI'!$L$2:$W$27</definedName>
    <definedName name="_xlnm.Print_Area" localSheetId="2">'CNX'!$B$28:$I$53</definedName>
    <definedName name="_xlnm.Print_Area" localSheetId="1">'DMK'!$B$2:$I$27</definedName>
    <definedName name="_xlnm.Print_Area" localSheetId="3">'HDY'!$L$210:$W$235</definedName>
    <definedName name="_xlnm.Print_Area" localSheetId="4">'HKT'!$B$2:$I$27</definedName>
    <definedName name="_xlnm.Print_Area" localSheetId="6">'TOTAL'!$L$210:$W$235</definedName>
  </definedNames>
  <calcPr fullCalcOnLoad="1"/>
</workbook>
</file>

<file path=xl/sharedStrings.xml><?xml version="1.0" encoding="utf-8"?>
<sst xmlns="http://schemas.openxmlformats.org/spreadsheetml/2006/main" count="3007" uniqueCount="70">
  <si>
    <t>Table 1</t>
  </si>
  <si>
    <t>Table 4</t>
  </si>
  <si>
    <t>INTERNATIONAL AIRCRAFT MOVEMENT</t>
  </si>
  <si>
    <t>INTERNATIONAL PASSENGER</t>
  </si>
  <si>
    <t>(%)</t>
  </si>
  <si>
    <t>MONTH</t>
  </si>
  <si>
    <t>Change</t>
  </si>
  <si>
    <t>Arrival</t>
  </si>
  <si>
    <t>Departure</t>
  </si>
  <si>
    <t>Total</t>
  </si>
  <si>
    <t>DisEmb.</t>
  </si>
  <si>
    <t>Emb.</t>
  </si>
  <si>
    <t>Disemb.+Emb.</t>
  </si>
  <si>
    <t>Transit</t>
  </si>
  <si>
    <t>OCT.</t>
  </si>
  <si>
    <t>NOV.</t>
  </si>
  <si>
    <t>DEC.</t>
  </si>
  <si>
    <t>OCT. - DEC.</t>
  </si>
  <si>
    <t>JAN.</t>
  </si>
  <si>
    <t>FEB.</t>
  </si>
  <si>
    <t>MAR.</t>
  </si>
  <si>
    <t>JAN.- MAR.</t>
  </si>
  <si>
    <t>APR.</t>
  </si>
  <si>
    <t>MAY.</t>
  </si>
  <si>
    <t>JUN.</t>
  </si>
  <si>
    <t>APR.- JUN.</t>
  </si>
  <si>
    <t xml:space="preserve">JUL. </t>
  </si>
  <si>
    <t>JUL.</t>
  </si>
  <si>
    <t>AUG.</t>
  </si>
  <si>
    <t>SEP.</t>
  </si>
  <si>
    <t>JUL. - SEP.</t>
  </si>
  <si>
    <t>Table 2</t>
  </si>
  <si>
    <t>Table 5</t>
  </si>
  <si>
    <t>DOMESTIC AIRCRAFT MOVEMENT</t>
  </si>
  <si>
    <t>DOMESTIC PASSENGER</t>
  </si>
  <si>
    <t xml:space="preserve">APR. </t>
  </si>
  <si>
    <t>Table 3</t>
  </si>
  <si>
    <t>Table 6</t>
  </si>
  <si>
    <t>TOTAL AIRCRAFT MOVEMENT</t>
  </si>
  <si>
    <t>TOTAL PASSENGER</t>
  </si>
  <si>
    <t xml:space="preserve"> </t>
  </si>
  <si>
    <t>Table 7</t>
  </si>
  <si>
    <t>INTERNATIONAL FREIGHT</t>
  </si>
  <si>
    <t>Unit : Tonne</t>
  </si>
  <si>
    <t>Inbound</t>
  </si>
  <si>
    <t>Outbound</t>
  </si>
  <si>
    <t>In.+Out.</t>
  </si>
  <si>
    <t>Table 8</t>
  </si>
  <si>
    <t>DOMESTIC FREIGHT</t>
  </si>
  <si>
    <t>Table 9</t>
  </si>
  <si>
    <t>Total FREIGHT</t>
  </si>
  <si>
    <t>Table 10</t>
  </si>
  <si>
    <t>INTERNATIONAL MAIL</t>
  </si>
  <si>
    <t>Table 11</t>
  </si>
  <si>
    <t>DOMESTIC MAIL</t>
  </si>
  <si>
    <t>Table 12</t>
  </si>
  <si>
    <t>Total MAIL</t>
  </si>
  <si>
    <t>JAN.-MAR.</t>
  </si>
  <si>
    <t>INB+OUT</t>
  </si>
  <si>
    <t>OCT.-DEC.</t>
  </si>
  <si>
    <t>APR.- JUN</t>
  </si>
  <si>
    <t>TOTAL FREIGHT</t>
  </si>
  <si>
    <t>TOTAL MAIL</t>
  </si>
  <si>
    <t>JUL.- SEP.</t>
  </si>
  <si>
    <t>-</t>
  </si>
  <si>
    <t>FY 2008</t>
  </si>
  <si>
    <t>FY 2007</t>
  </si>
  <si>
    <t>Source : Air Transport Information Division, AOT.</t>
  </si>
  <si>
    <t>APR. - JUN.</t>
  </si>
  <si>
    <t>JAN. - SEP.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</si>
</sst>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  <numFmt numFmtId="197" formatCode="_-* #,##0_-;\-* #,##0_-;_-* &quot;-&quot;??_-;_-@_-"/>
    <numFmt numFmtId="198" formatCode="0.00_)"/>
    <numFmt numFmtId="199" formatCode="#,##0_)"/>
    <numFmt numFmtId="200" formatCode="#,##0.00_)"/>
    <numFmt numFmtId="201" formatCode="_-* #,##0.0_-;\-* #,##0.0_-;_-* &quot;-&quot;??_-;_-@_-"/>
    <numFmt numFmtId="202" formatCode="#,##0.00_]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%"/>
    <numFmt numFmtId="208" formatCode="_-* #,##0.000_-;\-* #,##0.000_-;_-* &quot;-&quot;??_-;_-@_-"/>
    <numFmt numFmtId="209" formatCode="0.000%"/>
    <numFmt numFmtId="210" formatCode="0.0000%"/>
    <numFmt numFmtId="211" formatCode="#,##0.00_ ;\-#,##0.00\ "/>
    <numFmt numFmtId="212" formatCode="0.000_)"/>
    <numFmt numFmtId="213" formatCode="0.0"/>
    <numFmt numFmtId="214" formatCode="#,##0.0_ ;\-#,##0.0\ "/>
  </numFmts>
  <fonts count="47">
    <font>
      <sz val="16"/>
      <name val="AngsanaUPC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6"/>
      <color indexed="12"/>
      <name val="AngsanaUPC"/>
      <family val="0"/>
    </font>
    <font>
      <u val="single"/>
      <sz val="16"/>
      <color indexed="36"/>
      <name val="AngsanaUPC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Tahom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gray0625">
        <fgColor indexed="8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double">
        <color indexed="8"/>
      </bottom>
    </border>
    <border>
      <left style="double"/>
      <right style="double"/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/>
      <top style="double">
        <color indexed="8"/>
      </top>
      <bottom style="double">
        <color indexed="8"/>
      </bottom>
    </border>
    <border>
      <left style="double">
        <color indexed="8"/>
      </left>
      <right style="double"/>
      <top style="double"/>
      <bottom>
        <color indexed="63"/>
      </bottom>
    </border>
    <border>
      <left style="double">
        <color indexed="8"/>
      </left>
      <right style="double"/>
      <top style="double">
        <color indexed="8"/>
      </top>
      <bottom style="double"/>
    </border>
    <border>
      <left style="thin"/>
      <right style="double"/>
      <top style="double">
        <color indexed="8"/>
      </top>
      <bottom>
        <color indexed="63"/>
      </bottom>
    </border>
    <border>
      <left style="double">
        <color indexed="8"/>
      </left>
      <right style="double"/>
      <top style="double"/>
      <bottom style="double">
        <color indexed="8"/>
      </bottom>
    </border>
    <border>
      <left style="double"/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 style="double"/>
      <bottom style="double"/>
    </border>
    <border>
      <left style="double"/>
      <right style="thin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/>
      <top style="double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/>
    </border>
    <border>
      <left style="double"/>
      <right style="thin">
        <color indexed="8"/>
      </right>
      <top style="double">
        <color indexed="8"/>
      </top>
      <bottom style="double">
        <color indexed="8"/>
      </bottom>
    </border>
    <border>
      <left style="double"/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/>
      <bottom>
        <color indexed="63"/>
      </bottom>
    </border>
    <border>
      <left style="double">
        <color indexed="8"/>
      </left>
      <right style="double"/>
      <top>
        <color indexed="63"/>
      </top>
      <bottom style="double"/>
    </border>
    <border>
      <left style="double"/>
      <right style="thin"/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>
        <color indexed="8"/>
      </top>
      <bottom style="double"/>
    </border>
    <border>
      <left style="thin"/>
      <right style="double"/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 style="double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 style="double"/>
      <top style="double">
        <color indexed="8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 style="double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double"/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double">
        <color indexed="8"/>
      </right>
      <top style="double">
        <color indexed="8"/>
      </top>
      <bottom style="double"/>
    </border>
    <border>
      <left style="double"/>
      <right style="double"/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4" fillId="32" borderId="11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32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4" fillId="32" borderId="15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32" borderId="18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32" borderId="15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197" fontId="1" fillId="0" borderId="20" xfId="42" applyNumberFormat="1" applyFont="1" applyBorder="1" applyAlignment="1">
      <alignment/>
    </xf>
    <xf numFmtId="197" fontId="1" fillId="0" borderId="21" xfId="42" applyNumberFormat="1" applyFont="1" applyBorder="1" applyAlignment="1">
      <alignment/>
    </xf>
    <xf numFmtId="197" fontId="4" fillId="32" borderId="0" xfId="42" applyNumberFormat="1" applyFont="1" applyFill="1" applyBorder="1" applyAlignment="1">
      <alignment/>
    </xf>
    <xf numFmtId="43" fontId="1" fillId="0" borderId="12" xfId="42" applyFont="1" applyBorder="1" applyAlignment="1">
      <alignment/>
    </xf>
    <xf numFmtId="197" fontId="4" fillId="32" borderId="12" xfId="42" applyNumberFormat="1" applyFont="1" applyFill="1" applyBorder="1" applyAlignment="1">
      <alignment/>
    </xf>
    <xf numFmtId="197" fontId="1" fillId="0" borderId="12" xfId="42" applyNumberFormat="1" applyFont="1" applyBorder="1" applyAlignment="1">
      <alignment/>
    </xf>
    <xf numFmtId="197" fontId="4" fillId="32" borderId="15" xfId="42" applyNumberFormat="1" applyFont="1" applyFill="1" applyBorder="1" applyAlignment="1">
      <alignment/>
    </xf>
    <xf numFmtId="197" fontId="1" fillId="0" borderId="0" xfId="42" applyNumberFormat="1" applyFont="1" applyBorder="1" applyAlignment="1">
      <alignment/>
    </xf>
    <xf numFmtId="197" fontId="1" fillId="0" borderId="17" xfId="42" applyNumberFormat="1" applyFont="1" applyBorder="1" applyAlignment="1">
      <alignment/>
    </xf>
    <xf numFmtId="197" fontId="1" fillId="0" borderId="22" xfId="42" applyNumberFormat="1" applyFont="1" applyBorder="1" applyAlignment="1">
      <alignment/>
    </xf>
    <xf numFmtId="0" fontId="4" fillId="32" borderId="23" xfId="0" applyFont="1" applyFill="1" applyBorder="1" applyAlignment="1">
      <alignment horizontal="center"/>
    </xf>
    <xf numFmtId="197" fontId="4" fillId="32" borderId="24" xfId="42" applyNumberFormat="1" applyFont="1" applyFill="1" applyBorder="1" applyAlignment="1">
      <alignment/>
    </xf>
    <xf numFmtId="197" fontId="4" fillId="32" borderId="25" xfId="42" applyNumberFormat="1" applyFont="1" applyFill="1" applyBorder="1" applyAlignment="1">
      <alignment/>
    </xf>
    <xf numFmtId="197" fontId="4" fillId="32" borderId="26" xfId="42" applyNumberFormat="1" applyFont="1" applyFill="1" applyBorder="1" applyAlignment="1">
      <alignment/>
    </xf>
    <xf numFmtId="197" fontId="4" fillId="32" borderId="23" xfId="42" applyNumberFormat="1" applyFont="1" applyFill="1" applyBorder="1" applyAlignment="1">
      <alignment/>
    </xf>
    <xf numFmtId="37" fontId="4" fillId="33" borderId="27" xfId="0" applyNumberFormat="1" applyFont="1" applyFill="1" applyBorder="1" applyAlignment="1" applyProtection="1">
      <alignment horizontal="center" vertical="center"/>
      <protection/>
    </xf>
    <xf numFmtId="197" fontId="4" fillId="33" borderId="28" xfId="42" applyNumberFormat="1" applyFont="1" applyFill="1" applyBorder="1" applyAlignment="1" applyProtection="1">
      <alignment vertical="center"/>
      <protection/>
    </xf>
    <xf numFmtId="197" fontId="4" fillId="33" borderId="29" xfId="42" applyNumberFormat="1" applyFont="1" applyFill="1" applyBorder="1" applyAlignment="1" applyProtection="1">
      <alignment vertical="center"/>
      <protection/>
    </xf>
    <xf numFmtId="197" fontId="4" fillId="33" borderId="27" xfId="42" applyNumberFormat="1" applyFont="1" applyFill="1" applyBorder="1" applyAlignment="1" applyProtection="1">
      <alignment vertical="center"/>
      <protection/>
    </xf>
    <xf numFmtId="43" fontId="4" fillId="33" borderId="27" xfId="42" applyFont="1" applyFill="1" applyBorder="1" applyAlignment="1" applyProtection="1">
      <alignment vertical="center"/>
      <protection/>
    </xf>
    <xf numFmtId="197" fontId="4" fillId="33" borderId="30" xfId="42" applyNumberFormat="1" applyFont="1" applyFill="1" applyBorder="1" applyAlignment="1" applyProtection="1">
      <alignment vertical="center"/>
      <protection/>
    </xf>
    <xf numFmtId="10" fontId="1" fillId="0" borderId="0" xfId="59" applyNumberFormat="1" applyFont="1" applyAlignment="1">
      <alignment/>
    </xf>
    <xf numFmtId="197" fontId="4" fillId="32" borderId="31" xfId="42" applyNumberFormat="1" applyFont="1" applyFill="1" applyBorder="1" applyAlignment="1">
      <alignment/>
    </xf>
    <xf numFmtId="197" fontId="1" fillId="0" borderId="16" xfId="42" applyNumberFormat="1" applyFont="1" applyBorder="1" applyAlignment="1">
      <alignment/>
    </xf>
    <xf numFmtId="197" fontId="4" fillId="32" borderId="32" xfId="42" applyNumberFormat="1" applyFont="1" applyFill="1" applyBorder="1" applyAlignment="1">
      <alignment/>
    </xf>
    <xf numFmtId="43" fontId="4" fillId="32" borderId="23" xfId="42" applyFont="1" applyFill="1" applyBorder="1" applyAlignment="1">
      <alignment/>
    </xf>
    <xf numFmtId="37" fontId="1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197" fontId="4" fillId="32" borderId="33" xfId="42" applyNumberFormat="1" applyFont="1" applyFill="1" applyBorder="1" applyAlignment="1">
      <alignment/>
    </xf>
    <xf numFmtId="197" fontId="4" fillId="32" borderId="34" xfId="42" applyNumberFormat="1" applyFont="1" applyFill="1" applyBorder="1" applyAlignment="1">
      <alignment/>
    </xf>
    <xf numFmtId="197" fontId="1" fillId="0" borderId="10" xfId="42" applyNumberFormat="1" applyFont="1" applyBorder="1" applyAlignment="1">
      <alignment/>
    </xf>
    <xf numFmtId="197" fontId="1" fillId="0" borderId="15" xfId="42" applyNumberFormat="1" applyFont="1" applyBorder="1" applyAlignment="1">
      <alignment/>
    </xf>
    <xf numFmtId="197" fontId="4" fillId="32" borderId="16" xfId="42" applyNumberFormat="1" applyFont="1" applyFill="1" applyBorder="1" applyAlignment="1">
      <alignment/>
    </xf>
    <xf numFmtId="43" fontId="1" fillId="0" borderId="16" xfId="42" applyFont="1" applyBorder="1" applyAlignment="1">
      <alignment/>
    </xf>
    <xf numFmtId="198" fontId="1" fillId="0" borderId="12" xfId="0" applyNumberFormat="1" applyFont="1" applyBorder="1" applyAlignment="1">
      <alignment/>
    </xf>
    <xf numFmtId="198" fontId="4" fillId="32" borderId="23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197" fontId="4" fillId="32" borderId="18" xfId="42" applyNumberFormat="1" applyFont="1" applyFill="1" applyBorder="1" applyAlignment="1">
      <alignment/>
    </xf>
    <xf numFmtId="0" fontId="1" fillId="0" borderId="35" xfId="0" applyFont="1" applyBorder="1" applyAlignment="1">
      <alignment horizontal="center"/>
    </xf>
    <xf numFmtId="197" fontId="4" fillId="32" borderId="36" xfId="42" applyNumberFormat="1" applyFont="1" applyFill="1" applyBorder="1" applyAlignment="1">
      <alignment/>
    </xf>
    <xf numFmtId="197" fontId="4" fillId="32" borderId="10" xfId="42" applyNumberFormat="1" applyFont="1" applyFill="1" applyBorder="1" applyAlignment="1">
      <alignment/>
    </xf>
    <xf numFmtId="197" fontId="1" fillId="0" borderId="37" xfId="42" applyNumberFormat="1" applyFont="1" applyBorder="1" applyAlignment="1">
      <alignment/>
    </xf>
    <xf numFmtId="197" fontId="4" fillId="32" borderId="35" xfId="42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/>
    </xf>
    <xf numFmtId="0" fontId="1" fillId="34" borderId="0" xfId="0" applyFont="1" applyFill="1" applyAlignment="1">
      <alignment/>
    </xf>
    <xf numFmtId="199" fontId="1" fillId="0" borderId="20" xfId="0" applyNumberFormat="1" applyFont="1" applyBorder="1" applyAlignment="1">
      <alignment/>
    </xf>
    <xf numFmtId="199" fontId="1" fillId="0" borderId="21" xfId="0" applyNumberFormat="1" applyFont="1" applyBorder="1" applyAlignment="1">
      <alignment/>
    </xf>
    <xf numFmtId="199" fontId="4" fillId="32" borderId="0" xfId="0" applyNumberFormat="1" applyFont="1" applyFill="1" applyBorder="1" applyAlignment="1">
      <alignment/>
    </xf>
    <xf numFmtId="199" fontId="1" fillId="0" borderId="17" xfId="0" applyNumberFormat="1" applyFont="1" applyBorder="1" applyAlignment="1">
      <alignment/>
    </xf>
    <xf numFmtId="199" fontId="1" fillId="0" borderId="22" xfId="0" applyNumberFormat="1" applyFont="1" applyBorder="1" applyAlignment="1">
      <alignment/>
    </xf>
    <xf numFmtId="199" fontId="4" fillId="32" borderId="24" xfId="0" applyNumberFormat="1" applyFont="1" applyFill="1" applyBorder="1" applyAlignment="1">
      <alignment/>
    </xf>
    <xf numFmtId="199" fontId="4" fillId="32" borderId="25" xfId="0" applyNumberFormat="1" applyFont="1" applyFill="1" applyBorder="1" applyAlignment="1">
      <alignment/>
    </xf>
    <xf numFmtId="199" fontId="4" fillId="32" borderId="26" xfId="0" applyNumberFormat="1" applyFont="1" applyFill="1" applyBorder="1" applyAlignment="1">
      <alignment/>
    </xf>
    <xf numFmtId="198" fontId="4" fillId="33" borderId="27" xfId="0" applyNumberFormat="1" applyFont="1" applyFill="1" applyBorder="1" applyAlignment="1" applyProtection="1">
      <alignment vertical="center"/>
      <protection/>
    </xf>
    <xf numFmtId="198" fontId="4" fillId="33" borderId="30" xfId="0" applyNumberFormat="1" applyFont="1" applyFill="1" applyBorder="1" applyAlignment="1" applyProtection="1">
      <alignment vertical="center"/>
      <protection/>
    </xf>
    <xf numFmtId="197" fontId="1" fillId="0" borderId="20" xfId="42" applyNumberFormat="1" applyFont="1" applyFill="1" applyBorder="1" applyAlignment="1">
      <alignment/>
    </xf>
    <xf numFmtId="197" fontId="1" fillId="0" borderId="21" xfId="42" applyNumberFormat="1" applyFont="1" applyFill="1" applyBorder="1" applyAlignment="1">
      <alignment/>
    </xf>
    <xf numFmtId="198" fontId="1" fillId="34" borderId="10" xfId="0" applyNumberFormat="1" applyFont="1" applyFill="1" applyBorder="1" applyAlignment="1">
      <alignment/>
    </xf>
    <xf numFmtId="198" fontId="1" fillId="0" borderId="16" xfId="0" applyNumberFormat="1" applyFont="1" applyBorder="1" applyAlignment="1">
      <alignment/>
    </xf>
    <xf numFmtId="199" fontId="4" fillId="32" borderId="15" xfId="0" applyNumberFormat="1" applyFont="1" applyFill="1" applyBorder="1" applyAlignment="1">
      <alignment/>
    </xf>
    <xf numFmtId="199" fontId="4" fillId="32" borderId="18" xfId="0" applyNumberFormat="1" applyFont="1" applyFill="1" applyBorder="1" applyAlignment="1">
      <alignment/>
    </xf>
    <xf numFmtId="199" fontId="4" fillId="32" borderId="23" xfId="0" applyNumberFormat="1" applyFont="1" applyFill="1" applyBorder="1" applyAlignment="1">
      <alignment/>
    </xf>
    <xf numFmtId="199" fontId="4" fillId="32" borderId="36" xfId="0" applyNumberFormat="1" applyFont="1" applyFill="1" applyBorder="1" applyAlignment="1">
      <alignment/>
    </xf>
    <xf numFmtId="0" fontId="1" fillId="0" borderId="38" xfId="0" applyFont="1" applyBorder="1" applyAlignment="1">
      <alignment horizontal="center"/>
    </xf>
    <xf numFmtId="197" fontId="1" fillId="0" borderId="39" xfId="42" applyNumberFormat="1" applyFont="1" applyBorder="1" applyAlignment="1">
      <alignment/>
    </xf>
    <xf numFmtId="197" fontId="1" fillId="0" borderId="36" xfId="42" applyNumberFormat="1" applyFont="1" applyBorder="1" applyAlignment="1">
      <alignment/>
    </xf>
    <xf numFmtId="197" fontId="4" fillId="32" borderId="38" xfId="42" applyNumberFormat="1" applyFont="1" applyFill="1" applyBorder="1" applyAlignment="1">
      <alignment/>
    </xf>
    <xf numFmtId="199" fontId="4" fillId="32" borderId="10" xfId="0" applyNumberFormat="1" applyFont="1" applyFill="1" applyBorder="1" applyAlignment="1">
      <alignment/>
    </xf>
    <xf numFmtId="199" fontId="1" fillId="0" borderId="15" xfId="0" applyNumberFormat="1" applyFont="1" applyBorder="1" applyAlignment="1">
      <alignment/>
    </xf>
    <xf numFmtId="199" fontId="1" fillId="0" borderId="37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199" fontId="4" fillId="32" borderId="35" xfId="0" applyNumberFormat="1" applyFont="1" applyFill="1" applyBorder="1" applyAlignment="1">
      <alignment/>
    </xf>
    <xf numFmtId="197" fontId="1" fillId="0" borderId="40" xfId="42" applyNumberFormat="1" applyFont="1" applyBorder="1" applyAlignment="1">
      <alignment/>
    </xf>
    <xf numFmtId="197" fontId="1" fillId="0" borderId="41" xfId="42" applyNumberFormat="1" applyFont="1" applyBorder="1" applyAlignment="1">
      <alignment/>
    </xf>
    <xf numFmtId="197" fontId="1" fillId="0" borderId="20" xfId="42" applyNumberFormat="1" applyFont="1" applyBorder="1" applyAlignment="1">
      <alignment horizontal="center"/>
    </xf>
    <xf numFmtId="197" fontId="1" fillId="0" borderId="0" xfId="42" applyNumberFormat="1" applyFont="1" applyBorder="1" applyAlignment="1">
      <alignment horizontal="center"/>
    </xf>
    <xf numFmtId="197" fontId="4" fillId="32" borderId="12" xfId="42" applyNumberFormat="1" applyFont="1" applyFill="1" applyBorder="1" applyAlignment="1">
      <alignment horizontal="center"/>
    </xf>
    <xf numFmtId="197" fontId="4" fillId="32" borderId="15" xfId="42" applyNumberFormat="1" applyFont="1" applyFill="1" applyBorder="1" applyAlignment="1">
      <alignment horizontal="center"/>
    </xf>
    <xf numFmtId="197" fontId="4" fillId="33" borderId="42" xfId="42" applyNumberFormat="1" applyFont="1" applyFill="1" applyBorder="1" applyAlignment="1" applyProtection="1">
      <alignment vertical="center"/>
      <protection/>
    </xf>
    <xf numFmtId="197" fontId="1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197" fontId="1" fillId="0" borderId="20" xfId="42" applyNumberFormat="1" applyFont="1" applyBorder="1" applyAlignment="1">
      <alignment vertical="center"/>
    </xf>
    <xf numFmtId="197" fontId="1" fillId="0" borderId="0" xfId="42" applyNumberFormat="1" applyFont="1" applyBorder="1" applyAlignment="1">
      <alignment vertical="center"/>
    </xf>
    <xf numFmtId="197" fontId="4" fillId="32" borderId="12" xfId="42" applyNumberFormat="1" applyFont="1" applyFill="1" applyBorder="1" applyAlignment="1">
      <alignment vertical="center"/>
    </xf>
    <xf numFmtId="197" fontId="1" fillId="0" borderId="12" xfId="42" applyNumberFormat="1" applyFont="1" applyBorder="1" applyAlignment="1">
      <alignment vertical="center"/>
    </xf>
    <xf numFmtId="197" fontId="4" fillId="32" borderId="15" xfId="42" applyNumberFormat="1" applyFont="1" applyFill="1" applyBorder="1" applyAlignment="1">
      <alignment vertical="center"/>
    </xf>
    <xf numFmtId="197" fontId="4" fillId="32" borderId="0" xfId="42" applyNumberFormat="1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/>
    </xf>
    <xf numFmtId="197" fontId="4" fillId="32" borderId="24" xfId="42" applyNumberFormat="1" applyFont="1" applyFill="1" applyBorder="1" applyAlignment="1">
      <alignment vertical="center"/>
    </xf>
    <xf numFmtId="197" fontId="4" fillId="32" borderId="25" xfId="42" applyNumberFormat="1" applyFont="1" applyFill="1" applyBorder="1" applyAlignment="1">
      <alignment vertical="center"/>
    </xf>
    <xf numFmtId="197" fontId="4" fillId="32" borderId="26" xfId="42" applyNumberFormat="1" applyFont="1" applyFill="1" applyBorder="1" applyAlignment="1">
      <alignment vertical="center"/>
    </xf>
    <xf numFmtId="197" fontId="4" fillId="32" borderId="23" xfId="42" applyNumberFormat="1" applyFont="1" applyFill="1" applyBorder="1" applyAlignment="1">
      <alignment vertical="center"/>
    </xf>
    <xf numFmtId="198" fontId="4" fillId="32" borderId="23" xfId="0" applyNumberFormat="1" applyFont="1" applyFill="1" applyBorder="1" applyAlignment="1">
      <alignment vertical="center"/>
    </xf>
    <xf numFmtId="197" fontId="4" fillId="32" borderId="31" xfId="42" applyNumberFormat="1" applyFont="1" applyFill="1" applyBorder="1" applyAlignment="1">
      <alignment vertical="center"/>
    </xf>
    <xf numFmtId="197" fontId="1" fillId="0" borderId="10" xfId="42" applyNumberFormat="1" applyFont="1" applyBorder="1" applyAlignment="1">
      <alignment vertical="center"/>
    </xf>
    <xf numFmtId="198" fontId="1" fillId="0" borderId="12" xfId="0" applyNumberFormat="1" applyFont="1" applyBorder="1" applyAlignment="1">
      <alignment vertical="center"/>
    </xf>
    <xf numFmtId="197" fontId="1" fillId="0" borderId="16" xfId="42" applyNumberFormat="1" applyFont="1" applyBorder="1" applyAlignment="1">
      <alignment vertical="center"/>
    </xf>
    <xf numFmtId="197" fontId="1" fillId="0" borderId="0" xfId="0" applyNumberFormat="1" applyFont="1" applyAlignment="1">
      <alignment vertical="center"/>
    </xf>
    <xf numFmtId="43" fontId="1" fillId="0" borderId="0" xfId="42" applyFont="1" applyAlignment="1">
      <alignment/>
    </xf>
    <xf numFmtId="197" fontId="1" fillId="0" borderId="0" xfId="42" applyNumberFormat="1" applyFont="1" applyAlignment="1">
      <alignment/>
    </xf>
    <xf numFmtId="197" fontId="4" fillId="32" borderId="43" xfId="42" applyNumberFormat="1" applyFont="1" applyFill="1" applyBorder="1" applyAlignment="1">
      <alignment/>
    </xf>
    <xf numFmtId="3" fontId="1" fillId="0" borderId="20" xfId="59" applyNumberFormat="1" applyFont="1" applyBorder="1" applyAlignment="1">
      <alignment/>
    </xf>
    <xf numFmtId="197" fontId="4" fillId="33" borderId="44" xfId="42" applyNumberFormat="1" applyFont="1" applyFill="1" applyBorder="1" applyAlignment="1" applyProtection="1">
      <alignment vertical="center"/>
      <protection/>
    </xf>
    <xf numFmtId="197" fontId="4" fillId="33" borderId="45" xfId="42" applyNumberFormat="1" applyFont="1" applyFill="1" applyBorder="1" applyAlignment="1" applyProtection="1">
      <alignment vertical="center"/>
      <protection/>
    </xf>
    <xf numFmtId="197" fontId="4" fillId="32" borderId="46" xfId="42" applyNumberFormat="1" applyFont="1" applyFill="1" applyBorder="1" applyAlignment="1">
      <alignment/>
    </xf>
    <xf numFmtId="199" fontId="4" fillId="32" borderId="43" xfId="0" applyNumberFormat="1" applyFont="1" applyFill="1" applyBorder="1" applyAlignment="1">
      <alignment/>
    </xf>
    <xf numFmtId="197" fontId="4" fillId="33" borderId="47" xfId="42" applyNumberFormat="1" applyFont="1" applyFill="1" applyBorder="1" applyAlignment="1" applyProtection="1">
      <alignment vertical="center"/>
      <protection/>
    </xf>
    <xf numFmtId="197" fontId="1" fillId="0" borderId="31" xfId="42" applyNumberFormat="1" applyFont="1" applyBorder="1" applyAlignment="1">
      <alignment/>
    </xf>
    <xf numFmtId="197" fontId="1" fillId="0" borderId="48" xfId="42" applyNumberFormat="1" applyFont="1" applyBorder="1" applyAlignment="1">
      <alignment/>
    </xf>
    <xf numFmtId="197" fontId="4" fillId="32" borderId="49" xfId="42" applyNumberFormat="1" applyFont="1" applyFill="1" applyBorder="1" applyAlignment="1">
      <alignment/>
    </xf>
    <xf numFmtId="197" fontId="4" fillId="35" borderId="50" xfId="42" applyNumberFormat="1" applyFont="1" applyFill="1" applyBorder="1" applyAlignment="1" applyProtection="1">
      <alignment vertical="center"/>
      <protection/>
    </xf>
    <xf numFmtId="197" fontId="4" fillId="35" borderId="51" xfId="42" applyNumberFormat="1" applyFont="1" applyFill="1" applyBorder="1" applyAlignment="1" applyProtection="1">
      <alignment vertical="center"/>
      <protection/>
    </xf>
    <xf numFmtId="197" fontId="4" fillId="35" borderId="38" xfId="42" applyNumberFormat="1" applyFont="1" applyFill="1" applyBorder="1" applyAlignment="1" applyProtection="1">
      <alignment vertical="center"/>
      <protection/>
    </xf>
    <xf numFmtId="197" fontId="4" fillId="32" borderId="25" xfId="0" applyNumberFormat="1" applyFont="1" applyFill="1" applyBorder="1" applyAlignment="1">
      <alignment/>
    </xf>
    <xf numFmtId="197" fontId="4" fillId="32" borderId="24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97" fontId="1" fillId="0" borderId="52" xfId="42" applyNumberFormat="1" applyFont="1" applyBorder="1" applyAlignment="1">
      <alignment/>
    </xf>
    <xf numFmtId="197" fontId="4" fillId="32" borderId="53" xfId="42" applyNumberFormat="1" applyFont="1" applyFill="1" applyBorder="1" applyAlignment="1">
      <alignment/>
    </xf>
    <xf numFmtId="197" fontId="1" fillId="0" borderId="54" xfId="42" applyNumberFormat="1" applyFont="1" applyBorder="1" applyAlignment="1">
      <alignment/>
    </xf>
    <xf numFmtId="197" fontId="4" fillId="32" borderId="54" xfId="42" applyNumberFormat="1" applyFont="1" applyFill="1" applyBorder="1" applyAlignment="1">
      <alignment/>
    </xf>
    <xf numFmtId="197" fontId="1" fillId="0" borderId="55" xfId="42" applyNumberFormat="1" applyFont="1" applyBorder="1" applyAlignment="1">
      <alignment/>
    </xf>
    <xf numFmtId="197" fontId="1" fillId="0" borderId="53" xfId="42" applyNumberFormat="1" applyFont="1" applyBorder="1" applyAlignment="1">
      <alignment/>
    </xf>
    <xf numFmtId="197" fontId="1" fillId="0" borderId="56" xfId="42" applyNumberFormat="1" applyFont="1" applyBorder="1" applyAlignment="1">
      <alignment/>
    </xf>
    <xf numFmtId="0" fontId="1" fillId="0" borderId="31" xfId="0" applyFont="1" applyBorder="1" applyAlignment="1">
      <alignment horizontal="center"/>
    </xf>
    <xf numFmtId="197" fontId="4" fillId="32" borderId="57" xfId="42" applyNumberFormat="1" applyFont="1" applyFill="1" applyBorder="1" applyAlignment="1">
      <alignment/>
    </xf>
    <xf numFmtId="197" fontId="4" fillId="32" borderId="58" xfId="42" applyNumberFormat="1" applyFont="1" applyFill="1" applyBorder="1" applyAlignment="1">
      <alignment/>
    </xf>
    <xf numFmtId="198" fontId="1" fillId="0" borderId="12" xfId="0" applyNumberFormat="1" applyFont="1" applyFill="1" applyBorder="1" applyAlignment="1">
      <alignment/>
    </xf>
    <xf numFmtId="199" fontId="1" fillId="0" borderId="18" xfId="0" applyNumberFormat="1" applyFont="1" applyBorder="1" applyAlignment="1">
      <alignment/>
    </xf>
    <xf numFmtId="199" fontId="4" fillId="32" borderId="59" xfId="0" applyNumberFormat="1" applyFont="1" applyFill="1" applyBorder="1" applyAlignment="1">
      <alignment/>
    </xf>
    <xf numFmtId="197" fontId="4" fillId="33" borderId="60" xfId="42" applyNumberFormat="1" applyFont="1" applyFill="1" applyBorder="1" applyAlignment="1" applyProtection="1">
      <alignment vertical="center"/>
      <protection/>
    </xf>
    <xf numFmtId="197" fontId="1" fillId="0" borderId="41" xfId="42" applyNumberFormat="1" applyFont="1" applyFill="1" applyBorder="1" applyAlignment="1">
      <alignment/>
    </xf>
    <xf numFmtId="197" fontId="1" fillId="0" borderId="0" xfId="42" applyNumberFormat="1" applyFont="1" applyFill="1" applyBorder="1" applyAlignment="1">
      <alignment/>
    </xf>
    <xf numFmtId="197" fontId="4" fillId="32" borderId="61" xfId="42" applyNumberFormat="1" applyFont="1" applyFill="1" applyBorder="1" applyAlignment="1">
      <alignment/>
    </xf>
    <xf numFmtId="198" fontId="1" fillId="34" borderId="62" xfId="0" applyNumberFormat="1" applyFont="1" applyFill="1" applyBorder="1" applyAlignment="1">
      <alignment/>
    </xf>
    <xf numFmtId="198" fontId="1" fillId="34" borderId="63" xfId="0" applyNumberFormat="1" applyFont="1" applyFill="1" applyBorder="1" applyAlignment="1">
      <alignment/>
    </xf>
    <xf numFmtId="197" fontId="1" fillId="0" borderId="64" xfId="42" applyNumberFormat="1" applyFont="1" applyBorder="1" applyAlignment="1">
      <alignment/>
    </xf>
    <xf numFmtId="198" fontId="1" fillId="0" borderId="63" xfId="0" applyNumberFormat="1" applyFont="1" applyBorder="1" applyAlignment="1">
      <alignment/>
    </xf>
    <xf numFmtId="197" fontId="4" fillId="33" borderId="65" xfId="42" applyNumberFormat="1" applyFont="1" applyFill="1" applyBorder="1" applyAlignment="1" applyProtection="1">
      <alignment vertical="center"/>
      <protection/>
    </xf>
    <xf numFmtId="197" fontId="1" fillId="0" borderId="15" xfId="42" applyNumberFormat="1" applyFont="1" applyFill="1" applyBorder="1" applyAlignment="1">
      <alignment/>
    </xf>
    <xf numFmtId="197" fontId="1" fillId="0" borderId="66" xfId="42" applyNumberFormat="1" applyFont="1" applyBorder="1" applyAlignment="1">
      <alignment/>
    </xf>
    <xf numFmtId="197" fontId="1" fillId="0" borderId="67" xfId="42" applyNumberFormat="1" applyFont="1" applyBorder="1" applyAlignment="1">
      <alignment/>
    </xf>
    <xf numFmtId="198" fontId="1" fillId="0" borderId="62" xfId="0" applyNumberFormat="1" applyFont="1" applyBorder="1" applyAlignment="1">
      <alignment/>
    </xf>
    <xf numFmtId="197" fontId="4" fillId="32" borderId="51" xfId="42" applyNumberFormat="1" applyFont="1" applyFill="1" applyBorder="1" applyAlignment="1">
      <alignment/>
    </xf>
    <xf numFmtId="198" fontId="1" fillId="0" borderId="68" xfId="0" applyNumberFormat="1" applyFont="1" applyBorder="1" applyAlignment="1">
      <alignment/>
    </xf>
    <xf numFmtId="197" fontId="4" fillId="32" borderId="59" xfId="42" applyNumberFormat="1" applyFont="1" applyFill="1" applyBorder="1" applyAlignment="1">
      <alignment/>
    </xf>
    <xf numFmtId="198" fontId="4" fillId="32" borderId="68" xfId="0" applyNumberFormat="1" applyFont="1" applyFill="1" applyBorder="1" applyAlignment="1">
      <alignment/>
    </xf>
    <xf numFmtId="199" fontId="4" fillId="32" borderId="12" xfId="0" applyNumberFormat="1" applyFont="1" applyFill="1" applyBorder="1" applyAlignment="1">
      <alignment/>
    </xf>
    <xf numFmtId="197" fontId="1" fillId="0" borderId="13" xfId="42" applyNumberFormat="1" applyFont="1" applyBorder="1" applyAlignment="1">
      <alignment/>
    </xf>
    <xf numFmtId="197" fontId="1" fillId="0" borderId="20" xfId="0" applyNumberFormat="1" applyFont="1" applyBorder="1" applyAlignment="1">
      <alignment/>
    </xf>
    <xf numFmtId="197" fontId="4" fillId="32" borderId="12" xfId="0" applyNumberFormat="1" applyFont="1" applyFill="1" applyBorder="1" applyAlignment="1">
      <alignment/>
    </xf>
    <xf numFmtId="198" fontId="1" fillId="0" borderId="15" xfId="0" applyNumberFormat="1" applyFont="1" applyBorder="1" applyAlignment="1">
      <alignment/>
    </xf>
    <xf numFmtId="197" fontId="4" fillId="33" borderId="69" xfId="42" applyNumberFormat="1" applyFont="1" applyFill="1" applyBorder="1" applyAlignment="1" applyProtection="1">
      <alignment vertical="center"/>
      <protection/>
    </xf>
    <xf numFmtId="197" fontId="4" fillId="33" borderId="12" xfId="42" applyNumberFormat="1" applyFont="1" applyFill="1" applyBorder="1" applyAlignment="1" applyProtection="1">
      <alignment vertical="center"/>
      <protection/>
    </xf>
    <xf numFmtId="197" fontId="1" fillId="0" borderId="18" xfId="42" applyNumberFormat="1" applyFont="1" applyBorder="1" applyAlignment="1">
      <alignment/>
    </xf>
    <xf numFmtId="197" fontId="1" fillId="0" borderId="19" xfId="42" applyNumberFormat="1" applyFont="1" applyBorder="1" applyAlignment="1">
      <alignment/>
    </xf>
    <xf numFmtId="197" fontId="4" fillId="33" borderId="70" xfId="42" applyNumberFormat="1" applyFont="1" applyFill="1" applyBorder="1" applyAlignment="1" applyProtection="1">
      <alignment vertical="center"/>
      <protection/>
    </xf>
    <xf numFmtId="197" fontId="4" fillId="33" borderId="71" xfId="42" applyNumberFormat="1" applyFont="1" applyFill="1" applyBorder="1" applyAlignment="1" applyProtection="1">
      <alignment vertical="center"/>
      <protection/>
    </xf>
    <xf numFmtId="197" fontId="4" fillId="33" borderId="0" xfId="42" applyNumberFormat="1" applyFont="1" applyFill="1" applyBorder="1" applyAlignment="1" applyProtection="1">
      <alignment vertical="center"/>
      <protection/>
    </xf>
    <xf numFmtId="199" fontId="1" fillId="0" borderId="13" xfId="0" applyNumberFormat="1" applyFont="1" applyBorder="1" applyAlignment="1">
      <alignment/>
    </xf>
    <xf numFmtId="197" fontId="1" fillId="34" borderId="20" xfId="42" applyNumberFormat="1" applyFont="1" applyFill="1" applyBorder="1" applyAlignment="1">
      <alignment/>
    </xf>
    <xf numFmtId="197" fontId="1" fillId="34" borderId="15" xfId="42" applyNumberFormat="1" applyFont="1" applyFill="1" applyBorder="1" applyAlignment="1">
      <alignment/>
    </xf>
    <xf numFmtId="197" fontId="4" fillId="33" borderId="72" xfId="42" applyNumberFormat="1" applyFont="1" applyFill="1" applyBorder="1" applyAlignment="1" applyProtection="1">
      <alignment vertical="center"/>
      <protection/>
    </xf>
    <xf numFmtId="197" fontId="4" fillId="33" borderId="73" xfId="42" applyNumberFormat="1" applyFont="1" applyFill="1" applyBorder="1" applyAlignment="1" applyProtection="1">
      <alignment vertical="center"/>
      <protection/>
    </xf>
    <xf numFmtId="197" fontId="4" fillId="33" borderId="74" xfId="42" applyNumberFormat="1" applyFont="1" applyFill="1" applyBorder="1" applyAlignment="1" applyProtection="1">
      <alignment vertical="center"/>
      <protection/>
    </xf>
    <xf numFmtId="197" fontId="4" fillId="33" borderId="75" xfId="42" applyNumberFormat="1" applyFont="1" applyFill="1" applyBorder="1" applyAlignment="1" applyProtection="1">
      <alignment vertical="center"/>
      <protection/>
    </xf>
    <xf numFmtId="197" fontId="4" fillId="33" borderId="76" xfId="42" applyNumberFormat="1" applyFont="1" applyFill="1" applyBorder="1" applyAlignment="1" applyProtection="1">
      <alignment vertical="center"/>
      <protection/>
    </xf>
    <xf numFmtId="197" fontId="1" fillId="0" borderId="77" xfId="42" applyNumberFormat="1" applyFont="1" applyBorder="1" applyAlignment="1">
      <alignment/>
    </xf>
    <xf numFmtId="197" fontId="4" fillId="33" borderId="77" xfId="42" applyNumberFormat="1" applyFont="1" applyFill="1" applyBorder="1" applyAlignment="1" applyProtection="1">
      <alignment vertical="center"/>
      <protection/>
    </xf>
    <xf numFmtId="197" fontId="4" fillId="32" borderId="78" xfId="42" applyNumberFormat="1" applyFont="1" applyFill="1" applyBorder="1" applyAlignment="1">
      <alignment/>
    </xf>
    <xf numFmtId="197" fontId="4" fillId="32" borderId="79" xfId="42" applyNumberFormat="1" applyFont="1" applyFill="1" applyBorder="1" applyAlignment="1">
      <alignment/>
    </xf>
    <xf numFmtId="197" fontId="4" fillId="32" borderId="44" xfId="42" applyNumberFormat="1" applyFont="1" applyFill="1" applyBorder="1" applyAlignment="1">
      <alignment/>
    </xf>
    <xf numFmtId="197" fontId="4" fillId="32" borderId="27" xfId="42" applyNumberFormat="1" applyFont="1" applyFill="1" applyBorder="1" applyAlignment="1">
      <alignment/>
    </xf>
    <xf numFmtId="197" fontId="4" fillId="32" borderId="80" xfId="42" applyNumberFormat="1" applyFont="1" applyFill="1" applyBorder="1" applyAlignment="1">
      <alignment/>
    </xf>
    <xf numFmtId="197" fontId="1" fillId="0" borderId="81" xfId="42" applyNumberFormat="1" applyFont="1" applyBorder="1" applyAlignment="1">
      <alignment/>
    </xf>
    <xf numFmtId="197" fontId="4" fillId="32" borderId="17" xfId="42" applyNumberFormat="1" applyFont="1" applyFill="1" applyBorder="1" applyAlignment="1">
      <alignment/>
    </xf>
    <xf numFmtId="197" fontId="4" fillId="34" borderId="20" xfId="42" applyNumberFormat="1" applyFont="1" applyFill="1" applyBorder="1" applyAlignment="1">
      <alignment/>
    </xf>
    <xf numFmtId="2" fontId="1" fillId="0" borderId="12" xfId="42" applyNumberFormat="1" applyFont="1" applyBorder="1" applyAlignment="1">
      <alignment/>
    </xf>
    <xf numFmtId="198" fontId="4" fillId="32" borderId="49" xfId="0" applyNumberFormat="1" applyFont="1" applyFill="1" applyBorder="1" applyAlignment="1">
      <alignment/>
    </xf>
    <xf numFmtId="197" fontId="1" fillId="0" borderId="82" xfId="42" applyNumberFormat="1" applyFont="1" applyBorder="1" applyAlignment="1">
      <alignment/>
    </xf>
    <xf numFmtId="197" fontId="4" fillId="32" borderId="83" xfId="42" applyNumberFormat="1" applyFont="1" applyFill="1" applyBorder="1" applyAlignment="1">
      <alignment/>
    </xf>
    <xf numFmtId="0" fontId="5" fillId="0" borderId="13" xfId="0" applyFont="1" applyBorder="1" applyAlignment="1">
      <alignment horizontal="center"/>
    </xf>
    <xf numFmtId="198" fontId="1" fillId="34" borderId="12" xfId="0" applyNumberFormat="1" applyFont="1" applyFill="1" applyBorder="1" applyAlignment="1">
      <alignment/>
    </xf>
    <xf numFmtId="197" fontId="1" fillId="0" borderId="84" xfId="42" applyNumberFormat="1" applyFont="1" applyBorder="1" applyAlignment="1">
      <alignment/>
    </xf>
    <xf numFmtId="197" fontId="1" fillId="0" borderId="50" xfId="42" applyNumberFormat="1" applyFont="1" applyBorder="1" applyAlignment="1">
      <alignment/>
    </xf>
    <xf numFmtId="43" fontId="1" fillId="34" borderId="12" xfId="42" applyFont="1" applyFill="1" applyBorder="1" applyAlignment="1">
      <alignment/>
    </xf>
    <xf numFmtId="43" fontId="1" fillId="34" borderId="10" xfId="42" applyFont="1" applyFill="1" applyBorder="1" applyAlignment="1">
      <alignment/>
    </xf>
    <xf numFmtId="198" fontId="4" fillId="32" borderId="10" xfId="0" applyNumberFormat="1" applyFont="1" applyFill="1" applyBorder="1" applyAlignment="1">
      <alignment/>
    </xf>
    <xf numFmtId="198" fontId="4" fillId="32" borderId="12" xfId="0" applyNumberFormat="1" applyFont="1" applyFill="1" applyBorder="1" applyAlignment="1">
      <alignment/>
    </xf>
    <xf numFmtId="198" fontId="4" fillId="32" borderId="16" xfId="0" applyNumberFormat="1" applyFont="1" applyFill="1" applyBorder="1" applyAlignment="1">
      <alignment/>
    </xf>
    <xf numFmtId="197" fontId="4" fillId="32" borderId="59" xfId="0" applyNumberFormat="1" applyFont="1" applyFill="1" applyBorder="1" applyAlignment="1">
      <alignment/>
    </xf>
    <xf numFmtId="197" fontId="4" fillId="32" borderId="23" xfId="0" applyNumberFormat="1" applyFont="1" applyFill="1" applyBorder="1" applyAlignment="1">
      <alignment/>
    </xf>
    <xf numFmtId="199" fontId="1" fillId="0" borderId="20" xfId="0" applyNumberFormat="1" applyFont="1" applyFill="1" applyBorder="1" applyAlignment="1">
      <alignment/>
    </xf>
    <xf numFmtId="199" fontId="1" fillId="0" borderId="21" xfId="0" applyNumberFormat="1" applyFont="1" applyFill="1" applyBorder="1" applyAlignment="1">
      <alignment/>
    </xf>
    <xf numFmtId="199" fontId="4" fillId="32" borderId="32" xfId="0" applyNumberFormat="1" applyFont="1" applyFill="1" applyBorder="1" applyAlignment="1">
      <alignment/>
    </xf>
    <xf numFmtId="197" fontId="8" fillId="0" borderId="0" xfId="42" applyNumberFormat="1" applyFont="1" applyBorder="1" applyAlignment="1">
      <alignment/>
    </xf>
    <xf numFmtId="197" fontId="8" fillId="0" borderId="12" xfId="42" applyNumberFormat="1" applyFont="1" applyBorder="1" applyAlignment="1">
      <alignment/>
    </xf>
    <xf numFmtId="197" fontId="9" fillId="32" borderId="0" xfId="42" applyNumberFormat="1" applyFont="1" applyFill="1" applyBorder="1" applyAlignment="1">
      <alignment/>
    </xf>
    <xf numFmtId="197" fontId="8" fillId="0" borderId="20" xfId="42" applyNumberFormat="1" applyFont="1" applyBorder="1" applyAlignment="1">
      <alignment/>
    </xf>
    <xf numFmtId="197" fontId="9" fillId="32" borderId="31" xfId="42" applyNumberFormat="1" applyFont="1" applyFill="1" applyBorder="1" applyAlignment="1">
      <alignment/>
    </xf>
    <xf numFmtId="197" fontId="8" fillId="0" borderId="16" xfId="42" applyNumberFormat="1" applyFont="1" applyBorder="1" applyAlignment="1">
      <alignment/>
    </xf>
    <xf numFmtId="43" fontId="4" fillId="32" borderId="24" xfId="42" applyFont="1" applyFill="1" applyBorder="1" applyAlignment="1">
      <alignment/>
    </xf>
    <xf numFmtId="43" fontId="4" fillId="33" borderId="30" xfId="42" applyFont="1" applyFill="1" applyBorder="1" applyAlignment="1" applyProtection="1">
      <alignment vertical="center"/>
      <protection/>
    </xf>
    <xf numFmtId="197" fontId="1" fillId="0" borderId="85" xfId="42" applyNumberFormat="1" applyFont="1" applyBorder="1" applyAlignment="1">
      <alignment/>
    </xf>
    <xf numFmtId="197" fontId="5" fillId="0" borderId="20" xfId="42" applyNumberFormat="1" applyFont="1" applyBorder="1" applyAlignment="1">
      <alignment horizontal="center"/>
    </xf>
    <xf numFmtId="197" fontId="5" fillId="0" borderId="0" xfId="42" applyNumberFormat="1" applyFont="1" applyBorder="1" applyAlignment="1">
      <alignment horizontal="center"/>
    </xf>
    <xf numFmtId="197" fontId="6" fillId="32" borderId="12" xfId="42" applyNumberFormat="1" applyFont="1" applyFill="1" applyBorder="1" applyAlignment="1">
      <alignment horizontal="center"/>
    </xf>
    <xf numFmtId="197" fontId="5" fillId="0" borderId="12" xfId="42" applyNumberFormat="1" applyFont="1" applyBorder="1" applyAlignment="1">
      <alignment horizontal="center"/>
    </xf>
    <xf numFmtId="197" fontId="6" fillId="32" borderId="15" xfId="42" applyNumberFormat="1" applyFont="1" applyFill="1" applyBorder="1" applyAlignment="1">
      <alignment horizontal="center"/>
    </xf>
    <xf numFmtId="197" fontId="6" fillId="32" borderId="0" xfId="42" applyNumberFormat="1" applyFont="1" applyFill="1" applyBorder="1" applyAlignment="1">
      <alignment horizontal="center"/>
    </xf>
    <xf numFmtId="1" fontId="1" fillId="0" borderId="0" xfId="0" applyNumberFormat="1" applyFont="1" applyAlignment="1">
      <alignment/>
    </xf>
    <xf numFmtId="43" fontId="1" fillId="0" borderId="20" xfId="42" applyFont="1" applyBorder="1" applyAlignment="1">
      <alignment/>
    </xf>
    <xf numFmtId="43" fontId="1" fillId="0" borderId="0" xfId="42" applyFont="1" applyBorder="1" applyAlignment="1">
      <alignment/>
    </xf>
    <xf numFmtId="43" fontId="4" fillId="32" borderId="12" xfId="42" applyFont="1" applyFill="1" applyBorder="1" applyAlignment="1">
      <alignment/>
    </xf>
    <xf numFmtId="43" fontId="4" fillId="32" borderId="15" xfId="42" applyFont="1" applyFill="1" applyBorder="1" applyAlignment="1">
      <alignment/>
    </xf>
    <xf numFmtId="43" fontId="4" fillId="32" borderId="0" xfId="42" applyFont="1" applyFill="1" applyBorder="1" applyAlignment="1">
      <alignment/>
    </xf>
    <xf numFmtId="43" fontId="4" fillId="32" borderId="25" xfId="42" applyFont="1" applyFill="1" applyBorder="1" applyAlignment="1">
      <alignment/>
    </xf>
    <xf numFmtId="43" fontId="4" fillId="32" borderId="26" xfId="42" applyFont="1" applyFill="1" applyBorder="1" applyAlignment="1">
      <alignment/>
    </xf>
    <xf numFmtId="43" fontId="4" fillId="33" borderId="28" xfId="42" applyFont="1" applyFill="1" applyBorder="1" applyAlignment="1" applyProtection="1">
      <alignment vertical="center"/>
      <protection/>
    </xf>
    <xf numFmtId="43" fontId="4" fillId="33" borderId="29" xfId="42" applyFont="1" applyFill="1" applyBorder="1" applyAlignment="1" applyProtection="1">
      <alignment vertical="center"/>
      <protection/>
    </xf>
    <xf numFmtId="43" fontId="4" fillId="33" borderId="42" xfId="42" applyFont="1" applyFill="1" applyBorder="1" applyAlignment="1" applyProtection="1">
      <alignment vertical="center"/>
      <protection/>
    </xf>
    <xf numFmtId="43" fontId="4" fillId="32" borderId="31" xfId="42" applyFont="1" applyFill="1" applyBorder="1" applyAlignment="1">
      <alignment/>
    </xf>
    <xf numFmtId="43" fontId="1" fillId="0" borderId="10" xfId="42" applyFont="1" applyBorder="1" applyAlignment="1">
      <alignment/>
    </xf>
    <xf numFmtId="0" fontId="5" fillId="0" borderId="86" xfId="0" applyFont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197" fontId="4" fillId="32" borderId="20" xfId="42" applyNumberFormat="1" applyFont="1" applyFill="1" applyBorder="1" applyAlignment="1">
      <alignment/>
    </xf>
    <xf numFmtId="202" fontId="1" fillId="0" borderId="12" xfId="42" applyNumberFormat="1" applyFont="1" applyBorder="1" applyAlignment="1">
      <alignment/>
    </xf>
    <xf numFmtId="202" fontId="4" fillId="32" borderId="23" xfId="42" applyNumberFormat="1" applyFont="1" applyFill="1" applyBorder="1" applyAlignment="1">
      <alignment/>
    </xf>
    <xf numFmtId="198" fontId="4" fillId="33" borderId="45" xfId="0" applyNumberFormat="1" applyFont="1" applyFill="1" applyBorder="1" applyAlignment="1" applyProtection="1">
      <alignment vertical="center"/>
      <protection/>
    </xf>
    <xf numFmtId="0" fontId="1" fillId="0" borderId="36" xfId="0" applyFont="1" applyBorder="1" applyAlignment="1">
      <alignment horizontal="center"/>
    </xf>
    <xf numFmtId="37" fontId="4" fillId="33" borderId="87" xfId="0" applyNumberFormat="1" applyFont="1" applyFill="1" applyBorder="1" applyAlignment="1" applyProtection="1">
      <alignment horizontal="center" vertical="center"/>
      <protection/>
    </xf>
    <xf numFmtId="197" fontId="1" fillId="0" borderId="14" xfId="42" applyNumberFormat="1" applyFont="1" applyBorder="1" applyAlignment="1">
      <alignment/>
    </xf>
    <xf numFmtId="197" fontId="1" fillId="0" borderId="88" xfId="42" applyNumberFormat="1" applyFont="1" applyBorder="1" applyAlignment="1">
      <alignment/>
    </xf>
    <xf numFmtId="0" fontId="5" fillId="0" borderId="31" xfId="0" applyFont="1" applyBorder="1" applyAlignment="1">
      <alignment horizontal="center"/>
    </xf>
    <xf numFmtId="197" fontId="1" fillId="0" borderId="0" xfId="0" applyNumberFormat="1" applyFont="1" applyAlignment="1">
      <alignment horizontal="right"/>
    </xf>
    <xf numFmtId="197" fontId="1" fillId="0" borderId="89" xfId="42" applyNumberFormat="1" applyFont="1" applyBorder="1" applyAlignment="1">
      <alignment/>
    </xf>
    <xf numFmtId="197" fontId="4" fillId="32" borderId="90" xfId="42" applyNumberFormat="1" applyFont="1" applyFill="1" applyBorder="1" applyAlignment="1">
      <alignment/>
    </xf>
    <xf numFmtId="197" fontId="4" fillId="33" borderId="78" xfId="42" applyNumberFormat="1" applyFont="1" applyFill="1" applyBorder="1" applyAlignment="1" applyProtection="1">
      <alignment vertical="center"/>
      <protection/>
    </xf>
    <xf numFmtId="197" fontId="4" fillId="32" borderId="28" xfId="42" applyNumberFormat="1" applyFont="1" applyFill="1" applyBorder="1" applyAlignment="1">
      <alignment/>
    </xf>
    <xf numFmtId="0" fontId="1" fillId="0" borderId="0" xfId="0" applyFont="1" applyFill="1" applyAlignment="1">
      <alignment/>
    </xf>
    <xf numFmtId="197" fontId="4" fillId="33" borderId="15" xfId="42" applyNumberFormat="1" applyFont="1" applyFill="1" applyBorder="1" applyAlignment="1" applyProtection="1">
      <alignment vertical="center"/>
      <protection/>
    </xf>
    <xf numFmtId="198" fontId="1" fillId="36" borderId="83" xfId="0" applyNumberFormat="1" applyFont="1" applyFill="1" applyBorder="1" applyAlignment="1" applyProtection="1">
      <alignment vertical="center"/>
      <protection/>
    </xf>
    <xf numFmtId="198" fontId="4" fillId="36" borderId="83" xfId="0" applyNumberFormat="1" applyFont="1" applyFill="1" applyBorder="1" applyAlignment="1" applyProtection="1">
      <alignment vertical="center"/>
      <protection/>
    </xf>
    <xf numFmtId="198" fontId="1" fillId="34" borderId="16" xfId="0" applyNumberFormat="1" applyFont="1" applyFill="1" applyBorder="1" applyAlignment="1">
      <alignment/>
    </xf>
    <xf numFmtId="198" fontId="4" fillId="36" borderId="53" xfId="0" applyNumberFormat="1" applyFont="1" applyFill="1" applyBorder="1" applyAlignment="1" applyProtection="1">
      <alignment vertical="center"/>
      <protection/>
    </xf>
    <xf numFmtId="197" fontId="1" fillId="34" borderId="66" xfId="42" applyNumberFormat="1" applyFont="1" applyFill="1" applyBorder="1" applyAlignment="1">
      <alignment/>
    </xf>
    <xf numFmtId="197" fontId="1" fillId="34" borderId="91" xfId="42" applyNumberFormat="1" applyFont="1" applyFill="1" applyBorder="1" applyAlignment="1">
      <alignment/>
    </xf>
    <xf numFmtId="197" fontId="4" fillId="32" borderId="77" xfId="42" applyNumberFormat="1" applyFont="1" applyFill="1" applyBorder="1" applyAlignment="1">
      <alignment/>
    </xf>
    <xf numFmtId="197" fontId="1" fillId="34" borderId="77" xfId="42" applyNumberFormat="1" applyFont="1" applyFill="1" applyBorder="1" applyAlignment="1">
      <alignment/>
    </xf>
    <xf numFmtId="197" fontId="4" fillId="33" borderId="52" xfId="42" applyNumberFormat="1" applyFont="1" applyFill="1" applyBorder="1" applyAlignment="1" applyProtection="1">
      <alignment vertical="center"/>
      <protection/>
    </xf>
    <xf numFmtId="197" fontId="4" fillId="33" borderId="34" xfId="42" applyNumberFormat="1" applyFont="1" applyFill="1" applyBorder="1" applyAlignment="1" applyProtection="1">
      <alignment vertical="center"/>
      <protection/>
    </xf>
    <xf numFmtId="197" fontId="1" fillId="34" borderId="52" xfId="42" applyNumberFormat="1" applyFont="1" applyFill="1" applyBorder="1" applyAlignment="1">
      <alignment/>
    </xf>
    <xf numFmtId="197" fontId="1" fillId="34" borderId="89" xfId="42" applyNumberFormat="1" applyFont="1" applyFill="1" applyBorder="1" applyAlignment="1">
      <alignment/>
    </xf>
    <xf numFmtId="197" fontId="4" fillId="33" borderId="92" xfId="42" applyNumberFormat="1" applyFont="1" applyFill="1" applyBorder="1" applyAlignment="1" applyProtection="1">
      <alignment vertical="center"/>
      <protection/>
    </xf>
    <xf numFmtId="197" fontId="4" fillId="33" borderId="93" xfId="42" applyNumberFormat="1" applyFont="1" applyFill="1" applyBorder="1" applyAlignment="1" applyProtection="1">
      <alignment vertical="center"/>
      <protection/>
    </xf>
    <xf numFmtId="197" fontId="4" fillId="33" borderId="94" xfId="42" applyNumberFormat="1" applyFont="1" applyFill="1" applyBorder="1" applyAlignment="1" applyProtection="1">
      <alignment vertical="center"/>
      <protection/>
    </xf>
    <xf numFmtId="198" fontId="1" fillId="0" borderId="12" xfId="0" applyNumberFormat="1" applyFont="1" applyBorder="1" applyAlignment="1">
      <alignment horizontal="center"/>
    </xf>
    <xf numFmtId="197" fontId="1" fillId="0" borderId="95" xfId="42" applyNumberFormat="1" applyFont="1" applyBorder="1" applyAlignment="1">
      <alignment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2" xfId="0" applyFont="1" applyBorder="1" applyAlignment="1">
      <alignment horizontal="center"/>
    </xf>
    <xf numFmtId="211" fontId="4" fillId="32" borderId="23" xfId="42" applyNumberFormat="1" applyFont="1" applyFill="1" applyBorder="1" applyAlignment="1">
      <alignment/>
    </xf>
    <xf numFmtId="198" fontId="4" fillId="32" borderId="23" xfId="0" applyNumberFormat="1" applyFont="1" applyFill="1" applyBorder="1" applyAlignment="1">
      <alignment horizontal="center"/>
    </xf>
    <xf numFmtId="211" fontId="1" fillId="0" borderId="12" xfId="42" applyNumberFormat="1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199" fontId="4" fillId="0" borderId="0" xfId="0" applyNumberFormat="1" applyFont="1" applyFill="1" applyBorder="1" applyAlignment="1">
      <alignment/>
    </xf>
    <xf numFmtId="198" fontId="4" fillId="0" borderId="0" xfId="0" applyNumberFormat="1" applyFont="1" applyFill="1" applyBorder="1" applyAlignment="1">
      <alignment/>
    </xf>
    <xf numFmtId="197" fontId="4" fillId="0" borderId="0" xfId="42" applyNumberFormat="1" applyFont="1" applyFill="1" applyBorder="1" applyAlignment="1">
      <alignment/>
    </xf>
    <xf numFmtId="211" fontId="4" fillId="0" borderId="0" xfId="42" applyNumberFormat="1" applyFont="1" applyFill="1" applyBorder="1" applyAlignment="1">
      <alignment/>
    </xf>
    <xf numFmtId="197" fontId="1" fillId="0" borderId="0" xfId="0" applyNumberFormat="1" applyFont="1" applyFill="1" applyBorder="1" applyAlignment="1">
      <alignment/>
    </xf>
    <xf numFmtId="211" fontId="4" fillId="33" borderId="27" xfId="42" applyNumberFormat="1" applyFont="1" applyFill="1" applyBorder="1" applyAlignment="1" applyProtection="1">
      <alignment vertical="center"/>
      <protection/>
    </xf>
    <xf numFmtId="211" fontId="4" fillId="33" borderId="30" xfId="42" applyNumberFormat="1" applyFont="1" applyFill="1" applyBorder="1" applyAlignment="1" applyProtection="1">
      <alignment vertical="center"/>
      <protection/>
    </xf>
    <xf numFmtId="43" fontId="1" fillId="0" borderId="82" xfId="42" applyFont="1" applyBorder="1" applyAlignment="1">
      <alignment/>
    </xf>
    <xf numFmtId="43" fontId="4" fillId="32" borderId="59" xfId="42" applyFont="1" applyFill="1" applyBorder="1" applyAlignment="1">
      <alignment/>
    </xf>
    <xf numFmtId="197" fontId="1" fillId="0" borderId="34" xfId="42" applyNumberFormat="1" applyFont="1" applyBorder="1" applyAlignment="1">
      <alignment/>
    </xf>
    <xf numFmtId="197" fontId="1" fillId="34" borderId="12" xfId="42" applyNumberFormat="1" applyFont="1" applyFill="1" applyBorder="1" applyAlignment="1">
      <alignment/>
    </xf>
    <xf numFmtId="197" fontId="1" fillId="34" borderId="16" xfId="42" applyNumberFormat="1" applyFont="1" applyFill="1" applyBorder="1" applyAlignment="1">
      <alignment/>
    </xf>
    <xf numFmtId="197" fontId="1" fillId="34" borderId="10" xfId="42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32" borderId="96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32" borderId="26" xfId="0" applyFont="1" applyFill="1" applyBorder="1" applyAlignment="1">
      <alignment horizontal="center"/>
    </xf>
    <xf numFmtId="0" fontId="3" fillId="32" borderId="59" xfId="0" applyFont="1" applyFill="1" applyBorder="1" applyAlignment="1">
      <alignment horizontal="center"/>
    </xf>
    <xf numFmtId="0" fontId="3" fillId="32" borderId="32" xfId="0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0" fillId="0" borderId="3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5"/>
  <sheetViews>
    <sheetView tabSelected="1" zoomScalePageLayoutView="0" workbookViewId="0" topLeftCell="A1">
      <selection activeCell="A1" sqref="A1"/>
    </sheetView>
  </sheetViews>
  <sheetFormatPr defaultColWidth="9.140625" defaultRowHeight="23.25"/>
  <cols>
    <col min="1" max="1" width="9.140625" style="1" customWidth="1"/>
    <col min="2" max="2" width="13.00390625" style="0" customWidth="1"/>
    <col min="3" max="3" width="11.57421875" style="0" customWidth="1"/>
    <col min="4" max="4" width="11.421875" style="0" customWidth="1"/>
    <col min="5" max="5" width="9.8515625" style="0" customWidth="1"/>
    <col min="6" max="6" width="10.8515625" style="0" customWidth="1"/>
    <col min="7" max="7" width="11.140625" style="0" customWidth="1"/>
    <col min="8" max="8" width="11.28125" style="0" customWidth="1"/>
    <col min="9" max="9" width="10.00390625" style="0" bestFit="1" customWidth="1"/>
    <col min="10" max="11" width="9.140625" style="1" customWidth="1"/>
    <col min="12" max="12" width="12.140625" style="1" customWidth="1"/>
    <col min="13" max="15" width="11.8515625" style="1" customWidth="1"/>
    <col min="16" max="16" width="10.421875" style="1" customWidth="1"/>
    <col min="17" max="20" width="11.8515625" style="1" customWidth="1"/>
    <col min="21" max="21" width="10.421875" style="1" customWidth="1"/>
    <col min="22" max="22" width="11.8515625" style="1" customWidth="1"/>
    <col min="23" max="23" width="10.57421875" style="1" customWidth="1"/>
    <col min="24" max="24" width="9.8515625" style="1" bestFit="1" customWidth="1"/>
    <col min="25" max="16384" width="9.140625" style="1" customWidth="1"/>
  </cols>
  <sheetData>
    <row r="1" spans="2:9" ht="12.75">
      <c r="B1" s="1"/>
      <c r="C1" s="1"/>
      <c r="D1" s="1"/>
      <c r="E1" s="1"/>
      <c r="F1" s="1"/>
      <c r="G1" s="1"/>
      <c r="H1" s="1"/>
      <c r="I1" s="1"/>
    </row>
    <row r="2" spans="2:23" ht="12.75">
      <c r="B2" s="316" t="s">
        <v>0</v>
      </c>
      <c r="C2" s="316"/>
      <c r="D2" s="316"/>
      <c r="E2" s="316"/>
      <c r="F2" s="316"/>
      <c r="G2" s="316"/>
      <c r="H2" s="316"/>
      <c r="I2" s="316"/>
      <c r="L2" s="316" t="s">
        <v>1</v>
      </c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</row>
    <row r="3" spans="2:23" ht="15.75">
      <c r="B3" s="317" t="s">
        <v>2</v>
      </c>
      <c r="C3" s="317"/>
      <c r="D3" s="317"/>
      <c r="E3" s="317"/>
      <c r="F3" s="317"/>
      <c r="G3" s="317"/>
      <c r="H3" s="317"/>
      <c r="I3" s="317"/>
      <c r="L3" s="317" t="s">
        <v>3</v>
      </c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</row>
    <row r="4" spans="2:9" ht="13.5" thickBot="1">
      <c r="B4" s="1"/>
      <c r="C4" s="1"/>
      <c r="D4" s="1"/>
      <c r="E4" s="1"/>
      <c r="F4" s="1"/>
      <c r="G4" s="1"/>
      <c r="H4" s="1"/>
      <c r="I4" s="1"/>
    </row>
    <row r="5" spans="2:23" ht="17.25" thickBot="1" thickTop="1">
      <c r="B5" s="2"/>
      <c r="C5" s="318" t="s">
        <v>66</v>
      </c>
      <c r="D5" s="319"/>
      <c r="E5" s="320"/>
      <c r="F5" s="321" t="s">
        <v>65</v>
      </c>
      <c r="G5" s="322"/>
      <c r="H5" s="323"/>
      <c r="I5" s="3" t="s">
        <v>4</v>
      </c>
      <c r="L5" s="2"/>
      <c r="M5" s="324" t="s">
        <v>66</v>
      </c>
      <c r="N5" s="325"/>
      <c r="O5" s="325"/>
      <c r="P5" s="325"/>
      <c r="Q5" s="326"/>
      <c r="R5" s="327" t="s">
        <v>65</v>
      </c>
      <c r="S5" s="328"/>
      <c r="T5" s="328"/>
      <c r="U5" s="328"/>
      <c r="V5" s="329"/>
      <c r="W5" s="3" t="s">
        <v>4</v>
      </c>
    </row>
    <row r="6" spans="2:23" ht="13.5" thickTop="1">
      <c r="B6" s="4" t="s">
        <v>5</v>
      </c>
      <c r="C6" s="5"/>
      <c r="D6" s="6"/>
      <c r="E6" s="7"/>
      <c r="F6" s="5"/>
      <c r="G6" s="6"/>
      <c r="H6" s="7"/>
      <c r="I6" s="8" t="s">
        <v>6</v>
      </c>
      <c r="L6" s="4" t="s">
        <v>5</v>
      </c>
      <c r="M6" s="5"/>
      <c r="N6" s="9"/>
      <c r="O6" s="10"/>
      <c r="P6" s="11"/>
      <c r="Q6" s="12"/>
      <c r="R6" s="5"/>
      <c r="S6" s="9"/>
      <c r="T6" s="10"/>
      <c r="U6" s="11"/>
      <c r="V6" s="12"/>
      <c r="W6" s="8" t="s">
        <v>6</v>
      </c>
    </row>
    <row r="7" spans="2:23" ht="13.5" thickBot="1">
      <c r="B7" s="13"/>
      <c r="C7" s="14" t="s">
        <v>7</v>
      </c>
      <c r="D7" s="297" t="s">
        <v>8</v>
      </c>
      <c r="E7" s="15" t="s">
        <v>9</v>
      </c>
      <c r="F7" s="14" t="s">
        <v>7</v>
      </c>
      <c r="G7" s="297" t="s">
        <v>8</v>
      </c>
      <c r="H7" s="15" t="s">
        <v>9</v>
      </c>
      <c r="I7" s="16"/>
      <c r="L7" s="13"/>
      <c r="M7" s="17" t="s">
        <v>10</v>
      </c>
      <c r="N7" s="18" t="s">
        <v>11</v>
      </c>
      <c r="O7" s="19" t="s">
        <v>12</v>
      </c>
      <c r="P7" s="20" t="s">
        <v>13</v>
      </c>
      <c r="Q7" s="21" t="s">
        <v>9</v>
      </c>
      <c r="R7" s="17" t="s">
        <v>10</v>
      </c>
      <c r="S7" s="18" t="s">
        <v>11</v>
      </c>
      <c r="T7" s="19" t="s">
        <v>12</v>
      </c>
      <c r="U7" s="20" t="s">
        <v>13</v>
      </c>
      <c r="V7" s="21" t="s">
        <v>9</v>
      </c>
      <c r="W7" s="16"/>
    </row>
    <row r="8" spans="2:23" ht="6" customHeight="1" thickTop="1">
      <c r="B8" s="4"/>
      <c r="C8" s="22"/>
      <c r="D8" s="23"/>
      <c r="E8" s="24"/>
      <c r="F8" s="22"/>
      <c r="G8" s="23"/>
      <c r="H8" s="24"/>
      <c r="I8" s="25"/>
      <c r="L8" s="4"/>
      <c r="M8" s="26"/>
      <c r="N8" s="27"/>
      <c r="O8" s="28"/>
      <c r="P8" s="29"/>
      <c r="Q8" s="30"/>
      <c r="R8" s="26"/>
      <c r="S8" s="27"/>
      <c r="T8" s="28"/>
      <c r="U8" s="29"/>
      <c r="V8" s="31"/>
      <c r="W8" s="11"/>
    </row>
    <row r="9" spans="2:23" ht="12.75">
      <c r="B9" s="4" t="s">
        <v>14</v>
      </c>
      <c r="C9" s="32">
        <v>7540</v>
      </c>
      <c r="D9" s="33">
        <v>7532</v>
      </c>
      <c r="E9" s="34">
        <f>C9+D9</f>
        <v>15072</v>
      </c>
      <c r="F9" s="32">
        <v>8195</v>
      </c>
      <c r="G9" s="33">
        <v>8238</v>
      </c>
      <c r="H9" s="34">
        <f>+F9+G9</f>
        <v>16433</v>
      </c>
      <c r="I9" s="300">
        <f aca="true" t="shared" si="0" ref="I9:I18">(H9-E9)/E9*100</f>
        <v>9.029989384288747</v>
      </c>
      <c r="L9" s="4" t="s">
        <v>14</v>
      </c>
      <c r="M9" s="32">
        <v>1190387</v>
      </c>
      <c r="N9" s="33">
        <v>1153353</v>
      </c>
      <c r="O9" s="36">
        <f>M9+N9</f>
        <v>2343740</v>
      </c>
      <c r="P9" s="37">
        <v>152486</v>
      </c>
      <c r="Q9" s="38">
        <f>O9+P9</f>
        <v>2496226</v>
      </c>
      <c r="R9" s="32">
        <v>1326637</v>
      </c>
      <c r="S9" s="39">
        <v>1289471</v>
      </c>
      <c r="T9" s="36">
        <f>R9+S9</f>
        <v>2616108</v>
      </c>
      <c r="U9" s="37">
        <v>146480</v>
      </c>
      <c r="V9" s="34">
        <f>T9+U9</f>
        <v>2762588</v>
      </c>
      <c r="W9" s="300">
        <f aca="true" t="shared" si="1" ref="W9:W17">(V9-Q9)/Q9*100</f>
        <v>10.670588320128067</v>
      </c>
    </row>
    <row r="10" spans="2:23" ht="12.75">
      <c r="B10" s="4" t="s">
        <v>15</v>
      </c>
      <c r="C10" s="32">
        <v>7767</v>
      </c>
      <c r="D10" s="33">
        <v>7827</v>
      </c>
      <c r="E10" s="34">
        <f>C10+D10</f>
        <v>15594</v>
      </c>
      <c r="F10" s="32">
        <v>8211</v>
      </c>
      <c r="G10" s="33">
        <v>8250</v>
      </c>
      <c r="H10" s="34">
        <f>+F10+G10</f>
        <v>16461</v>
      </c>
      <c r="I10" s="300">
        <f t="shared" si="0"/>
        <v>5.559830704116968</v>
      </c>
      <c r="L10" s="4" t="s">
        <v>15</v>
      </c>
      <c r="M10" s="32">
        <v>1324771</v>
      </c>
      <c r="N10" s="33">
        <v>1261461</v>
      </c>
      <c r="O10" s="36">
        <f>M10+N10</f>
        <v>2586232</v>
      </c>
      <c r="P10" s="37">
        <v>140360</v>
      </c>
      <c r="Q10" s="38">
        <f>O10+P10</f>
        <v>2726592</v>
      </c>
      <c r="R10" s="32">
        <v>1443114</v>
      </c>
      <c r="S10" s="39">
        <v>1367001</v>
      </c>
      <c r="T10" s="36">
        <f>R10+S10</f>
        <v>2810115</v>
      </c>
      <c r="U10" s="37">
        <v>129465</v>
      </c>
      <c r="V10" s="34">
        <f>T10+U10</f>
        <v>2939580</v>
      </c>
      <c r="W10" s="35">
        <f t="shared" si="1"/>
        <v>7.811509752834307</v>
      </c>
    </row>
    <row r="11" spans="2:23" ht="13.5" thickBot="1">
      <c r="B11" s="13" t="s">
        <v>16</v>
      </c>
      <c r="C11" s="40">
        <v>8289</v>
      </c>
      <c r="D11" s="41">
        <v>8333</v>
      </c>
      <c r="E11" s="34">
        <f>C11+D11</f>
        <v>16622</v>
      </c>
      <c r="F11" s="40">
        <f>8705+1</f>
        <v>8706</v>
      </c>
      <c r="G11" s="41">
        <v>8749</v>
      </c>
      <c r="H11" s="34">
        <f>+F11+G11</f>
        <v>17455</v>
      </c>
      <c r="I11" s="300">
        <f t="shared" si="0"/>
        <v>5.011430634099386</v>
      </c>
      <c r="L11" s="13" t="s">
        <v>16</v>
      </c>
      <c r="M11" s="32">
        <v>1459368</v>
      </c>
      <c r="N11" s="33">
        <v>1377838</v>
      </c>
      <c r="O11" s="36">
        <f>M11+N11</f>
        <v>2837206</v>
      </c>
      <c r="P11" s="37">
        <v>153658</v>
      </c>
      <c r="Q11" s="38">
        <f>O11+P11</f>
        <v>2990864</v>
      </c>
      <c r="R11" s="32">
        <v>1540322</v>
      </c>
      <c r="S11" s="39">
        <v>1443742</v>
      </c>
      <c r="T11" s="36">
        <f>R11+S11</f>
        <v>2984064</v>
      </c>
      <c r="U11" s="37">
        <v>138176</v>
      </c>
      <c r="V11" s="34">
        <f>T11+U11</f>
        <v>3122240</v>
      </c>
      <c r="W11" s="300">
        <f t="shared" si="1"/>
        <v>4.39257686073322</v>
      </c>
    </row>
    <row r="12" spans="2:24" ht="14.25" thickBot="1" thickTop="1">
      <c r="B12" s="42" t="s">
        <v>17</v>
      </c>
      <c r="C12" s="43">
        <f aca="true" t="shared" si="2" ref="C12:H12">+C9+C10+C11</f>
        <v>23596</v>
      </c>
      <c r="D12" s="44">
        <f t="shared" si="2"/>
        <v>23692</v>
      </c>
      <c r="E12" s="45">
        <f t="shared" si="2"/>
        <v>47288</v>
      </c>
      <c r="F12" s="43">
        <f t="shared" si="2"/>
        <v>25112</v>
      </c>
      <c r="G12" s="44">
        <f t="shared" si="2"/>
        <v>25237</v>
      </c>
      <c r="H12" s="45">
        <f t="shared" si="2"/>
        <v>50349</v>
      </c>
      <c r="I12" s="298">
        <f t="shared" si="0"/>
        <v>6.473100998139063</v>
      </c>
      <c r="J12" s="112"/>
      <c r="L12" s="42" t="s">
        <v>17</v>
      </c>
      <c r="M12" s="43">
        <f aca="true" t="shared" si="3" ref="M12:V12">+M9+M10+M11</f>
        <v>3974526</v>
      </c>
      <c r="N12" s="44">
        <f t="shared" si="3"/>
        <v>3792652</v>
      </c>
      <c r="O12" s="43">
        <f t="shared" si="3"/>
        <v>7767178</v>
      </c>
      <c r="P12" s="43">
        <f t="shared" si="3"/>
        <v>446504</v>
      </c>
      <c r="Q12" s="43">
        <f t="shared" si="3"/>
        <v>8213682</v>
      </c>
      <c r="R12" s="43">
        <f t="shared" si="3"/>
        <v>4310073</v>
      </c>
      <c r="S12" s="44">
        <f t="shared" si="3"/>
        <v>4100214</v>
      </c>
      <c r="T12" s="43">
        <f t="shared" si="3"/>
        <v>8410287</v>
      </c>
      <c r="U12" s="43">
        <f t="shared" si="3"/>
        <v>414121</v>
      </c>
      <c r="V12" s="45">
        <f t="shared" si="3"/>
        <v>8824408</v>
      </c>
      <c r="W12" s="298">
        <f t="shared" si="1"/>
        <v>7.435471692232546</v>
      </c>
      <c r="X12" s="112"/>
    </row>
    <row r="13" spans="2:24" ht="13.5" thickTop="1">
      <c r="B13" s="4" t="s">
        <v>18</v>
      </c>
      <c r="C13" s="32">
        <v>8309</v>
      </c>
      <c r="D13" s="33">
        <v>8345</v>
      </c>
      <c r="E13" s="34">
        <f>C13+D13</f>
        <v>16654</v>
      </c>
      <c r="F13" s="32">
        <v>8678</v>
      </c>
      <c r="G13" s="33">
        <v>8719</v>
      </c>
      <c r="H13" s="34">
        <f>F13+G13</f>
        <v>17397</v>
      </c>
      <c r="I13" s="35">
        <f t="shared" si="0"/>
        <v>4.461390656899243</v>
      </c>
      <c r="L13" s="4" t="s">
        <v>18</v>
      </c>
      <c r="M13" s="32">
        <v>1365141</v>
      </c>
      <c r="N13" s="39">
        <v>1382632</v>
      </c>
      <c r="O13" s="36">
        <f>M13+N13</f>
        <v>2747773</v>
      </c>
      <c r="P13" s="37">
        <v>148594</v>
      </c>
      <c r="Q13" s="38">
        <f>O13+P13</f>
        <v>2896367</v>
      </c>
      <c r="R13" s="32">
        <v>1494246</v>
      </c>
      <c r="S13" s="33">
        <v>1497123</v>
      </c>
      <c r="T13" s="36">
        <f>R13+S13</f>
        <v>2991369</v>
      </c>
      <c r="U13" s="37">
        <v>131652</v>
      </c>
      <c r="V13" s="34">
        <f>T13+U13</f>
        <v>3123021</v>
      </c>
      <c r="W13" s="35">
        <f t="shared" si="1"/>
        <v>7.82545858311464</v>
      </c>
      <c r="X13" s="112"/>
    </row>
    <row r="14" spans="2:24" ht="12.75">
      <c r="B14" s="4" t="s">
        <v>19</v>
      </c>
      <c r="C14" s="32">
        <v>7654</v>
      </c>
      <c r="D14" s="33">
        <v>7685</v>
      </c>
      <c r="E14" s="34">
        <f>C14+D14</f>
        <v>15339</v>
      </c>
      <c r="F14" s="32">
        <v>8207</v>
      </c>
      <c r="G14" s="33">
        <v>8243</v>
      </c>
      <c r="H14" s="34">
        <f>F14+G14</f>
        <v>16450</v>
      </c>
      <c r="I14" s="35">
        <f t="shared" si="0"/>
        <v>7.242975422126606</v>
      </c>
      <c r="L14" s="4" t="s">
        <v>19</v>
      </c>
      <c r="M14" s="32">
        <v>1253272</v>
      </c>
      <c r="N14" s="39">
        <v>1290993</v>
      </c>
      <c r="O14" s="36">
        <f>M14+N14</f>
        <v>2544265</v>
      </c>
      <c r="P14" s="37">
        <v>126194</v>
      </c>
      <c r="Q14" s="38">
        <f>O14+P14</f>
        <v>2670459</v>
      </c>
      <c r="R14" s="32">
        <v>1427535</v>
      </c>
      <c r="S14" s="33">
        <v>1465475</v>
      </c>
      <c r="T14" s="36">
        <f>R14+S14</f>
        <v>2893010</v>
      </c>
      <c r="U14" s="37">
        <v>108791</v>
      </c>
      <c r="V14" s="34">
        <f>T14+U14</f>
        <v>3001801</v>
      </c>
      <c r="W14" s="300">
        <f t="shared" si="1"/>
        <v>12.407679728466155</v>
      </c>
      <c r="X14" s="112"/>
    </row>
    <row r="15" spans="2:24" ht="13.5" thickBot="1">
      <c r="B15" s="4" t="s">
        <v>20</v>
      </c>
      <c r="C15" s="32">
        <v>8325</v>
      </c>
      <c r="D15" s="33">
        <v>8347</v>
      </c>
      <c r="E15" s="34">
        <f>C15+D15</f>
        <v>16672</v>
      </c>
      <c r="F15" s="32">
        <v>8611</v>
      </c>
      <c r="G15" s="33">
        <v>8658</v>
      </c>
      <c r="H15" s="34">
        <f>F15+G15</f>
        <v>17269</v>
      </c>
      <c r="I15" s="35">
        <f t="shared" si="0"/>
        <v>3.580854126679463</v>
      </c>
      <c r="L15" s="4" t="s">
        <v>20</v>
      </c>
      <c r="M15" s="32">
        <v>1339544</v>
      </c>
      <c r="N15" s="39">
        <v>1448488</v>
      </c>
      <c r="O15" s="36">
        <f>M15+N15</f>
        <v>2788032</v>
      </c>
      <c r="P15" s="37">
        <v>143879</v>
      </c>
      <c r="Q15" s="38">
        <f>O15+P15</f>
        <v>2931911</v>
      </c>
      <c r="R15" s="32">
        <v>1477864</v>
      </c>
      <c r="S15" s="33">
        <v>1603035</v>
      </c>
      <c r="T15" s="36">
        <f>R15+S15</f>
        <v>3080899</v>
      </c>
      <c r="U15" s="37">
        <v>128120</v>
      </c>
      <c r="V15" s="34">
        <f>T15+U15</f>
        <v>3209019</v>
      </c>
      <c r="W15" s="35">
        <f t="shared" si="1"/>
        <v>9.451446513894862</v>
      </c>
      <c r="X15" s="112"/>
    </row>
    <row r="16" spans="2:23" ht="14.25" thickBot="1" thickTop="1">
      <c r="B16" s="47" t="s">
        <v>21</v>
      </c>
      <c r="C16" s="48">
        <f aca="true" t="shared" si="4" ref="C16:H16">C15+C14+C13</f>
        <v>24288</v>
      </c>
      <c r="D16" s="49">
        <f t="shared" si="4"/>
        <v>24377</v>
      </c>
      <c r="E16" s="50">
        <f t="shared" si="4"/>
        <v>48665</v>
      </c>
      <c r="F16" s="48">
        <f t="shared" si="4"/>
        <v>25496</v>
      </c>
      <c r="G16" s="49">
        <f t="shared" si="4"/>
        <v>25620</v>
      </c>
      <c r="H16" s="48">
        <f t="shared" si="4"/>
        <v>51116</v>
      </c>
      <c r="I16" s="51">
        <f t="shared" si="0"/>
        <v>5.036473851844241</v>
      </c>
      <c r="L16" s="47" t="s">
        <v>21</v>
      </c>
      <c r="M16" s="48">
        <f aca="true" t="shared" si="5" ref="M16:U16">M15+M14+M13</f>
        <v>3957957</v>
      </c>
      <c r="N16" s="52">
        <f t="shared" si="5"/>
        <v>4122113</v>
      </c>
      <c r="O16" s="52">
        <f t="shared" si="5"/>
        <v>8080070</v>
      </c>
      <c r="P16" s="50">
        <f t="shared" si="5"/>
        <v>418667</v>
      </c>
      <c r="Q16" s="52">
        <f t="shared" si="5"/>
        <v>8498737</v>
      </c>
      <c r="R16" s="48">
        <f t="shared" si="5"/>
        <v>4399645</v>
      </c>
      <c r="S16" s="52">
        <f t="shared" si="5"/>
        <v>4565633</v>
      </c>
      <c r="T16" s="52">
        <f t="shared" si="5"/>
        <v>8965278</v>
      </c>
      <c r="U16" s="50">
        <f t="shared" si="5"/>
        <v>368563</v>
      </c>
      <c r="V16" s="52">
        <f>V14+V13+V15</f>
        <v>9333841</v>
      </c>
      <c r="W16" s="51">
        <f t="shared" si="1"/>
        <v>9.826213000825886</v>
      </c>
    </row>
    <row r="17" spans="2:23" ht="13.5" thickTop="1">
      <c r="B17" s="4" t="s">
        <v>22</v>
      </c>
      <c r="C17" s="32">
        <v>7953</v>
      </c>
      <c r="D17" s="33">
        <v>8002</v>
      </c>
      <c r="E17" s="34">
        <f>C17+D17</f>
        <v>15955</v>
      </c>
      <c r="F17" s="32">
        <v>8275</v>
      </c>
      <c r="G17" s="33">
        <v>8319</v>
      </c>
      <c r="H17" s="34">
        <f>F17+G17</f>
        <v>16594</v>
      </c>
      <c r="I17" s="300">
        <f t="shared" si="0"/>
        <v>4.005014102162332</v>
      </c>
      <c r="L17" s="4" t="s">
        <v>22</v>
      </c>
      <c r="M17" s="32">
        <v>1296520</v>
      </c>
      <c r="N17" s="33">
        <v>1326349</v>
      </c>
      <c r="O17" s="36">
        <f>M17+N17</f>
        <v>2622869</v>
      </c>
      <c r="P17" s="37">
        <v>129666</v>
      </c>
      <c r="Q17" s="38">
        <f>O17+P17</f>
        <v>2752535</v>
      </c>
      <c r="R17" s="32">
        <v>1391872</v>
      </c>
      <c r="S17" s="33">
        <v>1413129</v>
      </c>
      <c r="T17" s="36">
        <f>R17+S17</f>
        <v>2805001</v>
      </c>
      <c r="U17" s="37">
        <v>124215</v>
      </c>
      <c r="V17" s="34">
        <f>T17+U17</f>
        <v>2929216</v>
      </c>
      <c r="W17" s="300">
        <f t="shared" si="1"/>
        <v>6.418846626836716</v>
      </c>
    </row>
    <row r="18" spans="2:25" ht="12.75">
      <c r="B18" s="4" t="s">
        <v>23</v>
      </c>
      <c r="C18" s="32">
        <v>7938</v>
      </c>
      <c r="D18" s="33">
        <v>8003</v>
      </c>
      <c r="E18" s="34">
        <f>C18+D18</f>
        <v>15941</v>
      </c>
      <c r="F18" s="32">
        <v>8265</v>
      </c>
      <c r="G18" s="33">
        <f>1+8300</f>
        <v>8301</v>
      </c>
      <c r="H18" s="34">
        <f>F18+G18</f>
        <v>16566</v>
      </c>
      <c r="I18" s="35">
        <f t="shared" si="0"/>
        <v>3.9207076093093285</v>
      </c>
      <c r="L18" s="4" t="s">
        <v>23</v>
      </c>
      <c r="M18" s="32">
        <v>1159365</v>
      </c>
      <c r="N18" s="33">
        <v>1224381</v>
      </c>
      <c r="O18" s="36">
        <f>M18+N18</f>
        <v>2383746</v>
      </c>
      <c r="P18" s="37">
        <v>127762</v>
      </c>
      <c r="Q18" s="38">
        <f>O18+P18</f>
        <v>2511508</v>
      </c>
      <c r="R18" s="32">
        <v>1272148</v>
      </c>
      <c r="S18" s="33">
        <v>1318499</v>
      </c>
      <c r="T18" s="36">
        <f>R18+S18</f>
        <v>2590647</v>
      </c>
      <c r="U18" s="37">
        <v>124583</v>
      </c>
      <c r="V18" s="34">
        <f>T18+U18</f>
        <v>2715230</v>
      </c>
      <c r="W18" s="300">
        <f aca="true" t="shared" si="6" ref="W18:W26">(V18-Q18)/Q18*100</f>
        <v>8.111540954677428</v>
      </c>
      <c r="Y18" s="112"/>
    </row>
    <row r="19" spans="2:23" ht="13.5" thickBot="1">
      <c r="B19" s="4" t="s">
        <v>24</v>
      </c>
      <c r="C19" s="32">
        <v>7671</v>
      </c>
      <c r="D19" s="33">
        <v>7712</v>
      </c>
      <c r="E19" s="34">
        <f>C19+D19</f>
        <v>15383</v>
      </c>
      <c r="F19" s="32">
        <v>7876</v>
      </c>
      <c r="G19" s="33">
        <v>7919</v>
      </c>
      <c r="H19" s="34">
        <f>F19+G19</f>
        <v>15795</v>
      </c>
      <c r="I19" s="35">
        <f aca="true" t="shared" si="7" ref="I19:I26">(H19-E19)/E19*100</f>
        <v>2.67828121952805</v>
      </c>
      <c r="J19" s="53"/>
      <c r="L19" s="4" t="s">
        <v>24</v>
      </c>
      <c r="M19" s="32">
        <v>1195812</v>
      </c>
      <c r="N19" s="33">
        <v>1151312</v>
      </c>
      <c r="O19" s="54">
        <f>M19+N19</f>
        <v>2347124</v>
      </c>
      <c r="P19" s="55">
        <v>139850</v>
      </c>
      <c r="Q19" s="38">
        <f>O19+P19</f>
        <v>2486974</v>
      </c>
      <c r="R19" s="32">
        <v>1253315</v>
      </c>
      <c r="S19" s="33">
        <v>1214073</v>
      </c>
      <c r="T19" s="54">
        <f>R19+S19</f>
        <v>2467388</v>
      </c>
      <c r="U19" s="55">
        <v>131643</v>
      </c>
      <c r="V19" s="34">
        <f>T19+U19</f>
        <v>2599031</v>
      </c>
      <c r="W19" s="300">
        <f t="shared" si="6"/>
        <v>4.505756795205739</v>
      </c>
    </row>
    <row r="20" spans="2:23" ht="14.25" customHeight="1" thickBot="1" thickTop="1">
      <c r="B20" s="47" t="s">
        <v>25</v>
      </c>
      <c r="C20" s="48">
        <f aca="true" t="shared" si="8" ref="C20:H20">+C17+C18+C19</f>
        <v>23562</v>
      </c>
      <c r="D20" s="49">
        <f t="shared" si="8"/>
        <v>23717</v>
      </c>
      <c r="E20" s="52">
        <f t="shared" si="8"/>
        <v>47279</v>
      </c>
      <c r="F20" s="43">
        <f t="shared" si="8"/>
        <v>24416</v>
      </c>
      <c r="G20" s="56">
        <f t="shared" si="8"/>
        <v>24539</v>
      </c>
      <c r="H20" s="56">
        <f t="shared" si="8"/>
        <v>48955</v>
      </c>
      <c r="I20" s="57">
        <f t="shared" si="7"/>
        <v>3.544914232534529</v>
      </c>
      <c r="J20" s="58"/>
      <c r="K20" s="59"/>
      <c r="L20" s="47" t="s">
        <v>25</v>
      </c>
      <c r="M20" s="48">
        <f aca="true" t="shared" si="9" ref="M20:V20">+M17+M18+M19</f>
        <v>3651697</v>
      </c>
      <c r="N20" s="48">
        <f t="shared" si="9"/>
        <v>3702042</v>
      </c>
      <c r="O20" s="50">
        <f t="shared" si="9"/>
        <v>7353739</v>
      </c>
      <c r="P20" s="50">
        <f t="shared" si="9"/>
        <v>397278</v>
      </c>
      <c r="Q20" s="50">
        <f t="shared" si="9"/>
        <v>7751017</v>
      </c>
      <c r="R20" s="48">
        <f t="shared" si="9"/>
        <v>3917335</v>
      </c>
      <c r="S20" s="48">
        <f t="shared" si="9"/>
        <v>3945701</v>
      </c>
      <c r="T20" s="50">
        <f t="shared" si="9"/>
        <v>7863036</v>
      </c>
      <c r="U20" s="50">
        <f t="shared" si="9"/>
        <v>380441</v>
      </c>
      <c r="V20" s="50">
        <f t="shared" si="9"/>
        <v>8243477</v>
      </c>
      <c r="W20" s="298">
        <f t="shared" si="6"/>
        <v>6.353488838948489</v>
      </c>
    </row>
    <row r="21" spans="2:23" ht="13.5" thickTop="1">
      <c r="B21" s="4" t="s">
        <v>26</v>
      </c>
      <c r="C21" s="32">
        <v>7992</v>
      </c>
      <c r="D21" s="33">
        <v>8039</v>
      </c>
      <c r="E21" s="60">
        <f>C21+D21</f>
        <v>16031</v>
      </c>
      <c r="F21" s="32">
        <v>8040</v>
      </c>
      <c r="G21" s="33">
        <v>8092</v>
      </c>
      <c r="H21" s="61">
        <f>+F21+G21</f>
        <v>16132</v>
      </c>
      <c r="I21" s="35">
        <f t="shared" si="7"/>
        <v>0.6300293181959953</v>
      </c>
      <c r="L21" s="4" t="s">
        <v>27</v>
      </c>
      <c r="M21" s="32">
        <v>1325491</v>
      </c>
      <c r="N21" s="33">
        <v>1288094</v>
      </c>
      <c r="O21" s="54">
        <f>M21+N21</f>
        <v>2613585</v>
      </c>
      <c r="P21" s="62">
        <v>145204</v>
      </c>
      <c r="Q21" s="38">
        <f>O21+P21</f>
        <v>2758789</v>
      </c>
      <c r="R21" s="32">
        <v>1340707</v>
      </c>
      <c r="S21" s="33">
        <v>1299091</v>
      </c>
      <c r="T21" s="54">
        <f>+R21+S21</f>
        <v>2639798</v>
      </c>
      <c r="U21" s="62">
        <v>146220</v>
      </c>
      <c r="V21" s="34">
        <f>+T21+U21</f>
        <v>2786018</v>
      </c>
      <c r="W21" s="300">
        <f t="shared" si="6"/>
        <v>0.9869910312097083</v>
      </c>
    </row>
    <row r="22" spans="2:23" ht="12.75">
      <c r="B22" s="4" t="s">
        <v>28</v>
      </c>
      <c r="C22" s="32">
        <v>8113</v>
      </c>
      <c r="D22" s="33">
        <v>8165</v>
      </c>
      <c r="E22" s="36">
        <f>C22+D22</f>
        <v>16278</v>
      </c>
      <c r="F22" s="32">
        <v>7871</v>
      </c>
      <c r="G22" s="33">
        <v>7928</v>
      </c>
      <c r="H22" s="36">
        <f>+F22+G22</f>
        <v>15799</v>
      </c>
      <c r="I22" s="300">
        <f t="shared" si="7"/>
        <v>-2.942621943727731</v>
      </c>
      <c r="L22" s="4" t="s">
        <v>28</v>
      </c>
      <c r="M22" s="32">
        <v>1326014</v>
      </c>
      <c r="N22" s="33">
        <v>1388840</v>
      </c>
      <c r="O22" s="54">
        <f>M22+N22</f>
        <v>2714854</v>
      </c>
      <c r="P22" s="37">
        <v>139429</v>
      </c>
      <c r="Q22" s="38">
        <f>O22+P22</f>
        <v>2854283</v>
      </c>
      <c r="R22" s="32">
        <v>1251012</v>
      </c>
      <c r="S22" s="33">
        <v>1343414</v>
      </c>
      <c r="T22" s="54">
        <f>+R22+S22</f>
        <v>2594426</v>
      </c>
      <c r="U22" s="37">
        <v>129017</v>
      </c>
      <c r="V22" s="34">
        <f>+T22+U22</f>
        <v>2723443</v>
      </c>
      <c r="W22" s="300">
        <f t="shared" si="6"/>
        <v>-4.5839883431320585</v>
      </c>
    </row>
    <row r="23" spans="2:24" ht="13.5" thickBot="1">
      <c r="B23" s="4" t="s">
        <v>29</v>
      </c>
      <c r="C23" s="32">
        <v>7900</v>
      </c>
      <c r="D23" s="63">
        <v>7955</v>
      </c>
      <c r="E23" s="64">
        <f>C23+D23</f>
        <v>15855</v>
      </c>
      <c r="F23" s="32">
        <v>7288</v>
      </c>
      <c r="G23" s="63">
        <v>7340</v>
      </c>
      <c r="H23" s="64">
        <f>+F23+G23</f>
        <v>14628</v>
      </c>
      <c r="I23" s="66">
        <f t="shared" si="7"/>
        <v>-7.738883632923368</v>
      </c>
      <c r="J23" s="112"/>
      <c r="L23" s="4" t="s">
        <v>29</v>
      </c>
      <c r="M23" s="32">
        <v>1218819</v>
      </c>
      <c r="N23" s="39">
        <v>1241362</v>
      </c>
      <c r="O23" s="54">
        <f>M23+N23</f>
        <v>2460181</v>
      </c>
      <c r="P23" s="55">
        <v>152352</v>
      </c>
      <c r="Q23" s="38">
        <f>O23+P23</f>
        <v>2612533</v>
      </c>
      <c r="R23" s="32">
        <v>984226</v>
      </c>
      <c r="S23" s="39">
        <v>989402</v>
      </c>
      <c r="T23" s="54">
        <f>+R23+S23</f>
        <v>1973628</v>
      </c>
      <c r="U23" s="55">
        <v>140525</v>
      </c>
      <c r="V23" s="34">
        <f>+T23+U23</f>
        <v>2114153</v>
      </c>
      <c r="W23" s="300">
        <f t="shared" si="6"/>
        <v>-19.076505445098686</v>
      </c>
      <c r="X23" s="112"/>
    </row>
    <row r="24" spans="2:23" ht="14.25" thickBot="1" thickTop="1">
      <c r="B24" s="42" t="s">
        <v>30</v>
      </c>
      <c r="C24" s="43">
        <f aca="true" t="shared" si="10" ref="C24:H24">+C21+C22+C23</f>
        <v>24005</v>
      </c>
      <c r="D24" s="44">
        <f t="shared" si="10"/>
        <v>24159</v>
      </c>
      <c r="E24" s="43">
        <f t="shared" si="10"/>
        <v>48164</v>
      </c>
      <c r="F24" s="43">
        <f t="shared" si="10"/>
        <v>23199</v>
      </c>
      <c r="G24" s="44">
        <f t="shared" si="10"/>
        <v>23360</v>
      </c>
      <c r="H24" s="43">
        <f t="shared" si="10"/>
        <v>46559</v>
      </c>
      <c r="I24" s="298">
        <f t="shared" si="7"/>
        <v>-3.3323644215596713</v>
      </c>
      <c r="L24" s="42" t="s">
        <v>30</v>
      </c>
      <c r="M24" s="43">
        <f aca="true" t="shared" si="11" ref="M24:V24">+M21+M22+M23</f>
        <v>3870324</v>
      </c>
      <c r="N24" s="44">
        <f t="shared" si="11"/>
        <v>3918296</v>
      </c>
      <c r="O24" s="43">
        <f t="shared" si="11"/>
        <v>7788620</v>
      </c>
      <c r="P24" s="43">
        <f t="shared" si="11"/>
        <v>436985</v>
      </c>
      <c r="Q24" s="43">
        <f t="shared" si="11"/>
        <v>8225605</v>
      </c>
      <c r="R24" s="43">
        <f t="shared" si="11"/>
        <v>3575945</v>
      </c>
      <c r="S24" s="44">
        <f t="shared" si="11"/>
        <v>3631907</v>
      </c>
      <c r="T24" s="43">
        <f t="shared" si="11"/>
        <v>7207852</v>
      </c>
      <c r="U24" s="43">
        <f t="shared" si="11"/>
        <v>415762</v>
      </c>
      <c r="V24" s="43">
        <f t="shared" si="11"/>
        <v>7623614</v>
      </c>
      <c r="W24" s="298">
        <f t="shared" si="6"/>
        <v>-7.318501192313513</v>
      </c>
    </row>
    <row r="25" spans="2:24" ht="14.25" thickBot="1" thickTop="1">
      <c r="B25" s="42" t="s">
        <v>69</v>
      </c>
      <c r="C25" s="43">
        <f aca="true" t="shared" si="12" ref="C25:H25">+C16+C20+C21+C22+C23</f>
        <v>71855</v>
      </c>
      <c r="D25" s="44">
        <f t="shared" si="12"/>
        <v>72253</v>
      </c>
      <c r="E25" s="45">
        <f t="shared" si="12"/>
        <v>144108</v>
      </c>
      <c r="F25" s="43">
        <f t="shared" si="12"/>
        <v>73111</v>
      </c>
      <c r="G25" s="44">
        <f t="shared" si="12"/>
        <v>73519</v>
      </c>
      <c r="H25" s="45">
        <f t="shared" si="12"/>
        <v>146630</v>
      </c>
      <c r="I25" s="298">
        <f>(H25-E25)/E25*100</f>
        <v>1.7500763316401589</v>
      </c>
      <c r="J25" s="112"/>
      <c r="L25" s="42" t="s">
        <v>69</v>
      </c>
      <c r="M25" s="43">
        <f aca="true" t="shared" si="13" ref="M25:V25">+M16+M20+M21+M22+M23</f>
        <v>11479978</v>
      </c>
      <c r="N25" s="44">
        <f t="shared" si="13"/>
        <v>11742451</v>
      </c>
      <c r="O25" s="43">
        <f t="shared" si="13"/>
        <v>23222429</v>
      </c>
      <c r="P25" s="43">
        <f t="shared" si="13"/>
        <v>1252930</v>
      </c>
      <c r="Q25" s="43">
        <f t="shared" si="13"/>
        <v>24475359</v>
      </c>
      <c r="R25" s="43">
        <f t="shared" si="13"/>
        <v>11892925</v>
      </c>
      <c r="S25" s="44">
        <f t="shared" si="13"/>
        <v>12143241</v>
      </c>
      <c r="T25" s="43">
        <f t="shared" si="13"/>
        <v>24036166</v>
      </c>
      <c r="U25" s="43">
        <f t="shared" si="13"/>
        <v>1164766</v>
      </c>
      <c r="V25" s="45">
        <f t="shared" si="13"/>
        <v>25200932</v>
      </c>
      <c r="W25" s="298">
        <f>(V25-Q25)/Q25*100</f>
        <v>2.96450401401671</v>
      </c>
      <c r="X25" s="112"/>
    </row>
    <row r="26" spans="2:23" ht="14.25" thickBot="1" thickTop="1">
      <c r="B26" s="42" t="s">
        <v>9</v>
      </c>
      <c r="C26" s="43">
        <f aca="true" t="shared" si="14" ref="C26:H26">+C16+C20+C24+C12</f>
        <v>95451</v>
      </c>
      <c r="D26" s="44">
        <f t="shared" si="14"/>
        <v>95945</v>
      </c>
      <c r="E26" s="43">
        <f t="shared" si="14"/>
        <v>191396</v>
      </c>
      <c r="F26" s="43">
        <f t="shared" si="14"/>
        <v>98223</v>
      </c>
      <c r="G26" s="44">
        <f t="shared" si="14"/>
        <v>98756</v>
      </c>
      <c r="H26" s="43">
        <f t="shared" si="14"/>
        <v>196979</v>
      </c>
      <c r="I26" s="298">
        <f t="shared" si="7"/>
        <v>2.916988860791239</v>
      </c>
      <c r="L26" s="42" t="s">
        <v>9</v>
      </c>
      <c r="M26" s="43">
        <f aca="true" t="shared" si="15" ref="M26:V26">+M16+M20+M24+M12</f>
        <v>15454504</v>
      </c>
      <c r="N26" s="44">
        <f t="shared" si="15"/>
        <v>15535103</v>
      </c>
      <c r="O26" s="43">
        <f t="shared" si="15"/>
        <v>30989607</v>
      </c>
      <c r="P26" s="43">
        <f t="shared" si="15"/>
        <v>1699434</v>
      </c>
      <c r="Q26" s="43">
        <f t="shared" si="15"/>
        <v>32689041</v>
      </c>
      <c r="R26" s="43">
        <f t="shared" si="15"/>
        <v>16202998</v>
      </c>
      <c r="S26" s="44">
        <f t="shared" si="15"/>
        <v>16243455</v>
      </c>
      <c r="T26" s="43">
        <f t="shared" si="15"/>
        <v>32446453</v>
      </c>
      <c r="U26" s="43">
        <f t="shared" si="15"/>
        <v>1578887</v>
      </c>
      <c r="V26" s="43">
        <f t="shared" si="15"/>
        <v>34025340</v>
      </c>
      <c r="W26" s="298">
        <f t="shared" si="6"/>
        <v>4.0879112972448475</v>
      </c>
    </row>
    <row r="27" spans="2:12" ht="13.5" thickTop="1">
      <c r="B27" s="68" t="s">
        <v>67</v>
      </c>
      <c r="C27" s="1"/>
      <c r="D27" s="1"/>
      <c r="E27" s="1"/>
      <c r="F27" s="1"/>
      <c r="G27" s="1"/>
      <c r="H27" s="1"/>
      <c r="I27" s="1"/>
      <c r="L27" s="68" t="s">
        <v>67</v>
      </c>
    </row>
    <row r="28" spans="2:23" ht="12.75">
      <c r="B28" s="316" t="s">
        <v>31</v>
      </c>
      <c r="C28" s="316"/>
      <c r="D28" s="316"/>
      <c r="E28" s="316"/>
      <c r="F28" s="316"/>
      <c r="G28" s="316"/>
      <c r="H28" s="316"/>
      <c r="I28" s="316"/>
      <c r="L28" s="316" t="s">
        <v>32</v>
      </c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</row>
    <row r="29" spans="2:23" ht="15.75">
      <c r="B29" s="317" t="s">
        <v>33</v>
      </c>
      <c r="C29" s="317"/>
      <c r="D29" s="317"/>
      <c r="E29" s="317"/>
      <c r="F29" s="317"/>
      <c r="G29" s="317"/>
      <c r="H29" s="317"/>
      <c r="I29" s="317"/>
      <c r="L29" s="317" t="s">
        <v>34</v>
      </c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</row>
    <row r="30" spans="2:9" ht="13.5" thickBot="1">
      <c r="B30" s="1"/>
      <c r="C30" s="1"/>
      <c r="D30" s="1"/>
      <c r="E30" s="1"/>
      <c r="F30" s="1"/>
      <c r="G30" s="1"/>
      <c r="H30" s="1"/>
      <c r="I30" s="1"/>
    </row>
    <row r="31" spans="2:23" ht="17.25" thickBot="1" thickTop="1">
      <c r="B31" s="2"/>
      <c r="C31" s="318" t="s">
        <v>66</v>
      </c>
      <c r="D31" s="319"/>
      <c r="E31" s="320"/>
      <c r="F31" s="321" t="s">
        <v>65</v>
      </c>
      <c r="G31" s="322"/>
      <c r="H31" s="323"/>
      <c r="I31" s="3" t="s">
        <v>4</v>
      </c>
      <c r="L31" s="2"/>
      <c r="M31" s="324" t="s">
        <v>66</v>
      </c>
      <c r="N31" s="325"/>
      <c r="O31" s="325"/>
      <c r="P31" s="325"/>
      <c r="Q31" s="326"/>
      <c r="R31" s="327" t="s">
        <v>65</v>
      </c>
      <c r="S31" s="328"/>
      <c r="T31" s="328"/>
      <c r="U31" s="328"/>
      <c r="V31" s="329"/>
      <c r="W31" s="3" t="s">
        <v>4</v>
      </c>
    </row>
    <row r="32" spans="2:23" ht="13.5" thickTop="1">
      <c r="B32" s="4" t="s">
        <v>5</v>
      </c>
      <c r="C32" s="5"/>
      <c r="D32" s="6"/>
      <c r="E32" s="7"/>
      <c r="F32" s="5"/>
      <c r="G32" s="6"/>
      <c r="H32" s="7"/>
      <c r="I32" s="8" t="s">
        <v>6</v>
      </c>
      <c r="L32" s="4" t="s">
        <v>5</v>
      </c>
      <c r="M32" s="5"/>
      <c r="N32" s="9"/>
      <c r="O32" s="10"/>
      <c r="P32" s="11"/>
      <c r="Q32" s="12"/>
      <c r="R32" s="5"/>
      <c r="S32" s="9"/>
      <c r="T32" s="10"/>
      <c r="U32" s="11"/>
      <c r="V32" s="12"/>
      <c r="W32" s="8" t="s">
        <v>6</v>
      </c>
    </row>
    <row r="33" spans="2:23" ht="13.5" thickBot="1">
      <c r="B33" s="13"/>
      <c r="C33" s="14" t="s">
        <v>7</v>
      </c>
      <c r="D33" s="297" t="s">
        <v>8</v>
      </c>
      <c r="E33" s="15" t="s">
        <v>9</v>
      </c>
      <c r="F33" s="14" t="s">
        <v>7</v>
      </c>
      <c r="G33" s="297" t="s">
        <v>8</v>
      </c>
      <c r="H33" s="15" t="s">
        <v>9</v>
      </c>
      <c r="I33" s="16"/>
      <c r="L33" s="13"/>
      <c r="M33" s="17" t="s">
        <v>10</v>
      </c>
      <c r="N33" s="18" t="s">
        <v>11</v>
      </c>
      <c r="O33" s="19" t="s">
        <v>12</v>
      </c>
      <c r="P33" s="20" t="s">
        <v>13</v>
      </c>
      <c r="Q33" s="21" t="s">
        <v>9</v>
      </c>
      <c r="R33" s="17" t="s">
        <v>10</v>
      </c>
      <c r="S33" s="18" t="s">
        <v>11</v>
      </c>
      <c r="T33" s="19" t="s">
        <v>12</v>
      </c>
      <c r="U33" s="20" t="s">
        <v>13</v>
      </c>
      <c r="V33" s="21" t="s">
        <v>9</v>
      </c>
      <c r="W33" s="16"/>
    </row>
    <row r="34" spans="2:23" ht="5.25" customHeight="1" thickTop="1">
      <c r="B34" s="4"/>
      <c r="C34" s="22"/>
      <c r="D34" s="23"/>
      <c r="E34" s="24"/>
      <c r="F34" s="22"/>
      <c r="G34" s="23"/>
      <c r="H34" s="24"/>
      <c r="I34" s="25"/>
      <c r="L34" s="4"/>
      <c r="M34" s="26"/>
      <c r="N34" s="27"/>
      <c r="O34" s="28"/>
      <c r="P34" s="153"/>
      <c r="Q34" s="30"/>
      <c r="R34" s="26"/>
      <c r="S34" s="27"/>
      <c r="T34" s="28"/>
      <c r="U34" s="29"/>
      <c r="V34" s="31"/>
      <c r="W34" s="11"/>
    </row>
    <row r="35" spans="2:23" ht="12.75">
      <c r="B35" s="4" t="s">
        <v>14</v>
      </c>
      <c r="C35" s="32">
        <v>3833</v>
      </c>
      <c r="D35" s="33">
        <v>3829</v>
      </c>
      <c r="E35" s="38">
        <f>C35+D35</f>
        <v>7662</v>
      </c>
      <c r="F35" s="32">
        <v>2427</v>
      </c>
      <c r="G35" s="33">
        <v>2380</v>
      </c>
      <c r="H35" s="34">
        <f>F35+G35</f>
        <v>4807</v>
      </c>
      <c r="I35" s="300">
        <f aca="true" t="shared" si="16" ref="I35:I44">(H35-E35)/E35*100</f>
        <v>-37.26181153745758</v>
      </c>
      <c r="L35" s="4" t="s">
        <v>14</v>
      </c>
      <c r="M35" s="32">
        <v>464397</v>
      </c>
      <c r="N35" s="39">
        <v>466689</v>
      </c>
      <c r="O35" s="36">
        <f>M35+N35</f>
        <v>931086</v>
      </c>
      <c r="P35" s="37">
        <v>0</v>
      </c>
      <c r="Q35" s="38">
        <f>O35+P35</f>
        <v>931086</v>
      </c>
      <c r="R35" s="32">
        <v>279532</v>
      </c>
      <c r="S35" s="39">
        <v>270237</v>
      </c>
      <c r="T35" s="36">
        <f>R35+S35</f>
        <v>549769</v>
      </c>
      <c r="U35" s="37">
        <v>476</v>
      </c>
      <c r="V35" s="34">
        <f>T35+U35</f>
        <v>550245</v>
      </c>
      <c r="W35" s="300">
        <f aca="true" t="shared" si="17" ref="W35:W43">(V35-Q35)/Q35*100</f>
        <v>-40.90288115168739</v>
      </c>
    </row>
    <row r="36" spans="2:23" ht="12.75">
      <c r="B36" s="4" t="s">
        <v>15</v>
      </c>
      <c r="C36" s="32">
        <v>3843</v>
      </c>
      <c r="D36" s="33">
        <v>3791</v>
      </c>
      <c r="E36" s="38">
        <f>C36+D36</f>
        <v>7634</v>
      </c>
      <c r="F36" s="32">
        <v>2434</v>
      </c>
      <c r="G36" s="33">
        <v>2393</v>
      </c>
      <c r="H36" s="34">
        <f>F36+G36</f>
        <v>4827</v>
      </c>
      <c r="I36" s="300">
        <f t="shared" si="16"/>
        <v>-36.76971443542049</v>
      </c>
      <c r="L36" s="4" t="s">
        <v>15</v>
      </c>
      <c r="M36" s="32">
        <v>511573</v>
      </c>
      <c r="N36" s="39">
        <v>498413</v>
      </c>
      <c r="O36" s="36">
        <f>M36+N36</f>
        <v>1009986</v>
      </c>
      <c r="P36" s="37">
        <v>0</v>
      </c>
      <c r="Q36" s="38">
        <f>O36+P36</f>
        <v>1009986</v>
      </c>
      <c r="R36" s="32">
        <v>294882</v>
      </c>
      <c r="S36" s="39">
        <v>291766</v>
      </c>
      <c r="T36" s="36">
        <f>R36+S36</f>
        <v>586648</v>
      </c>
      <c r="U36" s="37">
        <v>566</v>
      </c>
      <c r="V36" s="34">
        <f>T36+U36</f>
        <v>587214</v>
      </c>
      <c r="W36" s="300">
        <f t="shared" si="17"/>
        <v>-41.859194087838844</v>
      </c>
    </row>
    <row r="37" spans="2:23" ht="13.5" thickBot="1">
      <c r="B37" s="13" t="s">
        <v>16</v>
      </c>
      <c r="C37" s="40">
        <v>4344</v>
      </c>
      <c r="D37" s="41">
        <v>4323</v>
      </c>
      <c r="E37" s="69">
        <f>C37+D37</f>
        <v>8667</v>
      </c>
      <c r="F37" s="40">
        <f>2678-1</f>
        <v>2677</v>
      </c>
      <c r="G37" s="41">
        <v>2628</v>
      </c>
      <c r="H37" s="34">
        <f>F37+G37</f>
        <v>5305</v>
      </c>
      <c r="I37" s="300">
        <f t="shared" si="16"/>
        <v>-38.790815737856235</v>
      </c>
      <c r="L37" s="13" t="s">
        <v>16</v>
      </c>
      <c r="M37" s="32">
        <v>556165</v>
      </c>
      <c r="N37" s="39">
        <v>623767</v>
      </c>
      <c r="O37" s="36">
        <f>M37+N37</f>
        <v>1179932</v>
      </c>
      <c r="P37" s="37">
        <v>0</v>
      </c>
      <c r="Q37" s="38">
        <f>O37+P37</f>
        <v>1179932</v>
      </c>
      <c r="R37" s="32">
        <v>304649</v>
      </c>
      <c r="S37" s="39">
        <v>343200</v>
      </c>
      <c r="T37" s="36">
        <f>R37+S37</f>
        <v>647849</v>
      </c>
      <c r="U37" s="37">
        <v>56</v>
      </c>
      <c r="V37" s="34">
        <f>T37+U37</f>
        <v>647905</v>
      </c>
      <c r="W37" s="300">
        <f t="shared" si="17"/>
        <v>-45.089632283894325</v>
      </c>
    </row>
    <row r="38" spans="2:24" ht="14.25" thickBot="1" thickTop="1">
      <c r="B38" s="42" t="s">
        <v>17</v>
      </c>
      <c r="C38" s="43">
        <f aca="true" t="shared" si="18" ref="C38:H38">+C35+C36+C37</f>
        <v>12020</v>
      </c>
      <c r="D38" s="44">
        <f t="shared" si="18"/>
        <v>11943</v>
      </c>
      <c r="E38" s="45">
        <f t="shared" si="18"/>
        <v>23963</v>
      </c>
      <c r="F38" s="43">
        <f t="shared" si="18"/>
        <v>7538</v>
      </c>
      <c r="G38" s="44">
        <f t="shared" si="18"/>
        <v>7401</v>
      </c>
      <c r="H38" s="45">
        <f t="shared" si="18"/>
        <v>14939</v>
      </c>
      <c r="I38" s="298">
        <f t="shared" si="16"/>
        <v>-37.65805616992864</v>
      </c>
      <c r="J38" s="112"/>
      <c r="L38" s="42" t="s">
        <v>17</v>
      </c>
      <c r="M38" s="43">
        <f aca="true" t="shared" si="19" ref="M38:V38">+M35+M36+M37</f>
        <v>1532135</v>
      </c>
      <c r="N38" s="44">
        <f t="shared" si="19"/>
        <v>1588869</v>
      </c>
      <c r="O38" s="43">
        <f t="shared" si="19"/>
        <v>3121004</v>
      </c>
      <c r="P38" s="43">
        <f t="shared" si="19"/>
        <v>0</v>
      </c>
      <c r="Q38" s="43">
        <f t="shared" si="19"/>
        <v>3121004</v>
      </c>
      <c r="R38" s="43">
        <f t="shared" si="19"/>
        <v>879063</v>
      </c>
      <c r="S38" s="44">
        <f t="shared" si="19"/>
        <v>905203</v>
      </c>
      <c r="T38" s="43">
        <f t="shared" si="19"/>
        <v>1784266</v>
      </c>
      <c r="U38" s="43">
        <f t="shared" si="19"/>
        <v>1098</v>
      </c>
      <c r="V38" s="45">
        <f t="shared" si="19"/>
        <v>1785364</v>
      </c>
      <c r="W38" s="298">
        <f t="shared" si="17"/>
        <v>-42.79520308208512</v>
      </c>
      <c r="X38" s="112"/>
    </row>
    <row r="39" spans="2:24" ht="13.5" thickTop="1">
      <c r="B39" s="4" t="s">
        <v>18</v>
      </c>
      <c r="C39" s="32">
        <v>4400</v>
      </c>
      <c r="D39" s="33">
        <v>4374</v>
      </c>
      <c r="E39" s="38">
        <f>C39+D39</f>
        <v>8774</v>
      </c>
      <c r="F39" s="32">
        <v>2749</v>
      </c>
      <c r="G39" s="33">
        <v>2707</v>
      </c>
      <c r="H39" s="34">
        <f>F39+G39</f>
        <v>5456</v>
      </c>
      <c r="I39" s="300">
        <f t="shared" si="16"/>
        <v>-37.81627535901527</v>
      </c>
      <c r="J39" s="112"/>
      <c r="L39" s="4" t="s">
        <v>18</v>
      </c>
      <c r="M39" s="32">
        <v>639974</v>
      </c>
      <c r="N39" s="39">
        <v>575754</v>
      </c>
      <c r="O39" s="36">
        <f>M39+N39</f>
        <v>1215728</v>
      </c>
      <c r="P39" s="37">
        <v>0</v>
      </c>
      <c r="Q39" s="38">
        <f>O39+P39</f>
        <v>1215728</v>
      </c>
      <c r="R39" s="32">
        <v>361732</v>
      </c>
      <c r="S39" s="39">
        <v>331765</v>
      </c>
      <c r="T39" s="36">
        <f>R39+S39</f>
        <v>693497</v>
      </c>
      <c r="U39" s="37">
        <v>279</v>
      </c>
      <c r="V39" s="34">
        <f>T39+U39</f>
        <v>693776</v>
      </c>
      <c r="W39" s="300">
        <f t="shared" si="17"/>
        <v>-42.93328770909282</v>
      </c>
      <c r="X39" s="112"/>
    </row>
    <row r="40" spans="2:24" ht="12.75">
      <c r="B40" s="4" t="s">
        <v>19</v>
      </c>
      <c r="C40" s="32">
        <v>3944</v>
      </c>
      <c r="D40" s="33">
        <v>3918</v>
      </c>
      <c r="E40" s="38">
        <f>C40+D40</f>
        <v>7862</v>
      </c>
      <c r="F40" s="32">
        <v>2552</v>
      </c>
      <c r="G40" s="33">
        <v>2515</v>
      </c>
      <c r="H40" s="34">
        <f>F40+G40</f>
        <v>5067</v>
      </c>
      <c r="I40" s="300">
        <f t="shared" si="16"/>
        <v>-35.55075044517934</v>
      </c>
      <c r="J40" s="112"/>
      <c r="L40" s="4" t="s">
        <v>19</v>
      </c>
      <c r="M40" s="32">
        <v>523388</v>
      </c>
      <c r="N40" s="39">
        <v>494677</v>
      </c>
      <c r="O40" s="36">
        <f>M40+N40</f>
        <v>1018065</v>
      </c>
      <c r="P40" s="37">
        <v>0</v>
      </c>
      <c r="Q40" s="38">
        <f>O40+P40</f>
        <v>1018065</v>
      </c>
      <c r="R40" s="32">
        <v>336750</v>
      </c>
      <c r="S40" s="39">
        <v>321743</v>
      </c>
      <c r="T40" s="36">
        <f>R40+S40</f>
        <v>658493</v>
      </c>
      <c r="U40" s="37">
        <v>205</v>
      </c>
      <c r="V40" s="34">
        <f>T40+U40</f>
        <v>658698</v>
      </c>
      <c r="W40" s="300">
        <f t="shared" si="17"/>
        <v>-35.299023146852115</v>
      </c>
      <c r="X40" s="112"/>
    </row>
    <row r="41" spans="2:23" ht="13.5" thickBot="1">
      <c r="B41" s="70" t="s">
        <v>20</v>
      </c>
      <c r="C41" s="32">
        <v>3864</v>
      </c>
      <c r="D41" s="33">
        <v>3840</v>
      </c>
      <c r="E41" s="71">
        <f>C41+D41</f>
        <v>7704</v>
      </c>
      <c r="F41" s="32">
        <v>2721</v>
      </c>
      <c r="G41" s="33">
        <v>2683</v>
      </c>
      <c r="H41" s="34">
        <f>F41+G41</f>
        <v>5404</v>
      </c>
      <c r="I41" s="300">
        <f t="shared" si="16"/>
        <v>-29.8546209761163</v>
      </c>
      <c r="L41" s="4" t="s">
        <v>20</v>
      </c>
      <c r="M41" s="32">
        <v>487920</v>
      </c>
      <c r="N41" s="39">
        <v>444525</v>
      </c>
      <c r="O41" s="36">
        <f>M41+N41</f>
        <v>932445</v>
      </c>
      <c r="P41" s="37">
        <v>33</v>
      </c>
      <c r="Q41" s="38">
        <f>O41+P41</f>
        <v>932478</v>
      </c>
      <c r="R41" s="32">
        <v>356130</v>
      </c>
      <c r="S41" s="39">
        <v>326249</v>
      </c>
      <c r="T41" s="36">
        <f>R41+S41</f>
        <v>682379</v>
      </c>
      <c r="U41" s="37">
        <v>237</v>
      </c>
      <c r="V41" s="34">
        <f>T41+U41</f>
        <v>682616</v>
      </c>
      <c r="W41" s="300">
        <f t="shared" si="17"/>
        <v>-26.79548471921053</v>
      </c>
    </row>
    <row r="42" spans="2:23" ht="14.25" thickBot="1" thickTop="1">
      <c r="B42" s="47" t="s">
        <v>21</v>
      </c>
      <c r="C42" s="48">
        <f aca="true" t="shared" si="20" ref="C42:H42">C41+C40+C39</f>
        <v>12208</v>
      </c>
      <c r="D42" s="49">
        <f t="shared" si="20"/>
        <v>12132</v>
      </c>
      <c r="E42" s="50">
        <f t="shared" si="20"/>
        <v>24340</v>
      </c>
      <c r="F42" s="48">
        <f t="shared" si="20"/>
        <v>8022</v>
      </c>
      <c r="G42" s="49">
        <f t="shared" si="20"/>
        <v>7905</v>
      </c>
      <c r="H42" s="48">
        <f t="shared" si="20"/>
        <v>15927</v>
      </c>
      <c r="I42" s="308">
        <f t="shared" si="16"/>
        <v>-34.564502875924404</v>
      </c>
      <c r="L42" s="47" t="s">
        <v>21</v>
      </c>
      <c r="M42" s="48">
        <f aca="true" t="shared" si="21" ref="M42:U42">M41+M40+M39</f>
        <v>1651282</v>
      </c>
      <c r="N42" s="52">
        <f t="shared" si="21"/>
        <v>1514956</v>
      </c>
      <c r="O42" s="52">
        <f t="shared" si="21"/>
        <v>3166238</v>
      </c>
      <c r="P42" s="50">
        <f t="shared" si="21"/>
        <v>33</v>
      </c>
      <c r="Q42" s="52">
        <f t="shared" si="21"/>
        <v>3166271</v>
      </c>
      <c r="R42" s="48">
        <f t="shared" si="21"/>
        <v>1054612</v>
      </c>
      <c r="S42" s="52">
        <f t="shared" si="21"/>
        <v>979757</v>
      </c>
      <c r="T42" s="52">
        <f t="shared" si="21"/>
        <v>2034369</v>
      </c>
      <c r="U42" s="50">
        <f t="shared" si="21"/>
        <v>721</v>
      </c>
      <c r="V42" s="52">
        <f>V40+V39+V41</f>
        <v>2035090</v>
      </c>
      <c r="W42" s="308">
        <f t="shared" si="17"/>
        <v>-35.72596912898485</v>
      </c>
    </row>
    <row r="43" spans="2:24" ht="13.5" thickTop="1">
      <c r="B43" s="4" t="s">
        <v>35</v>
      </c>
      <c r="C43" s="32">
        <v>2357</v>
      </c>
      <c r="D43" s="33">
        <v>2296</v>
      </c>
      <c r="E43" s="38">
        <f>C43+D43</f>
        <v>4653</v>
      </c>
      <c r="F43" s="32">
        <v>2556</v>
      </c>
      <c r="G43" s="33">
        <v>2515</v>
      </c>
      <c r="H43" s="34">
        <f>F43+G43</f>
        <v>5071</v>
      </c>
      <c r="I43" s="300">
        <f t="shared" si="16"/>
        <v>8.983451536643026</v>
      </c>
      <c r="L43" s="4" t="s">
        <v>22</v>
      </c>
      <c r="M43" s="32">
        <v>273923</v>
      </c>
      <c r="N43" s="39">
        <v>248635</v>
      </c>
      <c r="O43" s="36">
        <f>M43+N43</f>
        <v>522558</v>
      </c>
      <c r="P43" s="37">
        <v>345</v>
      </c>
      <c r="Q43" s="38">
        <f>O43+P43</f>
        <v>522903</v>
      </c>
      <c r="R43" s="32">
        <v>310936</v>
      </c>
      <c r="S43" s="39">
        <v>295085</v>
      </c>
      <c r="T43" s="36">
        <f>R43+S43</f>
        <v>606021</v>
      </c>
      <c r="U43" s="37">
        <v>118</v>
      </c>
      <c r="V43" s="34">
        <f>T43+U43</f>
        <v>606139</v>
      </c>
      <c r="W43" s="35">
        <f t="shared" si="17"/>
        <v>15.9180574599878</v>
      </c>
      <c r="X43" s="112"/>
    </row>
    <row r="44" spans="2:23" ht="12.75">
      <c r="B44" s="4" t="s">
        <v>23</v>
      </c>
      <c r="C44" s="32">
        <v>2243</v>
      </c>
      <c r="D44" s="33">
        <v>2191</v>
      </c>
      <c r="E44" s="38">
        <f>C44+D44</f>
        <v>4434</v>
      </c>
      <c r="F44" s="32">
        <v>2469</v>
      </c>
      <c r="G44" s="33">
        <f>2427-1</f>
        <v>2426</v>
      </c>
      <c r="H44" s="34">
        <f>F44+G44</f>
        <v>4895</v>
      </c>
      <c r="I44" s="35">
        <f t="shared" si="16"/>
        <v>10.396932792061344</v>
      </c>
      <c r="L44" s="4" t="s">
        <v>23</v>
      </c>
      <c r="M44" s="32">
        <v>236093</v>
      </c>
      <c r="N44" s="39">
        <v>209814</v>
      </c>
      <c r="O44" s="36">
        <f>M44+N44</f>
        <v>445907</v>
      </c>
      <c r="P44" s="37">
        <v>0</v>
      </c>
      <c r="Q44" s="38">
        <f>O44+P44</f>
        <v>445907</v>
      </c>
      <c r="R44" s="32">
        <v>275530</v>
      </c>
      <c r="S44" s="39">
        <v>246656</v>
      </c>
      <c r="T44" s="36">
        <f>R44+S44</f>
        <v>522186</v>
      </c>
      <c r="U44" s="37">
        <v>465</v>
      </c>
      <c r="V44" s="34">
        <f>T44+U44</f>
        <v>522651</v>
      </c>
      <c r="W44" s="300">
        <f aca="true" t="shared" si="22" ref="W44:W52">(V44-Q44)/Q44*100</f>
        <v>17.21076367942194</v>
      </c>
    </row>
    <row r="45" spans="2:23" ht="13.5" thickBot="1">
      <c r="B45" s="4" t="s">
        <v>24</v>
      </c>
      <c r="C45" s="32">
        <v>2142</v>
      </c>
      <c r="D45" s="33">
        <v>2091</v>
      </c>
      <c r="E45" s="38">
        <f>C45+D45</f>
        <v>4233</v>
      </c>
      <c r="F45" s="32">
        <v>2281</v>
      </c>
      <c r="G45" s="33">
        <v>2244</v>
      </c>
      <c r="H45" s="34">
        <f>F45+G45</f>
        <v>4525</v>
      </c>
      <c r="I45" s="35">
        <f aca="true" t="shared" si="23" ref="I45:I52">(H45-E45)/E45*100</f>
        <v>6.89818095913064</v>
      </c>
      <c r="L45" s="4" t="s">
        <v>24</v>
      </c>
      <c r="M45" s="32">
        <v>218669</v>
      </c>
      <c r="N45" s="39">
        <v>210642</v>
      </c>
      <c r="O45" s="54">
        <f>M45+N45</f>
        <v>429311</v>
      </c>
      <c r="P45" s="55">
        <v>91</v>
      </c>
      <c r="Q45" s="38">
        <f>O45+P45</f>
        <v>429402</v>
      </c>
      <c r="R45" s="32">
        <v>238760</v>
      </c>
      <c r="S45" s="39">
        <v>237303</v>
      </c>
      <c r="T45" s="54">
        <f>R45+S45</f>
        <v>476063</v>
      </c>
      <c r="U45" s="55">
        <v>310</v>
      </c>
      <c r="V45" s="34">
        <f>T45+U45</f>
        <v>476373</v>
      </c>
      <c r="W45" s="300">
        <f t="shared" si="22"/>
        <v>10.938700797853759</v>
      </c>
    </row>
    <row r="46" spans="2:23" ht="17.25" thickBot="1" thickTop="1">
      <c r="B46" s="47" t="s">
        <v>25</v>
      </c>
      <c r="C46" s="48">
        <f aca="true" t="shared" si="24" ref="C46:H46">+C43+C44+C45</f>
        <v>6742</v>
      </c>
      <c r="D46" s="49">
        <f t="shared" si="24"/>
        <v>6578</v>
      </c>
      <c r="E46" s="52">
        <f t="shared" si="24"/>
        <v>13320</v>
      </c>
      <c r="F46" s="43">
        <f t="shared" si="24"/>
        <v>7306</v>
      </c>
      <c r="G46" s="56">
        <f t="shared" si="24"/>
        <v>7185</v>
      </c>
      <c r="H46" s="56">
        <f t="shared" si="24"/>
        <v>14491</v>
      </c>
      <c r="I46" s="57">
        <f t="shared" si="23"/>
        <v>8.79129129129129</v>
      </c>
      <c r="J46" s="58"/>
      <c r="K46" s="59"/>
      <c r="L46" s="47" t="s">
        <v>25</v>
      </c>
      <c r="M46" s="48">
        <f aca="true" t="shared" si="25" ref="M46:V46">+M43+M44+M45</f>
        <v>728685</v>
      </c>
      <c r="N46" s="48">
        <f t="shared" si="25"/>
        <v>669091</v>
      </c>
      <c r="O46" s="50">
        <f t="shared" si="25"/>
        <v>1397776</v>
      </c>
      <c r="P46" s="50">
        <f t="shared" si="25"/>
        <v>436</v>
      </c>
      <c r="Q46" s="50">
        <f t="shared" si="25"/>
        <v>1398212</v>
      </c>
      <c r="R46" s="48">
        <f t="shared" si="25"/>
        <v>825226</v>
      </c>
      <c r="S46" s="48">
        <f t="shared" si="25"/>
        <v>779044</v>
      </c>
      <c r="T46" s="50">
        <f t="shared" si="25"/>
        <v>1604270</v>
      </c>
      <c r="U46" s="50">
        <f t="shared" si="25"/>
        <v>893</v>
      </c>
      <c r="V46" s="50">
        <f t="shared" si="25"/>
        <v>1605163</v>
      </c>
      <c r="W46" s="298">
        <f t="shared" si="22"/>
        <v>14.801117427114058</v>
      </c>
    </row>
    <row r="47" spans="2:23" ht="13.5" thickTop="1">
      <c r="B47" s="4" t="s">
        <v>26</v>
      </c>
      <c r="C47" s="32">
        <v>2380</v>
      </c>
      <c r="D47" s="33">
        <v>2330</v>
      </c>
      <c r="E47" s="72">
        <f>C47+D47</f>
        <v>4710</v>
      </c>
      <c r="F47" s="32">
        <v>2371</v>
      </c>
      <c r="G47" s="33">
        <v>2330</v>
      </c>
      <c r="H47" s="34">
        <f>+F47+G47</f>
        <v>4701</v>
      </c>
      <c r="I47" s="300">
        <f t="shared" si="23"/>
        <v>-0.1910828025477707</v>
      </c>
      <c r="L47" s="4" t="s">
        <v>27</v>
      </c>
      <c r="M47" s="32">
        <v>259238</v>
      </c>
      <c r="N47" s="39">
        <v>259100</v>
      </c>
      <c r="O47" s="54">
        <f>M47+N47</f>
        <v>518338</v>
      </c>
      <c r="P47" s="62">
        <v>227</v>
      </c>
      <c r="Q47" s="38">
        <f>O47+P47</f>
        <v>518565</v>
      </c>
      <c r="R47" s="32">
        <v>304031</v>
      </c>
      <c r="S47" s="39">
        <v>302683</v>
      </c>
      <c r="T47" s="54">
        <f>+R47+S47</f>
        <v>606714</v>
      </c>
      <c r="U47" s="62">
        <v>211</v>
      </c>
      <c r="V47" s="34">
        <f>+T47+U47</f>
        <v>606925</v>
      </c>
      <c r="W47" s="300">
        <f t="shared" si="22"/>
        <v>17.03932968866005</v>
      </c>
    </row>
    <row r="48" spans="2:23" ht="12.75">
      <c r="B48" s="4" t="s">
        <v>28</v>
      </c>
      <c r="C48" s="32">
        <v>2598</v>
      </c>
      <c r="D48" s="33">
        <v>2538</v>
      </c>
      <c r="E48" s="38">
        <f>C48+D48</f>
        <v>5136</v>
      </c>
      <c r="F48" s="32">
        <v>2481</v>
      </c>
      <c r="G48" s="33">
        <v>2423</v>
      </c>
      <c r="H48" s="34">
        <f>+F48+G48</f>
        <v>4904</v>
      </c>
      <c r="I48" s="300">
        <f t="shared" si="23"/>
        <v>-4.517133956386292</v>
      </c>
      <c r="L48" s="4" t="s">
        <v>28</v>
      </c>
      <c r="M48" s="32">
        <v>298701</v>
      </c>
      <c r="N48" s="39">
        <v>265954</v>
      </c>
      <c r="O48" s="54">
        <f>M48+N48</f>
        <v>564655</v>
      </c>
      <c r="P48" s="37">
        <v>59</v>
      </c>
      <c r="Q48" s="38">
        <f>O48+P48</f>
        <v>564714</v>
      </c>
      <c r="R48" s="32">
        <v>340368</v>
      </c>
      <c r="S48" s="39">
        <v>304884</v>
      </c>
      <c r="T48" s="54">
        <f>+R48+S48</f>
        <v>645252</v>
      </c>
      <c r="U48" s="37">
        <v>0</v>
      </c>
      <c r="V48" s="34">
        <f>+T48+U48</f>
        <v>645252</v>
      </c>
      <c r="W48" s="300">
        <f t="shared" si="22"/>
        <v>14.261732487595491</v>
      </c>
    </row>
    <row r="49" spans="2:24" ht="13.5" thickBot="1">
      <c r="B49" s="4" t="s">
        <v>29</v>
      </c>
      <c r="C49" s="32">
        <v>2362</v>
      </c>
      <c r="D49" s="63">
        <v>2328</v>
      </c>
      <c r="E49" s="38">
        <f>C49+D49</f>
        <v>4690</v>
      </c>
      <c r="F49" s="32">
        <v>2116</v>
      </c>
      <c r="G49" s="63">
        <v>2061</v>
      </c>
      <c r="H49" s="34">
        <f>+F49+G49</f>
        <v>4177</v>
      </c>
      <c r="I49" s="66">
        <f t="shared" si="23"/>
        <v>-10.93816631130064</v>
      </c>
      <c r="J49" s="112"/>
      <c r="L49" s="4" t="s">
        <v>29</v>
      </c>
      <c r="M49" s="32">
        <v>242406</v>
      </c>
      <c r="N49" s="39">
        <v>234538</v>
      </c>
      <c r="O49" s="54">
        <f>M49+N49</f>
        <v>476944</v>
      </c>
      <c r="P49" s="55">
        <v>244</v>
      </c>
      <c r="Q49" s="38">
        <f>O49+P49</f>
        <v>477188</v>
      </c>
      <c r="R49" s="32">
        <v>238781</v>
      </c>
      <c r="S49" s="39">
        <v>238444</v>
      </c>
      <c r="T49" s="54">
        <f>+R49+S49</f>
        <v>477225</v>
      </c>
      <c r="U49" s="55">
        <v>97</v>
      </c>
      <c r="V49" s="34">
        <f>+T49+U49</f>
        <v>477322</v>
      </c>
      <c r="W49" s="300">
        <f t="shared" si="22"/>
        <v>0.028081175553450632</v>
      </c>
      <c r="X49" s="112"/>
    </row>
    <row r="50" spans="2:23" ht="14.25" thickBot="1" thickTop="1">
      <c r="B50" s="42" t="s">
        <v>30</v>
      </c>
      <c r="C50" s="43">
        <f aca="true" t="shared" si="26" ref="C50:H50">+C47+C48+C49</f>
        <v>7340</v>
      </c>
      <c r="D50" s="44">
        <f t="shared" si="26"/>
        <v>7196</v>
      </c>
      <c r="E50" s="43">
        <f t="shared" si="26"/>
        <v>14536</v>
      </c>
      <c r="F50" s="43">
        <f t="shared" si="26"/>
        <v>6968</v>
      </c>
      <c r="G50" s="44">
        <f t="shared" si="26"/>
        <v>6814</v>
      </c>
      <c r="H50" s="43">
        <f t="shared" si="26"/>
        <v>13782</v>
      </c>
      <c r="I50" s="298">
        <f t="shared" si="23"/>
        <v>-5.187121629058888</v>
      </c>
      <c r="L50" s="42" t="s">
        <v>30</v>
      </c>
      <c r="M50" s="43">
        <f aca="true" t="shared" si="27" ref="M50:V50">+M47+M48+M49</f>
        <v>800345</v>
      </c>
      <c r="N50" s="44">
        <f t="shared" si="27"/>
        <v>759592</v>
      </c>
      <c r="O50" s="43">
        <f t="shared" si="27"/>
        <v>1559937</v>
      </c>
      <c r="P50" s="43">
        <f t="shared" si="27"/>
        <v>530</v>
      </c>
      <c r="Q50" s="43">
        <f t="shared" si="27"/>
        <v>1560467</v>
      </c>
      <c r="R50" s="43">
        <f t="shared" si="27"/>
        <v>883180</v>
      </c>
      <c r="S50" s="44">
        <f t="shared" si="27"/>
        <v>846011</v>
      </c>
      <c r="T50" s="43">
        <f t="shared" si="27"/>
        <v>1729191</v>
      </c>
      <c r="U50" s="43">
        <f t="shared" si="27"/>
        <v>308</v>
      </c>
      <c r="V50" s="43">
        <f t="shared" si="27"/>
        <v>1729499</v>
      </c>
      <c r="W50" s="298">
        <f t="shared" si="22"/>
        <v>10.832141916490384</v>
      </c>
    </row>
    <row r="51" spans="2:24" ht="14.25" thickBot="1" thickTop="1">
      <c r="B51" s="42" t="s">
        <v>69</v>
      </c>
      <c r="C51" s="43">
        <f aca="true" t="shared" si="28" ref="C51:H51">+C42+C46+C47+C48+C49</f>
        <v>26290</v>
      </c>
      <c r="D51" s="44">
        <f t="shared" si="28"/>
        <v>25906</v>
      </c>
      <c r="E51" s="45">
        <f t="shared" si="28"/>
        <v>52196</v>
      </c>
      <c r="F51" s="43">
        <f t="shared" si="28"/>
        <v>22296</v>
      </c>
      <c r="G51" s="44">
        <f t="shared" si="28"/>
        <v>21904</v>
      </c>
      <c r="H51" s="45">
        <f t="shared" si="28"/>
        <v>44200</v>
      </c>
      <c r="I51" s="298">
        <f t="shared" si="23"/>
        <v>-15.319181546478658</v>
      </c>
      <c r="J51" s="112"/>
      <c r="L51" s="42" t="s">
        <v>69</v>
      </c>
      <c r="M51" s="43">
        <f aca="true" t="shared" si="29" ref="M51:V51">+M42+M46+M47+M48+M49</f>
        <v>3180312</v>
      </c>
      <c r="N51" s="44">
        <f t="shared" si="29"/>
        <v>2943639</v>
      </c>
      <c r="O51" s="43">
        <f t="shared" si="29"/>
        <v>6123951</v>
      </c>
      <c r="P51" s="43">
        <f t="shared" si="29"/>
        <v>999</v>
      </c>
      <c r="Q51" s="43">
        <f t="shared" si="29"/>
        <v>6124950</v>
      </c>
      <c r="R51" s="43">
        <f t="shared" si="29"/>
        <v>2763018</v>
      </c>
      <c r="S51" s="44">
        <f t="shared" si="29"/>
        <v>2604812</v>
      </c>
      <c r="T51" s="43">
        <f t="shared" si="29"/>
        <v>5367830</v>
      </c>
      <c r="U51" s="43">
        <f t="shared" si="29"/>
        <v>1922</v>
      </c>
      <c r="V51" s="45">
        <f t="shared" si="29"/>
        <v>5369752</v>
      </c>
      <c r="W51" s="298">
        <f>(V51-Q51)/Q51*100</f>
        <v>-12.329863917256468</v>
      </c>
      <c r="X51" s="112"/>
    </row>
    <row r="52" spans="2:23" ht="14.25" thickBot="1" thickTop="1">
      <c r="B52" s="42" t="s">
        <v>9</v>
      </c>
      <c r="C52" s="43">
        <f aca="true" t="shared" si="30" ref="C52:H52">+C42+C46+C50+C38</f>
        <v>38310</v>
      </c>
      <c r="D52" s="44">
        <f t="shared" si="30"/>
        <v>37849</v>
      </c>
      <c r="E52" s="43">
        <f t="shared" si="30"/>
        <v>76159</v>
      </c>
      <c r="F52" s="43">
        <f t="shared" si="30"/>
        <v>29834</v>
      </c>
      <c r="G52" s="44">
        <f t="shared" si="30"/>
        <v>29305</v>
      </c>
      <c r="H52" s="43">
        <f t="shared" si="30"/>
        <v>59139</v>
      </c>
      <c r="I52" s="298">
        <f t="shared" si="23"/>
        <v>-22.34798251027456</v>
      </c>
      <c r="L52" s="42" t="s">
        <v>9</v>
      </c>
      <c r="M52" s="43">
        <f aca="true" t="shared" si="31" ref="M52:V52">+M42+M46+M50+M38</f>
        <v>4712447</v>
      </c>
      <c r="N52" s="44">
        <f t="shared" si="31"/>
        <v>4532508</v>
      </c>
      <c r="O52" s="43">
        <f t="shared" si="31"/>
        <v>9244955</v>
      </c>
      <c r="P52" s="43">
        <f t="shared" si="31"/>
        <v>999</v>
      </c>
      <c r="Q52" s="43">
        <f t="shared" si="31"/>
        <v>9245954</v>
      </c>
      <c r="R52" s="43">
        <f t="shared" si="31"/>
        <v>3642081</v>
      </c>
      <c r="S52" s="44">
        <f t="shared" si="31"/>
        <v>3510015</v>
      </c>
      <c r="T52" s="43">
        <f t="shared" si="31"/>
        <v>7152096</v>
      </c>
      <c r="U52" s="43">
        <f t="shared" si="31"/>
        <v>3020</v>
      </c>
      <c r="V52" s="43">
        <f t="shared" si="31"/>
        <v>7155116</v>
      </c>
      <c r="W52" s="298">
        <f t="shared" si="22"/>
        <v>-22.613545341021595</v>
      </c>
    </row>
    <row r="53" spans="2:12" ht="13.5" thickTop="1">
      <c r="B53" s="68" t="s">
        <v>67</v>
      </c>
      <c r="C53" s="1"/>
      <c r="D53" s="1"/>
      <c r="E53" s="1"/>
      <c r="F53" s="1"/>
      <c r="G53" s="1"/>
      <c r="H53" s="1"/>
      <c r="I53" s="1"/>
      <c r="L53" s="68" t="s">
        <v>67</v>
      </c>
    </row>
    <row r="54" spans="2:23" ht="12.75">
      <c r="B54" s="316" t="s">
        <v>36</v>
      </c>
      <c r="C54" s="316"/>
      <c r="D54" s="316"/>
      <c r="E54" s="316"/>
      <c r="F54" s="316"/>
      <c r="G54" s="316"/>
      <c r="H54" s="316"/>
      <c r="I54" s="316"/>
      <c r="L54" s="316" t="s">
        <v>37</v>
      </c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</row>
    <row r="55" spans="2:23" ht="15.75">
      <c r="B55" s="317" t="s">
        <v>38</v>
      </c>
      <c r="C55" s="317"/>
      <c r="D55" s="317"/>
      <c r="E55" s="317"/>
      <c r="F55" s="317"/>
      <c r="G55" s="317"/>
      <c r="H55" s="317"/>
      <c r="I55" s="317"/>
      <c r="L55" s="317" t="s">
        <v>39</v>
      </c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</row>
    <row r="56" spans="2:9" ht="13.5" thickBot="1">
      <c r="B56" s="1"/>
      <c r="C56" s="1"/>
      <c r="D56" s="1"/>
      <c r="E56" s="1"/>
      <c r="F56" s="1"/>
      <c r="G56" s="1"/>
      <c r="H56" s="1"/>
      <c r="I56" s="1"/>
    </row>
    <row r="57" spans="2:23" ht="17.25" thickBot="1" thickTop="1">
      <c r="B57" s="2"/>
      <c r="C57" s="318" t="s">
        <v>66</v>
      </c>
      <c r="D57" s="319"/>
      <c r="E57" s="320"/>
      <c r="F57" s="321" t="s">
        <v>65</v>
      </c>
      <c r="G57" s="322"/>
      <c r="H57" s="323"/>
      <c r="I57" s="3" t="s">
        <v>4</v>
      </c>
      <c r="L57" s="2"/>
      <c r="M57" s="324" t="s">
        <v>66</v>
      </c>
      <c r="N57" s="325"/>
      <c r="O57" s="325"/>
      <c r="P57" s="325"/>
      <c r="Q57" s="326"/>
      <c r="R57" s="327" t="s">
        <v>65</v>
      </c>
      <c r="S57" s="328"/>
      <c r="T57" s="328"/>
      <c r="U57" s="328"/>
      <c r="V57" s="329"/>
      <c r="W57" s="3" t="s">
        <v>4</v>
      </c>
    </row>
    <row r="58" spans="2:23" ht="13.5" thickTop="1">
      <c r="B58" s="4" t="s">
        <v>5</v>
      </c>
      <c r="C58" s="5"/>
      <c r="D58" s="6"/>
      <c r="E58" s="7"/>
      <c r="F58" s="5"/>
      <c r="G58" s="6"/>
      <c r="H58" s="7"/>
      <c r="I58" s="8" t="s">
        <v>6</v>
      </c>
      <c r="L58" s="4" t="s">
        <v>5</v>
      </c>
      <c r="M58" s="5"/>
      <c r="N58" s="9"/>
      <c r="O58" s="10"/>
      <c r="P58" s="11"/>
      <c r="Q58" s="12"/>
      <c r="R58" s="5"/>
      <c r="S58" s="9"/>
      <c r="T58" s="10"/>
      <c r="U58" s="11"/>
      <c r="V58" s="12"/>
      <c r="W58" s="8" t="s">
        <v>6</v>
      </c>
    </row>
    <row r="59" spans="2:23" ht="13.5" thickBot="1">
      <c r="B59" s="13" t="s">
        <v>40</v>
      </c>
      <c r="C59" s="14" t="s">
        <v>7</v>
      </c>
      <c r="D59" s="297" t="s">
        <v>8</v>
      </c>
      <c r="E59" s="15" t="s">
        <v>9</v>
      </c>
      <c r="F59" s="14" t="s">
        <v>7</v>
      </c>
      <c r="G59" s="297" t="s">
        <v>8</v>
      </c>
      <c r="H59" s="15" t="s">
        <v>9</v>
      </c>
      <c r="I59" s="16"/>
      <c r="L59" s="13"/>
      <c r="M59" s="17" t="s">
        <v>10</v>
      </c>
      <c r="N59" s="18" t="s">
        <v>11</v>
      </c>
      <c r="O59" s="19" t="s">
        <v>12</v>
      </c>
      <c r="P59" s="20" t="s">
        <v>13</v>
      </c>
      <c r="Q59" s="21" t="s">
        <v>9</v>
      </c>
      <c r="R59" s="17" t="s">
        <v>10</v>
      </c>
      <c r="S59" s="18" t="s">
        <v>11</v>
      </c>
      <c r="T59" s="19" t="s">
        <v>12</v>
      </c>
      <c r="U59" s="20" t="s">
        <v>13</v>
      </c>
      <c r="V59" s="21" t="s">
        <v>9</v>
      </c>
      <c r="W59" s="16"/>
    </row>
    <row r="60" spans="2:23" ht="5.25" customHeight="1" thickTop="1">
      <c r="B60" s="4"/>
      <c r="C60" s="22"/>
      <c r="D60" s="23"/>
      <c r="E60" s="24"/>
      <c r="F60" s="22"/>
      <c r="G60" s="23"/>
      <c r="H60" s="24"/>
      <c r="I60" s="25"/>
      <c r="L60" s="4"/>
      <c r="M60" s="26"/>
      <c r="N60" s="27"/>
      <c r="O60" s="28"/>
      <c r="P60" s="29"/>
      <c r="Q60" s="30"/>
      <c r="R60" s="26"/>
      <c r="S60" s="27"/>
      <c r="T60" s="28"/>
      <c r="U60" s="29"/>
      <c r="V60" s="31"/>
      <c r="W60" s="11"/>
    </row>
    <row r="61" spans="2:23" ht="12.75">
      <c r="B61" s="4" t="s">
        <v>14</v>
      </c>
      <c r="C61" s="32">
        <f aca="true" t="shared" si="32" ref="C61:H63">+C9+C35</f>
        <v>11373</v>
      </c>
      <c r="D61" s="33">
        <f t="shared" si="32"/>
        <v>11361</v>
      </c>
      <c r="E61" s="38">
        <f t="shared" si="32"/>
        <v>22734</v>
      </c>
      <c r="F61" s="32">
        <f t="shared" si="32"/>
        <v>10622</v>
      </c>
      <c r="G61" s="33">
        <f t="shared" si="32"/>
        <v>10618</v>
      </c>
      <c r="H61" s="34">
        <f t="shared" si="32"/>
        <v>21240</v>
      </c>
      <c r="I61" s="300">
        <f aca="true" t="shared" si="33" ref="I61:I70">(H61-E61)/E61*100</f>
        <v>-6.571654790182106</v>
      </c>
      <c r="L61" s="4" t="s">
        <v>14</v>
      </c>
      <c r="M61" s="32">
        <f aca="true" t="shared" si="34" ref="M61:N63">+M9+M35</f>
        <v>1654784</v>
      </c>
      <c r="N61" s="39">
        <f t="shared" si="34"/>
        <v>1620042</v>
      </c>
      <c r="O61" s="36">
        <f>M61+N61</f>
        <v>3274826</v>
      </c>
      <c r="P61" s="37">
        <f>+P9+P35</f>
        <v>152486</v>
      </c>
      <c r="Q61" s="38">
        <f>O61+P61</f>
        <v>3427312</v>
      </c>
      <c r="R61" s="32">
        <f aca="true" t="shared" si="35" ref="R61:S63">+R9+R35</f>
        <v>1606169</v>
      </c>
      <c r="S61" s="39">
        <f t="shared" si="35"/>
        <v>1559708</v>
      </c>
      <c r="T61" s="36">
        <f>R61+S61</f>
        <v>3165877</v>
      </c>
      <c r="U61" s="37">
        <f>+U9+U35</f>
        <v>146956</v>
      </c>
      <c r="V61" s="34">
        <f>T61+U61</f>
        <v>3312833</v>
      </c>
      <c r="W61" s="300">
        <f aca="true" t="shared" si="36" ref="W61:W69">(V61-Q61)/Q61*100</f>
        <v>-3.3401977993249523</v>
      </c>
    </row>
    <row r="62" spans="2:23" ht="12.75">
      <c r="B62" s="4" t="s">
        <v>15</v>
      </c>
      <c r="C62" s="32">
        <f t="shared" si="32"/>
        <v>11610</v>
      </c>
      <c r="D62" s="33">
        <f t="shared" si="32"/>
        <v>11618</v>
      </c>
      <c r="E62" s="38">
        <f t="shared" si="32"/>
        <v>23228</v>
      </c>
      <c r="F62" s="32">
        <f t="shared" si="32"/>
        <v>10645</v>
      </c>
      <c r="G62" s="33">
        <f t="shared" si="32"/>
        <v>10643</v>
      </c>
      <c r="H62" s="34">
        <f t="shared" si="32"/>
        <v>21288</v>
      </c>
      <c r="I62" s="300">
        <f t="shared" si="33"/>
        <v>-8.351988978818667</v>
      </c>
      <c r="L62" s="4" t="s">
        <v>15</v>
      </c>
      <c r="M62" s="32">
        <f t="shared" si="34"/>
        <v>1836344</v>
      </c>
      <c r="N62" s="39">
        <f t="shared" si="34"/>
        <v>1759874</v>
      </c>
      <c r="O62" s="36">
        <f>M62+N62</f>
        <v>3596218</v>
      </c>
      <c r="P62" s="37">
        <f>+P10+P36</f>
        <v>140360</v>
      </c>
      <c r="Q62" s="38">
        <f>O62+P62</f>
        <v>3736578</v>
      </c>
      <c r="R62" s="32">
        <f t="shared" si="35"/>
        <v>1737996</v>
      </c>
      <c r="S62" s="39">
        <f t="shared" si="35"/>
        <v>1658767</v>
      </c>
      <c r="T62" s="36">
        <f>R62+S62</f>
        <v>3396763</v>
      </c>
      <c r="U62" s="37">
        <f>+U10+U36</f>
        <v>130031</v>
      </c>
      <c r="V62" s="34">
        <f>T62+U62</f>
        <v>3526794</v>
      </c>
      <c r="W62" s="300">
        <f t="shared" si="36"/>
        <v>-5.614334827213563</v>
      </c>
    </row>
    <row r="63" spans="2:23" ht="13.5" thickBot="1">
      <c r="B63" s="13" t="s">
        <v>16</v>
      </c>
      <c r="C63" s="40">
        <f t="shared" si="32"/>
        <v>12633</v>
      </c>
      <c r="D63" s="41">
        <f t="shared" si="32"/>
        <v>12656</v>
      </c>
      <c r="E63" s="69">
        <f t="shared" si="32"/>
        <v>25289</v>
      </c>
      <c r="F63" s="40">
        <f t="shared" si="32"/>
        <v>11383</v>
      </c>
      <c r="G63" s="41">
        <f t="shared" si="32"/>
        <v>11377</v>
      </c>
      <c r="H63" s="34">
        <f t="shared" si="32"/>
        <v>22760</v>
      </c>
      <c r="I63" s="300">
        <f t="shared" si="33"/>
        <v>-10.00039542884258</v>
      </c>
      <c r="L63" s="13" t="s">
        <v>16</v>
      </c>
      <c r="M63" s="32">
        <f t="shared" si="34"/>
        <v>2015533</v>
      </c>
      <c r="N63" s="39">
        <f t="shared" si="34"/>
        <v>2001605</v>
      </c>
      <c r="O63" s="36">
        <f>M63+N63</f>
        <v>4017138</v>
      </c>
      <c r="P63" s="37">
        <f>+P11+P37</f>
        <v>153658</v>
      </c>
      <c r="Q63" s="38">
        <f>O63+P63</f>
        <v>4170796</v>
      </c>
      <c r="R63" s="32">
        <f t="shared" si="35"/>
        <v>1844971</v>
      </c>
      <c r="S63" s="39">
        <f t="shared" si="35"/>
        <v>1786942</v>
      </c>
      <c r="T63" s="36">
        <f>R63+S63</f>
        <v>3631913</v>
      </c>
      <c r="U63" s="37">
        <f>+U11+U37</f>
        <v>138232</v>
      </c>
      <c r="V63" s="34">
        <f>T63+U63</f>
        <v>3770145</v>
      </c>
      <c r="W63" s="300">
        <f t="shared" si="36"/>
        <v>-9.606103966724817</v>
      </c>
    </row>
    <row r="64" spans="2:24" ht="14.25" thickBot="1" thickTop="1">
      <c r="B64" s="42" t="s">
        <v>17</v>
      </c>
      <c r="C64" s="43">
        <f>C63+C61+C62</f>
        <v>35616</v>
      </c>
      <c r="D64" s="44">
        <f>D63+D61+D62</f>
        <v>35635</v>
      </c>
      <c r="E64" s="46">
        <f>+E61+E62+E63</f>
        <v>71251</v>
      </c>
      <c r="F64" s="43">
        <f>F63+F61+F62</f>
        <v>32650</v>
      </c>
      <c r="G64" s="44">
        <f>G63+G61+G62</f>
        <v>32638</v>
      </c>
      <c r="H64" s="45">
        <f>+H61+H62+H63</f>
        <v>65288</v>
      </c>
      <c r="I64" s="298">
        <f t="shared" si="33"/>
        <v>-8.36900534729337</v>
      </c>
      <c r="J64" s="112"/>
      <c r="L64" s="42" t="s">
        <v>17</v>
      </c>
      <c r="M64" s="43">
        <f aca="true" t="shared" si="37" ref="M64:V64">+M61+M62+M63</f>
        <v>5506661</v>
      </c>
      <c r="N64" s="44">
        <f t="shared" si="37"/>
        <v>5381521</v>
      </c>
      <c r="O64" s="43">
        <f t="shared" si="37"/>
        <v>10888182</v>
      </c>
      <c r="P64" s="43">
        <f t="shared" si="37"/>
        <v>446504</v>
      </c>
      <c r="Q64" s="43">
        <f t="shared" si="37"/>
        <v>11334686</v>
      </c>
      <c r="R64" s="43">
        <f t="shared" si="37"/>
        <v>5189136</v>
      </c>
      <c r="S64" s="44">
        <f t="shared" si="37"/>
        <v>5005417</v>
      </c>
      <c r="T64" s="43">
        <f t="shared" si="37"/>
        <v>10194553</v>
      </c>
      <c r="U64" s="43">
        <f t="shared" si="37"/>
        <v>415219</v>
      </c>
      <c r="V64" s="45">
        <f t="shared" si="37"/>
        <v>10609772</v>
      </c>
      <c r="W64" s="298">
        <f t="shared" si="36"/>
        <v>-6.39553667388757</v>
      </c>
      <c r="X64" s="112"/>
    </row>
    <row r="65" spans="2:24" ht="13.5" thickTop="1">
      <c r="B65" s="4" t="s">
        <v>18</v>
      </c>
      <c r="C65" s="32">
        <f aca="true" t="shared" si="38" ref="C65:H66">+C13+C39</f>
        <v>12709</v>
      </c>
      <c r="D65" s="33">
        <f t="shared" si="38"/>
        <v>12719</v>
      </c>
      <c r="E65" s="38">
        <f t="shared" si="38"/>
        <v>25428</v>
      </c>
      <c r="F65" s="32">
        <f t="shared" si="38"/>
        <v>11427</v>
      </c>
      <c r="G65" s="33">
        <f t="shared" si="38"/>
        <v>11426</v>
      </c>
      <c r="H65" s="34">
        <f t="shared" si="38"/>
        <v>22853</v>
      </c>
      <c r="I65" s="300">
        <f t="shared" si="33"/>
        <v>-10.126632059147395</v>
      </c>
      <c r="J65" s="112"/>
      <c r="L65" s="4" t="s">
        <v>18</v>
      </c>
      <c r="M65" s="32">
        <f aca="true" t="shared" si="39" ref="M65:N67">+M13+M39</f>
        <v>2005115</v>
      </c>
      <c r="N65" s="39">
        <f t="shared" si="39"/>
        <v>1958386</v>
      </c>
      <c r="O65" s="36">
        <f>M65+N65</f>
        <v>3963501</v>
      </c>
      <c r="P65" s="37">
        <f>+P13+P39</f>
        <v>148594</v>
      </c>
      <c r="Q65" s="38">
        <f>O65+P65</f>
        <v>4112095</v>
      </c>
      <c r="R65" s="32">
        <f aca="true" t="shared" si="40" ref="R65:S67">+R13+R39</f>
        <v>1855978</v>
      </c>
      <c r="S65" s="39">
        <f t="shared" si="40"/>
        <v>1828888</v>
      </c>
      <c r="T65" s="36">
        <f>R65+S65</f>
        <v>3684866</v>
      </c>
      <c r="U65" s="37">
        <f>+U13+U39</f>
        <v>131931</v>
      </c>
      <c r="V65" s="34">
        <f>T65+U65</f>
        <v>3816797</v>
      </c>
      <c r="W65" s="300">
        <f t="shared" si="36"/>
        <v>-7.181205687125419</v>
      </c>
      <c r="X65" s="112"/>
    </row>
    <row r="66" spans="2:24" ht="12.75">
      <c r="B66" s="4" t="s">
        <v>19</v>
      </c>
      <c r="C66" s="32">
        <f t="shared" si="38"/>
        <v>11598</v>
      </c>
      <c r="D66" s="33">
        <f t="shared" si="38"/>
        <v>11603</v>
      </c>
      <c r="E66" s="38">
        <f t="shared" si="38"/>
        <v>23201</v>
      </c>
      <c r="F66" s="32">
        <f t="shared" si="38"/>
        <v>10759</v>
      </c>
      <c r="G66" s="33">
        <f t="shared" si="38"/>
        <v>10758</v>
      </c>
      <c r="H66" s="34">
        <f t="shared" si="38"/>
        <v>21517</v>
      </c>
      <c r="I66" s="300">
        <f t="shared" si="33"/>
        <v>-7.258307831558984</v>
      </c>
      <c r="J66" s="112"/>
      <c r="L66" s="4" t="s">
        <v>19</v>
      </c>
      <c r="M66" s="32">
        <f t="shared" si="39"/>
        <v>1776660</v>
      </c>
      <c r="N66" s="39">
        <f t="shared" si="39"/>
        <v>1785670</v>
      </c>
      <c r="O66" s="36">
        <f>M66+N66</f>
        <v>3562330</v>
      </c>
      <c r="P66" s="37">
        <f>+P14+P40</f>
        <v>126194</v>
      </c>
      <c r="Q66" s="38">
        <f>O66+P66</f>
        <v>3688524</v>
      </c>
      <c r="R66" s="32">
        <f t="shared" si="40"/>
        <v>1764285</v>
      </c>
      <c r="S66" s="39">
        <f t="shared" si="40"/>
        <v>1787218</v>
      </c>
      <c r="T66" s="36">
        <f>R66+S66</f>
        <v>3551503</v>
      </c>
      <c r="U66" s="37">
        <f>+U14+U40</f>
        <v>108996</v>
      </c>
      <c r="V66" s="34">
        <f>T66+U66</f>
        <v>3660499</v>
      </c>
      <c r="W66" s="300">
        <f t="shared" si="36"/>
        <v>-0.7597890104551306</v>
      </c>
      <c r="X66" s="112"/>
    </row>
    <row r="67" spans="2:23" ht="13.5" thickBot="1">
      <c r="B67" s="4" t="s">
        <v>20</v>
      </c>
      <c r="C67" s="73">
        <f>C15+C41</f>
        <v>12189</v>
      </c>
      <c r="D67" s="39">
        <f>D15+D41</f>
        <v>12187</v>
      </c>
      <c r="E67" s="74">
        <f>E15+E41</f>
        <v>24376</v>
      </c>
      <c r="F67" s="32">
        <f>+F15+F41</f>
        <v>11332</v>
      </c>
      <c r="G67" s="33">
        <f>+G15+G41</f>
        <v>11341</v>
      </c>
      <c r="H67" s="34">
        <f>+H15+H41</f>
        <v>22673</v>
      </c>
      <c r="I67" s="300">
        <f t="shared" si="33"/>
        <v>-6.986380045946833</v>
      </c>
      <c r="J67" s="112"/>
      <c r="L67" s="4" t="s">
        <v>20</v>
      </c>
      <c r="M67" s="32">
        <f t="shared" si="39"/>
        <v>1827464</v>
      </c>
      <c r="N67" s="39">
        <f t="shared" si="39"/>
        <v>1893013</v>
      </c>
      <c r="O67" s="36">
        <f>M67+N67</f>
        <v>3720477</v>
      </c>
      <c r="P67" s="37">
        <f>+P15+P41</f>
        <v>143912</v>
      </c>
      <c r="Q67" s="38">
        <f>O67+P67</f>
        <v>3864389</v>
      </c>
      <c r="R67" s="32">
        <f t="shared" si="40"/>
        <v>1833994</v>
      </c>
      <c r="S67" s="39">
        <f t="shared" si="40"/>
        <v>1929284</v>
      </c>
      <c r="T67" s="36">
        <f>R67+S67</f>
        <v>3763278</v>
      </c>
      <c r="U67" s="37">
        <f>+U15+U41</f>
        <v>128357</v>
      </c>
      <c r="V67" s="34">
        <f>T67+U67</f>
        <v>3891635</v>
      </c>
      <c r="W67" s="300">
        <f t="shared" si="36"/>
        <v>0.7050532438633895</v>
      </c>
    </row>
    <row r="68" spans="2:23" ht="14.25" thickBot="1" thickTop="1">
      <c r="B68" s="47" t="s">
        <v>21</v>
      </c>
      <c r="C68" s="48">
        <f aca="true" t="shared" si="41" ref="C68:H68">C66+C65+C67</f>
        <v>36496</v>
      </c>
      <c r="D68" s="48">
        <f t="shared" si="41"/>
        <v>36509</v>
      </c>
      <c r="E68" s="48">
        <f t="shared" si="41"/>
        <v>73005</v>
      </c>
      <c r="F68" s="48">
        <f t="shared" si="41"/>
        <v>33518</v>
      </c>
      <c r="G68" s="49">
        <f t="shared" si="41"/>
        <v>33525</v>
      </c>
      <c r="H68" s="48">
        <f t="shared" si="41"/>
        <v>67043</v>
      </c>
      <c r="I68" s="308">
        <f t="shared" si="33"/>
        <v>-8.166563933977125</v>
      </c>
      <c r="J68" s="112"/>
      <c r="L68" s="47" t="s">
        <v>21</v>
      </c>
      <c r="M68" s="48">
        <f aca="true" t="shared" si="42" ref="M68:U68">M67+M66+M65</f>
        <v>5609239</v>
      </c>
      <c r="N68" s="52">
        <f t="shared" si="42"/>
        <v>5637069</v>
      </c>
      <c r="O68" s="52">
        <f t="shared" si="42"/>
        <v>11246308</v>
      </c>
      <c r="P68" s="50">
        <f t="shared" si="42"/>
        <v>418700</v>
      </c>
      <c r="Q68" s="52">
        <f t="shared" si="42"/>
        <v>11665008</v>
      </c>
      <c r="R68" s="48">
        <f t="shared" si="42"/>
        <v>5454257</v>
      </c>
      <c r="S68" s="52">
        <f t="shared" si="42"/>
        <v>5545390</v>
      </c>
      <c r="T68" s="52">
        <f t="shared" si="42"/>
        <v>10999647</v>
      </c>
      <c r="U68" s="50">
        <f t="shared" si="42"/>
        <v>369284</v>
      </c>
      <c r="V68" s="52">
        <f>V66+V65+V67</f>
        <v>11368931</v>
      </c>
      <c r="W68" s="308">
        <f t="shared" si="36"/>
        <v>-2.5381637115036697</v>
      </c>
    </row>
    <row r="69" spans="2:23" ht="13.5" thickTop="1">
      <c r="B69" s="4" t="s">
        <v>22</v>
      </c>
      <c r="C69" s="32">
        <f aca="true" t="shared" si="43" ref="C69:H69">+C17+C43</f>
        <v>10310</v>
      </c>
      <c r="D69" s="33">
        <f t="shared" si="43"/>
        <v>10298</v>
      </c>
      <c r="E69" s="38">
        <f t="shared" si="43"/>
        <v>20608</v>
      </c>
      <c r="F69" s="32">
        <f t="shared" si="43"/>
        <v>10831</v>
      </c>
      <c r="G69" s="33">
        <f t="shared" si="43"/>
        <v>10834</v>
      </c>
      <c r="H69" s="34">
        <f t="shared" si="43"/>
        <v>21665</v>
      </c>
      <c r="I69" s="300">
        <f t="shared" si="33"/>
        <v>5.1290760869565215</v>
      </c>
      <c r="L69" s="4" t="s">
        <v>22</v>
      </c>
      <c r="M69" s="32">
        <f aca="true" t="shared" si="44" ref="M69:N71">+M17+M43</f>
        <v>1570443</v>
      </c>
      <c r="N69" s="39">
        <f t="shared" si="44"/>
        <v>1574984</v>
      </c>
      <c r="O69" s="36">
        <f>M69+N69</f>
        <v>3145427</v>
      </c>
      <c r="P69" s="37">
        <f>+P17+P43</f>
        <v>130011</v>
      </c>
      <c r="Q69" s="38">
        <f>O69+P69</f>
        <v>3275438</v>
      </c>
      <c r="R69" s="32">
        <f aca="true" t="shared" si="45" ref="R69:S71">+R17+R43</f>
        <v>1702808</v>
      </c>
      <c r="S69" s="39">
        <f t="shared" si="45"/>
        <v>1708214</v>
      </c>
      <c r="T69" s="36">
        <f>R69+S69</f>
        <v>3411022</v>
      </c>
      <c r="U69" s="37">
        <f>+U17+U43</f>
        <v>124333</v>
      </c>
      <c r="V69" s="34">
        <f>T69+U69</f>
        <v>3535355</v>
      </c>
      <c r="W69" s="35">
        <f t="shared" si="36"/>
        <v>7.935335671137722</v>
      </c>
    </row>
    <row r="70" spans="2:23" ht="12.75">
      <c r="B70" s="4" t="s">
        <v>23</v>
      </c>
      <c r="C70" s="32">
        <f aca="true" t="shared" si="46" ref="C70:G71">+C18+C44</f>
        <v>10181</v>
      </c>
      <c r="D70" s="33">
        <f t="shared" si="46"/>
        <v>10194</v>
      </c>
      <c r="E70" s="38">
        <f t="shared" si="46"/>
        <v>20375</v>
      </c>
      <c r="F70" s="32">
        <f t="shared" si="46"/>
        <v>10734</v>
      </c>
      <c r="G70" s="33">
        <f t="shared" si="46"/>
        <v>10727</v>
      </c>
      <c r="H70" s="34">
        <f>F70+G70</f>
        <v>21461</v>
      </c>
      <c r="I70" s="35">
        <f t="shared" si="33"/>
        <v>5.330061349693251</v>
      </c>
      <c r="L70" s="4" t="s">
        <v>23</v>
      </c>
      <c r="M70" s="32">
        <f t="shared" si="44"/>
        <v>1395458</v>
      </c>
      <c r="N70" s="39">
        <f t="shared" si="44"/>
        <v>1434195</v>
      </c>
      <c r="O70" s="36">
        <f>M70+N70</f>
        <v>2829653</v>
      </c>
      <c r="P70" s="37">
        <f>+P18+P44</f>
        <v>127762</v>
      </c>
      <c r="Q70" s="38">
        <f>O70+P70</f>
        <v>2957415</v>
      </c>
      <c r="R70" s="32">
        <f t="shared" si="45"/>
        <v>1547678</v>
      </c>
      <c r="S70" s="39">
        <f t="shared" si="45"/>
        <v>1565155</v>
      </c>
      <c r="T70" s="36">
        <f>R70+S70</f>
        <v>3112833</v>
      </c>
      <c r="U70" s="37">
        <f>+U18+U44</f>
        <v>125048</v>
      </c>
      <c r="V70" s="34">
        <f>T70+U70</f>
        <v>3237881</v>
      </c>
      <c r="W70" s="300">
        <f aca="true" t="shared" si="47" ref="W70:W78">(V70-Q70)/Q70*100</f>
        <v>9.483484732443705</v>
      </c>
    </row>
    <row r="71" spans="2:23" ht="13.5" thickBot="1">
      <c r="B71" s="4" t="s">
        <v>24</v>
      </c>
      <c r="C71" s="32">
        <f t="shared" si="46"/>
        <v>9813</v>
      </c>
      <c r="D71" s="33">
        <f t="shared" si="46"/>
        <v>9803</v>
      </c>
      <c r="E71" s="38">
        <f t="shared" si="46"/>
        <v>19616</v>
      </c>
      <c r="F71" s="32">
        <f t="shared" si="46"/>
        <v>10157</v>
      </c>
      <c r="G71" s="33">
        <f t="shared" si="46"/>
        <v>10163</v>
      </c>
      <c r="H71" s="34">
        <f>F71+G71</f>
        <v>20320</v>
      </c>
      <c r="I71" s="35">
        <f aca="true" t="shared" si="48" ref="I71:I78">(H71-E71)/E71*100</f>
        <v>3.588907014681892</v>
      </c>
      <c r="L71" s="4" t="s">
        <v>24</v>
      </c>
      <c r="M71" s="32">
        <f t="shared" si="44"/>
        <v>1414481</v>
      </c>
      <c r="N71" s="39">
        <f t="shared" si="44"/>
        <v>1361954</v>
      </c>
      <c r="O71" s="54">
        <f>M71+N71</f>
        <v>2776435</v>
      </c>
      <c r="P71" s="55">
        <f>+P19+P45</f>
        <v>139941</v>
      </c>
      <c r="Q71" s="38">
        <f>O71+P71</f>
        <v>2916376</v>
      </c>
      <c r="R71" s="32">
        <f t="shared" si="45"/>
        <v>1492075</v>
      </c>
      <c r="S71" s="39">
        <f t="shared" si="45"/>
        <v>1451376</v>
      </c>
      <c r="T71" s="54">
        <f>R71+S71</f>
        <v>2943451</v>
      </c>
      <c r="U71" s="55">
        <f>+U19+U45</f>
        <v>131953</v>
      </c>
      <c r="V71" s="34">
        <f>T71+U71</f>
        <v>3075404</v>
      </c>
      <c r="W71" s="300">
        <f t="shared" si="47"/>
        <v>5.452931995051393</v>
      </c>
    </row>
    <row r="72" spans="2:23" ht="17.25" thickBot="1" thickTop="1">
      <c r="B72" s="47" t="s">
        <v>25</v>
      </c>
      <c r="C72" s="48">
        <f aca="true" t="shared" si="49" ref="C72:H72">+C69+C70+C71</f>
        <v>30304</v>
      </c>
      <c r="D72" s="49">
        <f t="shared" si="49"/>
        <v>30295</v>
      </c>
      <c r="E72" s="52">
        <f t="shared" si="49"/>
        <v>60599</v>
      </c>
      <c r="F72" s="43">
        <f t="shared" si="49"/>
        <v>31722</v>
      </c>
      <c r="G72" s="56">
        <f t="shared" si="49"/>
        <v>31724</v>
      </c>
      <c r="H72" s="56">
        <f t="shared" si="49"/>
        <v>63446</v>
      </c>
      <c r="I72" s="57">
        <f t="shared" si="48"/>
        <v>4.6980973283387515</v>
      </c>
      <c r="J72" s="58"/>
      <c r="K72" s="59"/>
      <c r="L72" s="47" t="s">
        <v>25</v>
      </c>
      <c r="M72" s="48">
        <f aca="true" t="shared" si="50" ref="M72:V72">+M69+M70+M71</f>
        <v>4380382</v>
      </c>
      <c r="N72" s="48">
        <f t="shared" si="50"/>
        <v>4371133</v>
      </c>
      <c r="O72" s="50">
        <f t="shared" si="50"/>
        <v>8751515</v>
      </c>
      <c r="P72" s="50">
        <f t="shared" si="50"/>
        <v>397714</v>
      </c>
      <c r="Q72" s="50">
        <f t="shared" si="50"/>
        <v>9149229</v>
      </c>
      <c r="R72" s="48">
        <f t="shared" si="50"/>
        <v>4742561</v>
      </c>
      <c r="S72" s="48">
        <f t="shared" si="50"/>
        <v>4724745</v>
      </c>
      <c r="T72" s="50">
        <f t="shared" si="50"/>
        <v>9467306</v>
      </c>
      <c r="U72" s="50">
        <f t="shared" si="50"/>
        <v>381334</v>
      </c>
      <c r="V72" s="50">
        <f t="shared" si="50"/>
        <v>9848640</v>
      </c>
      <c r="W72" s="298">
        <f t="shared" si="47"/>
        <v>7.644480207020722</v>
      </c>
    </row>
    <row r="73" spans="2:23" ht="13.5" thickTop="1">
      <c r="B73" s="4" t="s">
        <v>27</v>
      </c>
      <c r="C73" s="32">
        <f aca="true" t="shared" si="51" ref="C73:G75">+C21+C47</f>
        <v>10372</v>
      </c>
      <c r="D73" s="33">
        <f t="shared" si="51"/>
        <v>10369</v>
      </c>
      <c r="E73" s="72">
        <f t="shared" si="51"/>
        <v>20741</v>
      </c>
      <c r="F73" s="32">
        <f t="shared" si="51"/>
        <v>10411</v>
      </c>
      <c r="G73" s="33">
        <f t="shared" si="51"/>
        <v>10422</v>
      </c>
      <c r="H73" s="34">
        <f>F73+G73</f>
        <v>20833</v>
      </c>
      <c r="I73" s="35">
        <f t="shared" si="48"/>
        <v>0.44356588399787855</v>
      </c>
      <c r="J73" s="112"/>
      <c r="K73" s="112"/>
      <c r="L73" s="4" t="s">
        <v>27</v>
      </c>
      <c r="M73" s="32">
        <f aca="true" t="shared" si="52" ref="M73:N75">+M21+M47</f>
        <v>1584729</v>
      </c>
      <c r="N73" s="39">
        <f t="shared" si="52"/>
        <v>1547194</v>
      </c>
      <c r="O73" s="54">
        <f>M73+N73</f>
        <v>3131923</v>
      </c>
      <c r="P73" s="62">
        <f>+P21+P47</f>
        <v>145431</v>
      </c>
      <c r="Q73" s="38">
        <f>O73+P73</f>
        <v>3277354</v>
      </c>
      <c r="R73" s="32">
        <f aca="true" t="shared" si="53" ref="R73:S75">+R21+R47</f>
        <v>1644738</v>
      </c>
      <c r="S73" s="39">
        <f t="shared" si="53"/>
        <v>1601774</v>
      </c>
      <c r="T73" s="54">
        <f>R73+S73</f>
        <v>3246512</v>
      </c>
      <c r="U73" s="62">
        <f>+U21+U47</f>
        <v>146431</v>
      </c>
      <c r="V73" s="34">
        <f>T73+U73</f>
        <v>3392943</v>
      </c>
      <c r="W73" s="300">
        <f t="shared" si="47"/>
        <v>3.526900054129032</v>
      </c>
    </row>
    <row r="74" spans="2:23" ht="12.75">
      <c r="B74" s="4" t="s">
        <v>28</v>
      </c>
      <c r="C74" s="32">
        <f t="shared" si="51"/>
        <v>10711</v>
      </c>
      <c r="D74" s="33">
        <f t="shared" si="51"/>
        <v>10703</v>
      </c>
      <c r="E74" s="38">
        <f t="shared" si="51"/>
        <v>21414</v>
      </c>
      <c r="F74" s="32">
        <f t="shared" si="51"/>
        <v>10352</v>
      </c>
      <c r="G74" s="33">
        <f t="shared" si="51"/>
        <v>10351</v>
      </c>
      <c r="H74" s="34">
        <f>F74+G74</f>
        <v>20703</v>
      </c>
      <c r="I74" s="300">
        <f>(H74-E74)/E74*100</f>
        <v>-3.3202577752871956</v>
      </c>
      <c r="L74" s="4" t="s">
        <v>28</v>
      </c>
      <c r="M74" s="32">
        <f t="shared" si="52"/>
        <v>1624715</v>
      </c>
      <c r="N74" s="39">
        <f t="shared" si="52"/>
        <v>1654794</v>
      </c>
      <c r="O74" s="54">
        <f>M74+N74</f>
        <v>3279509</v>
      </c>
      <c r="P74" s="37">
        <f>+P22+P48</f>
        <v>139488</v>
      </c>
      <c r="Q74" s="38">
        <f>O74+P74</f>
        <v>3418997</v>
      </c>
      <c r="R74" s="32">
        <f t="shared" si="53"/>
        <v>1591380</v>
      </c>
      <c r="S74" s="39">
        <f t="shared" si="53"/>
        <v>1648298</v>
      </c>
      <c r="T74" s="54">
        <f>R74+S74</f>
        <v>3239678</v>
      </c>
      <c r="U74" s="37">
        <f>+U22+U48</f>
        <v>129017</v>
      </c>
      <c r="V74" s="34">
        <f>T74+U74</f>
        <v>3368695</v>
      </c>
      <c r="W74" s="300">
        <f t="shared" si="47"/>
        <v>-1.4712501941358824</v>
      </c>
    </row>
    <row r="75" spans="2:24" ht="13.5" thickBot="1">
      <c r="B75" s="4" t="s">
        <v>29</v>
      </c>
      <c r="C75" s="32">
        <f t="shared" si="51"/>
        <v>10262</v>
      </c>
      <c r="D75" s="33">
        <f t="shared" si="51"/>
        <v>10283</v>
      </c>
      <c r="E75" s="38">
        <f t="shared" si="51"/>
        <v>20545</v>
      </c>
      <c r="F75" s="32">
        <f t="shared" si="51"/>
        <v>9404</v>
      </c>
      <c r="G75" s="33">
        <f t="shared" si="51"/>
        <v>9401</v>
      </c>
      <c r="H75" s="34">
        <f>F75+G75</f>
        <v>18805</v>
      </c>
      <c r="I75" s="66">
        <f t="shared" si="48"/>
        <v>-8.46921392066196</v>
      </c>
      <c r="J75" s="112"/>
      <c r="L75" s="4" t="s">
        <v>29</v>
      </c>
      <c r="M75" s="32">
        <f t="shared" si="52"/>
        <v>1461225</v>
      </c>
      <c r="N75" s="39">
        <f t="shared" si="52"/>
        <v>1475900</v>
      </c>
      <c r="O75" s="54">
        <f>M75+N75</f>
        <v>2937125</v>
      </c>
      <c r="P75" s="55">
        <f>+P23+P49</f>
        <v>152596</v>
      </c>
      <c r="Q75" s="38">
        <f>O75+P75</f>
        <v>3089721</v>
      </c>
      <c r="R75" s="32">
        <f t="shared" si="53"/>
        <v>1223007</v>
      </c>
      <c r="S75" s="39">
        <f t="shared" si="53"/>
        <v>1227846</v>
      </c>
      <c r="T75" s="54">
        <f>R75+S75</f>
        <v>2450853</v>
      </c>
      <c r="U75" s="55">
        <f>+U23+U49</f>
        <v>140622</v>
      </c>
      <c r="V75" s="34">
        <f>T75+U75</f>
        <v>2591475</v>
      </c>
      <c r="W75" s="300">
        <f t="shared" si="47"/>
        <v>-16.125922049272408</v>
      </c>
      <c r="X75" s="112"/>
    </row>
    <row r="76" spans="2:23" ht="14.25" thickBot="1" thickTop="1">
      <c r="B76" s="42" t="s">
        <v>30</v>
      </c>
      <c r="C76" s="43">
        <f aca="true" t="shared" si="54" ref="C76:H76">+C73+C74+C75</f>
        <v>31345</v>
      </c>
      <c r="D76" s="44">
        <f t="shared" si="54"/>
        <v>31355</v>
      </c>
      <c r="E76" s="43">
        <f t="shared" si="54"/>
        <v>62700</v>
      </c>
      <c r="F76" s="43">
        <f t="shared" si="54"/>
        <v>30167</v>
      </c>
      <c r="G76" s="44">
        <f t="shared" si="54"/>
        <v>30174</v>
      </c>
      <c r="H76" s="43">
        <f t="shared" si="54"/>
        <v>60341</v>
      </c>
      <c r="I76" s="298">
        <f t="shared" si="48"/>
        <v>-3.7623604465709723</v>
      </c>
      <c r="L76" s="42" t="s">
        <v>30</v>
      </c>
      <c r="M76" s="43">
        <f aca="true" t="shared" si="55" ref="M76:V76">+M73+M74+M75</f>
        <v>4670669</v>
      </c>
      <c r="N76" s="44">
        <f t="shared" si="55"/>
        <v>4677888</v>
      </c>
      <c r="O76" s="43">
        <f t="shared" si="55"/>
        <v>9348557</v>
      </c>
      <c r="P76" s="43">
        <f t="shared" si="55"/>
        <v>437515</v>
      </c>
      <c r="Q76" s="43">
        <f t="shared" si="55"/>
        <v>9786072</v>
      </c>
      <c r="R76" s="43">
        <f t="shared" si="55"/>
        <v>4459125</v>
      </c>
      <c r="S76" s="44">
        <f t="shared" si="55"/>
        <v>4477918</v>
      </c>
      <c r="T76" s="43">
        <f t="shared" si="55"/>
        <v>8937043</v>
      </c>
      <c r="U76" s="43">
        <f t="shared" si="55"/>
        <v>416070</v>
      </c>
      <c r="V76" s="43">
        <f t="shared" si="55"/>
        <v>9353113</v>
      </c>
      <c r="W76" s="298">
        <f t="shared" si="47"/>
        <v>-4.424236813299555</v>
      </c>
    </row>
    <row r="77" spans="2:24" ht="14.25" thickBot="1" thickTop="1">
      <c r="B77" s="42" t="s">
        <v>69</v>
      </c>
      <c r="C77" s="43">
        <f aca="true" t="shared" si="56" ref="C77:H77">+C68+C72+C73+C74+C75</f>
        <v>98145</v>
      </c>
      <c r="D77" s="44">
        <f t="shared" si="56"/>
        <v>98159</v>
      </c>
      <c r="E77" s="45">
        <f t="shared" si="56"/>
        <v>196304</v>
      </c>
      <c r="F77" s="43">
        <f t="shared" si="56"/>
        <v>95407</v>
      </c>
      <c r="G77" s="44">
        <f t="shared" si="56"/>
        <v>95423</v>
      </c>
      <c r="H77" s="45">
        <f t="shared" si="56"/>
        <v>190830</v>
      </c>
      <c r="I77" s="298">
        <f>(H77-E77)/E77*100</f>
        <v>-2.788532072703562</v>
      </c>
      <c r="J77" s="112"/>
      <c r="L77" s="42" t="s">
        <v>69</v>
      </c>
      <c r="M77" s="43">
        <f aca="true" t="shared" si="57" ref="M77:V77">+M68+M72+M73+M74+M75</f>
        <v>14660290</v>
      </c>
      <c r="N77" s="44">
        <f t="shared" si="57"/>
        <v>14686090</v>
      </c>
      <c r="O77" s="43">
        <f t="shared" si="57"/>
        <v>29346380</v>
      </c>
      <c r="P77" s="43">
        <f t="shared" si="57"/>
        <v>1253929</v>
      </c>
      <c r="Q77" s="43">
        <f t="shared" si="57"/>
        <v>30600309</v>
      </c>
      <c r="R77" s="43">
        <f t="shared" si="57"/>
        <v>14655943</v>
      </c>
      <c r="S77" s="44">
        <f t="shared" si="57"/>
        <v>14748053</v>
      </c>
      <c r="T77" s="43">
        <f t="shared" si="57"/>
        <v>29403996</v>
      </c>
      <c r="U77" s="43">
        <f t="shared" si="57"/>
        <v>1166688</v>
      </c>
      <c r="V77" s="45">
        <f t="shared" si="57"/>
        <v>30570684</v>
      </c>
      <c r="W77" s="298">
        <f>(V77-Q77)/Q77*100</f>
        <v>-0.09681274787127149</v>
      </c>
      <c r="X77" s="112"/>
    </row>
    <row r="78" spans="2:23" ht="14.25" thickBot="1" thickTop="1">
      <c r="B78" s="42" t="s">
        <v>9</v>
      </c>
      <c r="C78" s="43">
        <f aca="true" t="shared" si="58" ref="C78:H78">+C68+C72+C76+C64</f>
        <v>133761</v>
      </c>
      <c r="D78" s="44">
        <f t="shared" si="58"/>
        <v>133794</v>
      </c>
      <c r="E78" s="43">
        <f t="shared" si="58"/>
        <v>267555</v>
      </c>
      <c r="F78" s="43">
        <f t="shared" si="58"/>
        <v>128057</v>
      </c>
      <c r="G78" s="44">
        <f t="shared" si="58"/>
        <v>128061</v>
      </c>
      <c r="H78" s="43">
        <f t="shared" si="58"/>
        <v>256118</v>
      </c>
      <c r="I78" s="298">
        <f t="shared" si="48"/>
        <v>-4.274635121750668</v>
      </c>
      <c r="L78" s="42" t="s">
        <v>9</v>
      </c>
      <c r="M78" s="43">
        <f aca="true" t="shared" si="59" ref="M78:V78">+M68+M72+M76+M64</f>
        <v>20166951</v>
      </c>
      <c r="N78" s="44">
        <f t="shared" si="59"/>
        <v>20067611</v>
      </c>
      <c r="O78" s="43">
        <f t="shared" si="59"/>
        <v>40234562</v>
      </c>
      <c r="P78" s="43">
        <f t="shared" si="59"/>
        <v>1700433</v>
      </c>
      <c r="Q78" s="43">
        <f t="shared" si="59"/>
        <v>41934995</v>
      </c>
      <c r="R78" s="43">
        <f t="shared" si="59"/>
        <v>19845079</v>
      </c>
      <c r="S78" s="44">
        <f t="shared" si="59"/>
        <v>19753470</v>
      </c>
      <c r="T78" s="43">
        <f t="shared" si="59"/>
        <v>39598549</v>
      </c>
      <c r="U78" s="43">
        <f t="shared" si="59"/>
        <v>1581907</v>
      </c>
      <c r="V78" s="43">
        <f t="shared" si="59"/>
        <v>41180456</v>
      </c>
      <c r="W78" s="298">
        <f t="shared" si="47"/>
        <v>-1.7993062834513276</v>
      </c>
    </row>
    <row r="79" spans="2:12" ht="13.5" thickTop="1">
      <c r="B79" s="68" t="s">
        <v>67</v>
      </c>
      <c r="C79" s="1"/>
      <c r="D79" s="1"/>
      <c r="E79" s="1"/>
      <c r="F79" s="1"/>
      <c r="G79" s="1"/>
      <c r="H79" s="1"/>
      <c r="I79" s="1"/>
      <c r="L79" s="68" t="s">
        <v>67</v>
      </c>
    </row>
    <row r="80" spans="2:23" ht="12.75">
      <c r="B80" s="1"/>
      <c r="C80" s="1"/>
      <c r="D80" s="1"/>
      <c r="E80" s="1"/>
      <c r="F80" s="1"/>
      <c r="G80" s="1"/>
      <c r="H80" s="1"/>
      <c r="I80" s="1"/>
      <c r="L80" s="316" t="s">
        <v>41</v>
      </c>
      <c r="M80" s="316"/>
      <c r="N80" s="316"/>
      <c r="O80" s="316"/>
      <c r="P80" s="316"/>
      <c r="Q80" s="316"/>
      <c r="R80" s="316"/>
      <c r="S80" s="316"/>
      <c r="T80" s="316"/>
      <c r="U80" s="316"/>
      <c r="V80" s="316"/>
      <c r="W80" s="316"/>
    </row>
    <row r="81" spans="2:23" ht="15.75">
      <c r="B81" s="1"/>
      <c r="C81" s="1"/>
      <c r="D81" s="1"/>
      <c r="E81" s="1"/>
      <c r="F81" s="1"/>
      <c r="G81" s="1"/>
      <c r="H81" s="1"/>
      <c r="I81" s="1"/>
      <c r="L81" s="317" t="s">
        <v>42</v>
      </c>
      <c r="M81" s="317"/>
      <c r="N81" s="317"/>
      <c r="O81" s="317"/>
      <c r="P81" s="317"/>
      <c r="Q81" s="317"/>
      <c r="R81" s="317"/>
      <c r="S81" s="317"/>
      <c r="T81" s="317"/>
      <c r="U81" s="317"/>
      <c r="V81" s="317"/>
      <c r="W81" s="317"/>
    </row>
    <row r="82" spans="2:23" ht="13.5" thickBot="1">
      <c r="B82" s="1"/>
      <c r="C82" s="1"/>
      <c r="D82" s="1"/>
      <c r="E82" s="1"/>
      <c r="F82" s="1"/>
      <c r="G82" s="1"/>
      <c r="H82" s="1"/>
      <c r="I82" s="1"/>
      <c r="W82" s="75" t="s">
        <v>43</v>
      </c>
    </row>
    <row r="83" spans="2:23" ht="17.25" thickBot="1" thickTop="1">
      <c r="B83" s="1"/>
      <c r="C83" s="1"/>
      <c r="D83" s="1"/>
      <c r="E83" s="1"/>
      <c r="F83" s="1"/>
      <c r="G83" s="1"/>
      <c r="H83" s="1"/>
      <c r="I83" s="1"/>
      <c r="L83" s="2"/>
      <c r="M83" s="324" t="s">
        <v>66</v>
      </c>
      <c r="N83" s="325"/>
      <c r="O83" s="325"/>
      <c r="P83" s="325"/>
      <c r="Q83" s="326"/>
      <c r="R83" s="327" t="s">
        <v>65</v>
      </c>
      <c r="S83" s="328"/>
      <c r="T83" s="328"/>
      <c r="U83" s="328"/>
      <c r="V83" s="329"/>
      <c r="W83" s="3" t="s">
        <v>4</v>
      </c>
    </row>
    <row r="84" spans="2:23" ht="13.5" thickTop="1">
      <c r="B84" s="1"/>
      <c r="C84" s="1"/>
      <c r="D84" s="1"/>
      <c r="E84" s="1"/>
      <c r="F84" s="1"/>
      <c r="G84" s="1"/>
      <c r="H84" s="1"/>
      <c r="I84" s="1"/>
      <c r="L84" s="4" t="s">
        <v>5</v>
      </c>
      <c r="M84" s="5"/>
      <c r="N84" s="9"/>
      <c r="O84" s="10"/>
      <c r="P84" s="11"/>
      <c r="Q84" s="12"/>
      <c r="R84" s="5"/>
      <c r="S84" s="9"/>
      <c r="T84" s="10"/>
      <c r="U84" s="11"/>
      <c r="V84" s="12"/>
      <c r="W84" s="8" t="s">
        <v>6</v>
      </c>
    </row>
    <row r="85" spans="2:23" ht="13.5" thickBot="1">
      <c r="B85" s="1"/>
      <c r="C85" s="1"/>
      <c r="D85" s="1"/>
      <c r="E85" s="1"/>
      <c r="F85" s="1"/>
      <c r="G85" s="1"/>
      <c r="H85" s="1"/>
      <c r="I85" s="1"/>
      <c r="L85" s="13"/>
      <c r="M85" s="17" t="s">
        <v>44</v>
      </c>
      <c r="N85" s="18" t="s">
        <v>45</v>
      </c>
      <c r="O85" s="19" t="s">
        <v>46</v>
      </c>
      <c r="P85" s="20" t="s">
        <v>13</v>
      </c>
      <c r="Q85" s="21" t="s">
        <v>9</v>
      </c>
      <c r="R85" s="17" t="s">
        <v>44</v>
      </c>
      <c r="S85" s="18" t="s">
        <v>45</v>
      </c>
      <c r="T85" s="19" t="s">
        <v>46</v>
      </c>
      <c r="U85" s="20" t="s">
        <v>13</v>
      </c>
      <c r="V85" s="21" t="s">
        <v>9</v>
      </c>
      <c r="W85" s="16"/>
    </row>
    <row r="86" spans="2:23" ht="4.5" customHeight="1" thickTop="1">
      <c r="B86" s="1"/>
      <c r="C86" s="1"/>
      <c r="D86" s="1"/>
      <c r="E86" s="1"/>
      <c r="F86" s="1"/>
      <c r="G86" s="1"/>
      <c r="H86" s="1"/>
      <c r="I86" s="1"/>
      <c r="L86" s="4"/>
      <c r="M86" s="26"/>
      <c r="N86" s="27"/>
      <c r="O86" s="28"/>
      <c r="P86" s="29"/>
      <c r="Q86" s="30"/>
      <c r="R86" s="26"/>
      <c r="S86" s="27"/>
      <c r="T86" s="28"/>
      <c r="U86" s="29"/>
      <c r="V86" s="31"/>
      <c r="W86" s="11"/>
    </row>
    <row r="87" spans="1:23" s="114" customFormat="1" ht="12.75" customHeight="1">
      <c r="A87" s="296"/>
      <c r="B87" s="295"/>
      <c r="C87" s="295"/>
      <c r="D87" s="295"/>
      <c r="E87" s="295"/>
      <c r="F87" s="295"/>
      <c r="G87" s="295"/>
      <c r="H87" s="295"/>
      <c r="I87" s="295"/>
      <c r="J87" s="296"/>
      <c r="L87" s="115" t="s">
        <v>14</v>
      </c>
      <c r="M87" s="116">
        <v>35151</v>
      </c>
      <c r="N87" s="117">
        <v>53289</v>
      </c>
      <c r="O87" s="118">
        <f>M87+N87</f>
        <v>88440</v>
      </c>
      <c r="P87" s="119">
        <v>4255</v>
      </c>
      <c r="Q87" s="120">
        <f>O87+P87</f>
        <v>92695</v>
      </c>
      <c r="R87" s="116">
        <v>43476</v>
      </c>
      <c r="S87" s="117">
        <v>61593</v>
      </c>
      <c r="T87" s="118">
        <f>R87+S87</f>
        <v>105069</v>
      </c>
      <c r="U87" s="119">
        <v>4571</v>
      </c>
      <c r="V87" s="121">
        <f>T87+U87</f>
        <v>109640</v>
      </c>
      <c r="W87" s="300">
        <f aca="true" t="shared" si="60" ref="W87:W95">(V87-Q87)/Q87*100</f>
        <v>18.280381897621233</v>
      </c>
    </row>
    <row r="88" spans="1:23" s="114" customFormat="1" ht="12.75" customHeight="1">
      <c r="A88" s="296"/>
      <c r="B88" s="295"/>
      <c r="C88" s="295"/>
      <c r="D88" s="295"/>
      <c r="E88" s="295"/>
      <c r="F88" s="295"/>
      <c r="G88" s="295"/>
      <c r="H88" s="295"/>
      <c r="I88" s="295"/>
      <c r="J88" s="296"/>
      <c r="L88" s="115" t="s">
        <v>15</v>
      </c>
      <c r="M88" s="116">
        <v>38076</v>
      </c>
      <c r="N88" s="117">
        <v>57286</v>
      </c>
      <c r="O88" s="118">
        <f>M88+N88</f>
        <v>95362</v>
      </c>
      <c r="P88" s="119">
        <v>4502</v>
      </c>
      <c r="Q88" s="120">
        <f>O88+P88</f>
        <v>99864</v>
      </c>
      <c r="R88" s="116">
        <v>42076</v>
      </c>
      <c r="S88" s="117">
        <v>64861</v>
      </c>
      <c r="T88" s="118">
        <f>R88+S88</f>
        <v>106937</v>
      </c>
      <c r="U88" s="119">
        <v>4329</v>
      </c>
      <c r="V88" s="121">
        <f>T88+U88</f>
        <v>111266</v>
      </c>
      <c r="W88" s="300">
        <f t="shared" si="60"/>
        <v>11.417527837859488</v>
      </c>
    </row>
    <row r="89" spans="1:23" s="114" customFormat="1" ht="12.75" customHeight="1" thickBot="1">
      <c r="A89" s="296"/>
      <c r="B89" s="295"/>
      <c r="C89" s="295"/>
      <c r="D89" s="295"/>
      <c r="E89" s="295"/>
      <c r="F89" s="295"/>
      <c r="G89" s="295"/>
      <c r="H89" s="295"/>
      <c r="I89" s="295"/>
      <c r="J89" s="296"/>
      <c r="L89" s="122" t="s">
        <v>16</v>
      </c>
      <c r="M89" s="116">
        <v>38204</v>
      </c>
      <c r="N89" s="117">
        <v>60264</v>
      </c>
      <c r="O89" s="118">
        <f>M89+N89</f>
        <v>98468</v>
      </c>
      <c r="P89" s="119">
        <v>4617</v>
      </c>
      <c r="Q89" s="120">
        <f>O89+P89</f>
        <v>103085</v>
      </c>
      <c r="R89" s="116">
        <v>41267</v>
      </c>
      <c r="S89" s="117">
        <v>65004</v>
      </c>
      <c r="T89" s="118">
        <f>R89+S89</f>
        <v>106271</v>
      </c>
      <c r="U89" s="119">
        <v>4066</v>
      </c>
      <c r="V89" s="121">
        <f>T89+U89</f>
        <v>110337</v>
      </c>
      <c r="W89" s="300">
        <f t="shared" si="60"/>
        <v>7.034971140321095</v>
      </c>
    </row>
    <row r="90" spans="1:24" s="114" customFormat="1" ht="12.75" customHeight="1" thickBot="1" thickTop="1">
      <c r="A90" s="296"/>
      <c r="B90" s="295"/>
      <c r="C90" s="295"/>
      <c r="D90" s="295"/>
      <c r="E90" s="295"/>
      <c r="F90" s="295"/>
      <c r="G90" s="295"/>
      <c r="H90" s="295"/>
      <c r="I90" s="295"/>
      <c r="J90" s="296"/>
      <c r="L90" s="123" t="s">
        <v>17</v>
      </c>
      <c r="M90" s="124">
        <f aca="true" t="shared" si="61" ref="M90:V90">+M87+M88+M89</f>
        <v>111431</v>
      </c>
      <c r="N90" s="125">
        <f t="shared" si="61"/>
        <v>170839</v>
      </c>
      <c r="O90" s="124">
        <f t="shared" si="61"/>
        <v>282270</v>
      </c>
      <c r="P90" s="124">
        <f t="shared" si="61"/>
        <v>13374</v>
      </c>
      <c r="Q90" s="124">
        <f t="shared" si="61"/>
        <v>295644</v>
      </c>
      <c r="R90" s="124">
        <f t="shared" si="61"/>
        <v>126819</v>
      </c>
      <c r="S90" s="125">
        <f t="shared" si="61"/>
        <v>191458</v>
      </c>
      <c r="T90" s="124">
        <f t="shared" si="61"/>
        <v>318277</v>
      </c>
      <c r="U90" s="124">
        <f t="shared" si="61"/>
        <v>12966</v>
      </c>
      <c r="V90" s="126">
        <f t="shared" si="61"/>
        <v>331243</v>
      </c>
      <c r="W90" s="298">
        <f t="shared" si="60"/>
        <v>12.04117113826088</v>
      </c>
      <c r="X90" s="133"/>
    </row>
    <row r="91" spans="1:24" ht="13.5" thickTop="1">
      <c r="A91" s="76"/>
      <c r="B91" s="76"/>
      <c r="C91" s="76"/>
      <c r="D91" s="76"/>
      <c r="E91" s="76"/>
      <c r="F91" s="76"/>
      <c r="G91" s="76"/>
      <c r="H91" s="76"/>
      <c r="I91" s="76"/>
      <c r="J91" s="76"/>
      <c r="L91" s="4" t="s">
        <v>18</v>
      </c>
      <c r="M91" s="32">
        <v>33835</v>
      </c>
      <c r="N91" s="39">
        <v>54812</v>
      </c>
      <c r="O91" s="36">
        <f>M91+N91</f>
        <v>88647</v>
      </c>
      <c r="P91" s="37">
        <v>3876</v>
      </c>
      <c r="Q91" s="38">
        <f>O91+P91</f>
        <v>92523</v>
      </c>
      <c r="R91" s="32">
        <v>39393</v>
      </c>
      <c r="S91" s="39">
        <v>58468</v>
      </c>
      <c r="T91" s="36">
        <f>R91+S91</f>
        <v>97861</v>
      </c>
      <c r="U91" s="37">
        <v>3341</v>
      </c>
      <c r="V91" s="34">
        <f>T91+U91</f>
        <v>101202</v>
      </c>
      <c r="W91" s="300">
        <f t="shared" si="60"/>
        <v>9.380370286307189</v>
      </c>
      <c r="X91" s="133"/>
    </row>
    <row r="92" spans="1:24" ht="12.75">
      <c r="A92" s="76"/>
      <c r="B92" s="76"/>
      <c r="C92" s="76"/>
      <c r="D92" s="76"/>
      <c r="E92" s="76"/>
      <c r="F92" s="76"/>
      <c r="G92" s="76"/>
      <c r="H92" s="76"/>
      <c r="I92" s="76"/>
      <c r="J92" s="76"/>
      <c r="L92" s="4" t="s">
        <v>19</v>
      </c>
      <c r="M92" s="32">
        <v>33551</v>
      </c>
      <c r="N92" s="39">
        <v>54257</v>
      </c>
      <c r="O92" s="36">
        <f>M92+N92</f>
        <v>87808</v>
      </c>
      <c r="P92" s="37">
        <v>3880</v>
      </c>
      <c r="Q92" s="38">
        <f>O92+P92</f>
        <v>91688</v>
      </c>
      <c r="R92" s="32">
        <v>37254</v>
      </c>
      <c r="S92" s="39">
        <v>59711</v>
      </c>
      <c r="T92" s="36">
        <f>R92+S92</f>
        <v>96965</v>
      </c>
      <c r="U92" s="37">
        <v>3138</v>
      </c>
      <c r="V92" s="34">
        <f>T92+U92</f>
        <v>100103</v>
      </c>
      <c r="W92" s="300">
        <f t="shared" si="60"/>
        <v>9.177864060727686</v>
      </c>
      <c r="X92" s="133"/>
    </row>
    <row r="93" spans="1:23" ht="13.5" thickBot="1">
      <c r="A93" s="76"/>
      <c r="B93" s="76"/>
      <c r="C93" s="76"/>
      <c r="D93" s="76"/>
      <c r="E93" s="76"/>
      <c r="F93" s="76"/>
      <c r="G93" s="76"/>
      <c r="H93" s="76"/>
      <c r="I93" s="76"/>
      <c r="J93" s="76"/>
      <c r="L93" s="4" t="s">
        <v>20</v>
      </c>
      <c r="M93" s="32">
        <v>39648</v>
      </c>
      <c r="N93" s="39">
        <v>61768</v>
      </c>
      <c r="O93" s="36">
        <f>M93+N93</f>
        <v>101416</v>
      </c>
      <c r="P93" s="37">
        <v>4326</v>
      </c>
      <c r="Q93" s="38">
        <f>O93+P93</f>
        <v>105742</v>
      </c>
      <c r="R93" s="32">
        <v>43961</v>
      </c>
      <c r="S93" s="39">
        <v>65574</v>
      </c>
      <c r="T93" s="36">
        <f>R93+S93</f>
        <v>109535</v>
      </c>
      <c r="U93" s="37">
        <v>3942</v>
      </c>
      <c r="V93" s="34">
        <f>T93+U93</f>
        <v>113477</v>
      </c>
      <c r="W93" s="35">
        <f t="shared" si="60"/>
        <v>7.314974182444062</v>
      </c>
    </row>
    <row r="94" spans="1:23" ht="14.25" thickBot="1" thickTop="1">
      <c r="A94" s="76"/>
      <c r="B94" s="76"/>
      <c r="C94" s="76"/>
      <c r="D94" s="76"/>
      <c r="E94" s="76"/>
      <c r="F94" s="76"/>
      <c r="G94" s="76"/>
      <c r="H94" s="76"/>
      <c r="I94" s="76"/>
      <c r="J94" s="76"/>
      <c r="L94" s="47" t="s">
        <v>21</v>
      </c>
      <c r="M94" s="48">
        <f aca="true" t="shared" si="62" ref="M94:U94">M93+M92+M91</f>
        <v>107034</v>
      </c>
      <c r="N94" s="52">
        <f t="shared" si="62"/>
        <v>170837</v>
      </c>
      <c r="O94" s="52">
        <f t="shared" si="62"/>
        <v>277871</v>
      </c>
      <c r="P94" s="50">
        <f t="shared" si="62"/>
        <v>12082</v>
      </c>
      <c r="Q94" s="52">
        <f t="shared" si="62"/>
        <v>289953</v>
      </c>
      <c r="R94" s="48">
        <f t="shared" si="62"/>
        <v>120608</v>
      </c>
      <c r="S94" s="52">
        <f t="shared" si="62"/>
        <v>183753</v>
      </c>
      <c r="T94" s="52">
        <f t="shared" si="62"/>
        <v>304361</v>
      </c>
      <c r="U94" s="50">
        <f t="shared" si="62"/>
        <v>10421</v>
      </c>
      <c r="V94" s="52">
        <f>V92+V91+V93</f>
        <v>314782</v>
      </c>
      <c r="W94" s="51">
        <f t="shared" si="60"/>
        <v>8.563111952626805</v>
      </c>
    </row>
    <row r="95" spans="1:23" ht="13.5" thickTop="1">
      <c r="A95" s="76"/>
      <c r="B95" s="76"/>
      <c r="C95" s="76"/>
      <c r="D95" s="76"/>
      <c r="E95" s="76"/>
      <c r="F95" s="76"/>
      <c r="G95" s="76"/>
      <c r="H95" s="76"/>
      <c r="I95" s="76"/>
      <c r="J95" s="76"/>
      <c r="L95" s="4" t="s">
        <v>22</v>
      </c>
      <c r="M95" s="32">
        <v>35981</v>
      </c>
      <c r="N95" s="39">
        <v>55877</v>
      </c>
      <c r="O95" s="36">
        <f>M95+N95</f>
        <v>91858</v>
      </c>
      <c r="P95" s="37">
        <v>4076</v>
      </c>
      <c r="Q95" s="38">
        <f>O95+P95</f>
        <v>95934</v>
      </c>
      <c r="R95" s="32">
        <v>40537</v>
      </c>
      <c r="S95" s="39">
        <v>58291</v>
      </c>
      <c r="T95" s="36">
        <f>R95+S95</f>
        <v>98828</v>
      </c>
      <c r="U95" s="37">
        <v>3728</v>
      </c>
      <c r="V95" s="34">
        <f>T95+U95</f>
        <v>102556</v>
      </c>
      <c r="W95" s="300">
        <f t="shared" si="60"/>
        <v>6.9026622469614525</v>
      </c>
    </row>
    <row r="96" spans="1:23" ht="12.75">
      <c r="A96" s="76"/>
      <c r="B96" s="76"/>
      <c r="C96" s="76"/>
      <c r="D96" s="76"/>
      <c r="E96" s="76"/>
      <c r="F96" s="76"/>
      <c r="G96" s="76"/>
      <c r="H96" s="76"/>
      <c r="I96" s="76"/>
      <c r="J96" s="76"/>
      <c r="L96" s="4" t="s">
        <v>23</v>
      </c>
      <c r="M96" s="32">
        <v>36821</v>
      </c>
      <c r="N96" s="39">
        <v>58671</v>
      </c>
      <c r="O96" s="36">
        <f>M96+N96</f>
        <v>95492</v>
      </c>
      <c r="P96" s="37">
        <v>4132</v>
      </c>
      <c r="Q96" s="38">
        <f>O96+P96</f>
        <v>99624</v>
      </c>
      <c r="R96" s="32">
        <v>41903</v>
      </c>
      <c r="S96" s="39">
        <v>63128</v>
      </c>
      <c r="T96" s="36">
        <f>+R96+S96</f>
        <v>105031</v>
      </c>
      <c r="U96" s="37">
        <v>3563</v>
      </c>
      <c r="V96" s="34">
        <f>T96+U96</f>
        <v>108594</v>
      </c>
      <c r="W96" s="300">
        <f aca="true" t="shared" si="63" ref="W96:W104">(V96-Q96)/Q96*100</f>
        <v>9.003854492893279</v>
      </c>
    </row>
    <row r="97" spans="1:23" ht="13.5" thickBot="1">
      <c r="A97" s="76"/>
      <c r="B97" s="76"/>
      <c r="C97" s="76"/>
      <c r="D97" s="76"/>
      <c r="E97" s="76"/>
      <c r="F97" s="76"/>
      <c r="G97" s="76"/>
      <c r="H97" s="76"/>
      <c r="I97" s="76"/>
      <c r="J97" s="76"/>
      <c r="L97" s="4" t="s">
        <v>24</v>
      </c>
      <c r="M97" s="32">
        <v>37408</v>
      </c>
      <c r="N97" s="39">
        <v>57138</v>
      </c>
      <c r="O97" s="54">
        <f>M97+N97</f>
        <v>94546</v>
      </c>
      <c r="P97" s="55">
        <v>4463</v>
      </c>
      <c r="Q97" s="38">
        <f>O97+P97</f>
        <v>99009</v>
      </c>
      <c r="R97" s="32">
        <v>42315</v>
      </c>
      <c r="S97" s="39">
        <f>60357-1</f>
        <v>60356</v>
      </c>
      <c r="T97" s="54">
        <f>+R97+S97</f>
        <v>102671</v>
      </c>
      <c r="U97" s="55">
        <v>3882</v>
      </c>
      <c r="V97" s="34">
        <f>T97+U97</f>
        <v>106553</v>
      </c>
      <c r="W97" s="300">
        <f t="shared" si="63"/>
        <v>7.619509337534971</v>
      </c>
    </row>
    <row r="98" spans="1:23" ht="14.25" thickBot="1" thickTop="1">
      <c r="A98" s="76"/>
      <c r="B98" s="76"/>
      <c r="C98" s="76"/>
      <c r="D98" s="76"/>
      <c r="E98" s="76"/>
      <c r="F98" s="76"/>
      <c r="G98" s="76"/>
      <c r="H98" s="76"/>
      <c r="I98" s="76"/>
      <c r="J98" s="76"/>
      <c r="L98" s="47" t="s">
        <v>25</v>
      </c>
      <c r="M98" s="48">
        <f aca="true" t="shared" si="64" ref="M98:V98">+M95+M96+M97</f>
        <v>110210</v>
      </c>
      <c r="N98" s="48">
        <f t="shared" si="64"/>
        <v>171686</v>
      </c>
      <c r="O98" s="50">
        <f t="shared" si="64"/>
        <v>281896</v>
      </c>
      <c r="P98" s="50">
        <f t="shared" si="64"/>
        <v>12671</v>
      </c>
      <c r="Q98" s="50">
        <f t="shared" si="64"/>
        <v>294567</v>
      </c>
      <c r="R98" s="48">
        <f t="shared" si="64"/>
        <v>124755</v>
      </c>
      <c r="S98" s="48">
        <f t="shared" si="64"/>
        <v>181775</v>
      </c>
      <c r="T98" s="50">
        <f t="shared" si="64"/>
        <v>306530</v>
      </c>
      <c r="U98" s="50">
        <f t="shared" si="64"/>
        <v>11173</v>
      </c>
      <c r="V98" s="50">
        <f t="shared" si="64"/>
        <v>317703</v>
      </c>
      <c r="W98" s="298">
        <f t="shared" si="63"/>
        <v>7.854240291682368</v>
      </c>
    </row>
    <row r="99" spans="1:23" ht="13.5" thickTop="1">
      <c r="A99" s="76"/>
      <c r="B99" s="76"/>
      <c r="C99" s="76"/>
      <c r="D99" s="76"/>
      <c r="E99" s="76"/>
      <c r="F99" s="76"/>
      <c r="G99" s="76"/>
      <c r="H99" s="76"/>
      <c r="I99" s="76"/>
      <c r="J99" s="76"/>
      <c r="L99" s="4" t="s">
        <v>27</v>
      </c>
      <c r="M99" s="32">
        <v>39114</v>
      </c>
      <c r="N99" s="39">
        <v>57271</v>
      </c>
      <c r="O99" s="54">
        <f>M99+N99</f>
        <v>96385</v>
      </c>
      <c r="P99" s="62">
        <v>4787</v>
      </c>
      <c r="Q99" s="38">
        <f>O99+P99</f>
        <v>101172</v>
      </c>
      <c r="R99" s="32">
        <v>41396</v>
      </c>
      <c r="S99" s="39">
        <v>58812</v>
      </c>
      <c r="T99" s="54">
        <f>+R99+S99</f>
        <v>100208</v>
      </c>
      <c r="U99" s="62">
        <v>3262</v>
      </c>
      <c r="V99" s="34">
        <f>+T99+U99</f>
        <v>103470</v>
      </c>
      <c r="W99" s="300">
        <f t="shared" si="63"/>
        <v>2.2713794330447157</v>
      </c>
    </row>
    <row r="100" spans="1:23" ht="12.75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L100" s="4" t="s">
        <v>28</v>
      </c>
      <c r="M100" s="32">
        <v>39312</v>
      </c>
      <c r="N100" s="39">
        <v>58937</v>
      </c>
      <c r="O100" s="54">
        <f>M100+N100</f>
        <v>98249</v>
      </c>
      <c r="P100" s="37">
        <v>4370</v>
      </c>
      <c r="Q100" s="38">
        <f>O100+P100</f>
        <v>102619</v>
      </c>
      <c r="R100" s="32">
        <v>39963</v>
      </c>
      <c r="S100" s="39">
        <v>57469</v>
      </c>
      <c r="T100" s="54">
        <f>+R100+S100</f>
        <v>97432</v>
      </c>
      <c r="U100" s="37">
        <v>3810</v>
      </c>
      <c r="V100" s="34">
        <f>+T100+U100</f>
        <v>101242</v>
      </c>
      <c r="W100" s="300">
        <f t="shared" si="63"/>
        <v>-1.341856771163235</v>
      </c>
    </row>
    <row r="101" spans="1:24" ht="13.5" thickBot="1">
      <c r="A101" s="9"/>
      <c r="B101" s="9"/>
      <c r="C101" s="9"/>
      <c r="D101" s="9"/>
      <c r="E101" s="9"/>
      <c r="F101" s="9"/>
      <c r="G101" s="9"/>
      <c r="H101" s="9"/>
      <c r="I101" s="9"/>
      <c r="J101" s="9"/>
      <c r="L101" s="4" t="s">
        <v>29</v>
      </c>
      <c r="M101" s="32">
        <v>42437</v>
      </c>
      <c r="N101" s="39">
        <v>62885</v>
      </c>
      <c r="O101" s="54">
        <f>M101+N101</f>
        <v>105322</v>
      </c>
      <c r="P101" s="55">
        <v>4653</v>
      </c>
      <c r="Q101" s="38">
        <f>O101+P101</f>
        <v>109975</v>
      </c>
      <c r="R101" s="32">
        <v>39525</v>
      </c>
      <c r="S101" s="39">
        <v>57742</v>
      </c>
      <c r="T101" s="54">
        <f>+R101+S101</f>
        <v>97267</v>
      </c>
      <c r="U101" s="55">
        <v>2591</v>
      </c>
      <c r="V101" s="34">
        <f>+T101+U101</f>
        <v>99858</v>
      </c>
      <c r="W101" s="300">
        <f t="shared" si="63"/>
        <v>-9.199363491702659</v>
      </c>
      <c r="X101" s="112"/>
    </row>
    <row r="102" spans="1:23" s="114" customFormat="1" ht="12.75" customHeight="1" thickBot="1" thickTop="1">
      <c r="A102" s="296"/>
      <c r="B102" s="295"/>
      <c r="C102" s="295"/>
      <c r="D102" s="295"/>
      <c r="E102" s="295"/>
      <c r="F102" s="295"/>
      <c r="G102" s="295"/>
      <c r="H102" s="295"/>
      <c r="I102" s="295"/>
      <c r="J102" s="296"/>
      <c r="L102" s="123" t="s">
        <v>30</v>
      </c>
      <c r="M102" s="124">
        <f aca="true" t="shared" si="65" ref="M102:V102">+M99+M100+M101</f>
        <v>120863</v>
      </c>
      <c r="N102" s="125">
        <f t="shared" si="65"/>
        <v>179093</v>
      </c>
      <c r="O102" s="124">
        <f t="shared" si="65"/>
        <v>299956</v>
      </c>
      <c r="P102" s="124">
        <f t="shared" si="65"/>
        <v>13810</v>
      </c>
      <c r="Q102" s="124">
        <f t="shared" si="65"/>
        <v>313766</v>
      </c>
      <c r="R102" s="124">
        <f t="shared" si="65"/>
        <v>120884</v>
      </c>
      <c r="S102" s="125">
        <f t="shared" si="65"/>
        <v>174023</v>
      </c>
      <c r="T102" s="124">
        <f t="shared" si="65"/>
        <v>294907</v>
      </c>
      <c r="U102" s="124">
        <f t="shared" si="65"/>
        <v>9663</v>
      </c>
      <c r="V102" s="124">
        <f t="shared" si="65"/>
        <v>304570</v>
      </c>
      <c r="W102" s="298">
        <f t="shared" si="63"/>
        <v>-2.930846554438658</v>
      </c>
    </row>
    <row r="103" spans="1:24" ht="14.25" thickBot="1" thickTop="1">
      <c r="A103" s="76"/>
      <c r="B103" s="302"/>
      <c r="C103" s="305"/>
      <c r="D103" s="305"/>
      <c r="E103" s="305"/>
      <c r="F103" s="305"/>
      <c r="G103" s="305"/>
      <c r="H103" s="305"/>
      <c r="I103" s="306"/>
      <c r="J103" s="307"/>
      <c r="L103" s="42" t="s">
        <v>69</v>
      </c>
      <c r="M103" s="43">
        <f aca="true" t="shared" si="66" ref="M103:V103">+M94+M98+M99+M100+M101</f>
        <v>338107</v>
      </c>
      <c r="N103" s="44">
        <f t="shared" si="66"/>
        <v>521616</v>
      </c>
      <c r="O103" s="43">
        <f t="shared" si="66"/>
        <v>859723</v>
      </c>
      <c r="P103" s="43">
        <f t="shared" si="66"/>
        <v>38563</v>
      </c>
      <c r="Q103" s="43">
        <f t="shared" si="66"/>
        <v>898286</v>
      </c>
      <c r="R103" s="43">
        <f t="shared" si="66"/>
        <v>366247</v>
      </c>
      <c r="S103" s="44">
        <f t="shared" si="66"/>
        <v>539551</v>
      </c>
      <c r="T103" s="43">
        <f t="shared" si="66"/>
        <v>905798</v>
      </c>
      <c r="U103" s="43">
        <f t="shared" si="66"/>
        <v>31257</v>
      </c>
      <c r="V103" s="45">
        <f t="shared" si="66"/>
        <v>937055</v>
      </c>
      <c r="W103" s="298">
        <f>(V103-Q103)/Q103*100</f>
        <v>4.315886031842865</v>
      </c>
      <c r="X103" s="112"/>
    </row>
    <row r="104" spans="1:23" s="114" customFormat="1" ht="12.75" customHeight="1" thickBot="1" thickTop="1">
      <c r="A104" s="296"/>
      <c r="B104" s="295"/>
      <c r="C104" s="295"/>
      <c r="D104" s="295"/>
      <c r="E104" s="295"/>
      <c r="F104" s="295"/>
      <c r="G104" s="295"/>
      <c r="H104" s="295"/>
      <c r="I104" s="295"/>
      <c r="J104" s="296"/>
      <c r="L104" s="123" t="s">
        <v>9</v>
      </c>
      <c r="M104" s="124">
        <f aca="true" t="shared" si="67" ref="M104:V104">+M94+M98+M102+M90</f>
        <v>449538</v>
      </c>
      <c r="N104" s="125">
        <f t="shared" si="67"/>
        <v>692455</v>
      </c>
      <c r="O104" s="124">
        <f t="shared" si="67"/>
        <v>1141993</v>
      </c>
      <c r="P104" s="124">
        <f t="shared" si="67"/>
        <v>51937</v>
      </c>
      <c r="Q104" s="124">
        <f t="shared" si="67"/>
        <v>1193930</v>
      </c>
      <c r="R104" s="124">
        <f t="shared" si="67"/>
        <v>493066</v>
      </c>
      <c r="S104" s="125">
        <f t="shared" si="67"/>
        <v>731009</v>
      </c>
      <c r="T104" s="124">
        <f t="shared" si="67"/>
        <v>1224075</v>
      </c>
      <c r="U104" s="124">
        <f t="shared" si="67"/>
        <v>44223</v>
      </c>
      <c r="V104" s="124">
        <f t="shared" si="67"/>
        <v>1268298</v>
      </c>
      <c r="W104" s="298">
        <f t="shared" si="63"/>
        <v>6.22884088681916</v>
      </c>
    </row>
    <row r="105" spans="1:12" ht="15.75" customHeight="1" thickTop="1">
      <c r="A105" s="76"/>
      <c r="B105" s="301"/>
      <c r="C105" s="301"/>
      <c r="D105" s="301"/>
      <c r="E105" s="301"/>
      <c r="F105" s="301"/>
      <c r="G105" s="301"/>
      <c r="H105" s="301"/>
      <c r="I105" s="301"/>
      <c r="J105" s="76"/>
      <c r="L105" s="68" t="s">
        <v>67</v>
      </c>
    </row>
    <row r="106" spans="2:23" ht="12.75">
      <c r="B106" s="1"/>
      <c r="C106" s="1"/>
      <c r="D106" s="1"/>
      <c r="E106" s="1"/>
      <c r="F106" s="1"/>
      <c r="G106" s="1"/>
      <c r="H106" s="1"/>
      <c r="I106" s="1"/>
      <c r="L106" s="316" t="s">
        <v>47</v>
      </c>
      <c r="M106" s="316"/>
      <c r="N106" s="316"/>
      <c r="O106" s="316"/>
      <c r="P106" s="316"/>
      <c r="Q106" s="316"/>
      <c r="R106" s="316"/>
      <c r="S106" s="316"/>
      <c r="T106" s="316"/>
      <c r="U106" s="316"/>
      <c r="V106" s="316"/>
      <c r="W106" s="316"/>
    </row>
    <row r="107" spans="2:23" ht="15.75">
      <c r="B107" s="1"/>
      <c r="C107" s="1"/>
      <c r="D107" s="1"/>
      <c r="E107" s="1"/>
      <c r="F107" s="1"/>
      <c r="G107" s="1"/>
      <c r="H107" s="1"/>
      <c r="I107" s="1"/>
      <c r="L107" s="317" t="s">
        <v>48</v>
      </c>
      <c r="M107" s="317"/>
      <c r="N107" s="317"/>
      <c r="O107" s="317"/>
      <c r="P107" s="317"/>
      <c r="Q107" s="317"/>
      <c r="R107" s="317"/>
      <c r="S107" s="317"/>
      <c r="T107" s="317"/>
      <c r="U107" s="317"/>
      <c r="V107" s="317"/>
      <c r="W107" s="317"/>
    </row>
    <row r="108" spans="2:23" ht="13.5" thickBot="1">
      <c r="B108" s="1"/>
      <c r="C108" s="1"/>
      <c r="D108" s="1"/>
      <c r="E108" s="1"/>
      <c r="F108" s="1"/>
      <c r="G108" s="1"/>
      <c r="H108" s="1"/>
      <c r="I108" s="1"/>
      <c r="W108" s="75" t="s">
        <v>43</v>
      </c>
    </row>
    <row r="109" spans="2:23" ht="17.25" thickBot="1" thickTop="1">
      <c r="B109" s="1"/>
      <c r="C109" s="1"/>
      <c r="D109" s="1"/>
      <c r="E109" s="1"/>
      <c r="F109" s="1"/>
      <c r="G109" s="1"/>
      <c r="H109" s="1"/>
      <c r="I109" s="1"/>
      <c r="L109" s="2"/>
      <c r="M109" s="324" t="s">
        <v>66</v>
      </c>
      <c r="N109" s="325"/>
      <c r="O109" s="325"/>
      <c r="P109" s="325"/>
      <c r="Q109" s="326"/>
      <c r="R109" s="327" t="s">
        <v>65</v>
      </c>
      <c r="S109" s="328"/>
      <c r="T109" s="328"/>
      <c r="U109" s="328"/>
      <c r="V109" s="329"/>
      <c r="W109" s="3" t="s">
        <v>4</v>
      </c>
    </row>
    <row r="110" spans="2:23" ht="13.5" thickTop="1">
      <c r="B110" s="1"/>
      <c r="C110" s="1"/>
      <c r="D110" s="1"/>
      <c r="E110" s="1"/>
      <c r="F110" s="1"/>
      <c r="G110" s="1"/>
      <c r="H110" s="1"/>
      <c r="I110" s="1"/>
      <c r="L110" s="4" t="s">
        <v>5</v>
      </c>
      <c r="M110" s="5"/>
      <c r="N110" s="9"/>
      <c r="O110" s="10"/>
      <c r="P110" s="11"/>
      <c r="Q110" s="12"/>
      <c r="R110" s="5"/>
      <c r="S110" s="9"/>
      <c r="T110" s="10"/>
      <c r="U110" s="11"/>
      <c r="V110" s="12"/>
      <c r="W110" s="8" t="s">
        <v>6</v>
      </c>
    </row>
    <row r="111" spans="2:23" ht="13.5" thickBot="1">
      <c r="B111" s="1"/>
      <c r="C111" s="1"/>
      <c r="D111" s="1"/>
      <c r="E111" s="1"/>
      <c r="F111" s="1"/>
      <c r="G111" s="1"/>
      <c r="H111" s="1"/>
      <c r="I111" s="1"/>
      <c r="L111" s="13"/>
      <c r="M111" s="17" t="s">
        <v>44</v>
      </c>
      <c r="N111" s="18" t="s">
        <v>45</v>
      </c>
      <c r="O111" s="19" t="s">
        <v>46</v>
      </c>
      <c r="P111" s="20" t="s">
        <v>13</v>
      </c>
      <c r="Q111" s="21" t="s">
        <v>9</v>
      </c>
      <c r="R111" s="17" t="s">
        <v>44</v>
      </c>
      <c r="S111" s="18" t="s">
        <v>45</v>
      </c>
      <c r="T111" s="19" t="s">
        <v>46</v>
      </c>
      <c r="U111" s="20" t="s">
        <v>13</v>
      </c>
      <c r="V111" s="21" t="s">
        <v>9</v>
      </c>
      <c r="W111" s="16"/>
    </row>
    <row r="112" spans="2:23" ht="4.5" customHeight="1" thickTop="1">
      <c r="B112" s="1"/>
      <c r="C112" s="1"/>
      <c r="D112" s="1"/>
      <c r="E112" s="1"/>
      <c r="F112" s="1"/>
      <c r="G112" s="1"/>
      <c r="H112" s="1"/>
      <c r="I112" s="1"/>
      <c r="L112" s="4"/>
      <c r="M112" s="26"/>
      <c r="N112" s="27"/>
      <c r="O112" s="28"/>
      <c r="P112" s="29"/>
      <c r="Q112" s="30"/>
      <c r="R112" s="26"/>
      <c r="S112" s="27"/>
      <c r="T112" s="28"/>
      <c r="U112" s="29"/>
      <c r="V112" s="31"/>
      <c r="W112" s="11"/>
    </row>
    <row r="113" spans="2:25" ht="12.75">
      <c r="B113" s="1"/>
      <c r="C113" s="1"/>
      <c r="D113" s="1"/>
      <c r="E113" s="1"/>
      <c r="F113" s="1"/>
      <c r="G113" s="1"/>
      <c r="H113" s="1"/>
      <c r="I113" s="1"/>
      <c r="L113" s="4" t="s">
        <v>14</v>
      </c>
      <c r="M113" s="32">
        <v>2043</v>
      </c>
      <c r="N113" s="39">
        <v>2569</v>
      </c>
      <c r="O113" s="36">
        <f>M113+N113</f>
        <v>4612</v>
      </c>
      <c r="P113" s="37">
        <v>0</v>
      </c>
      <c r="Q113" s="38">
        <f>O113+P113</f>
        <v>4612</v>
      </c>
      <c r="R113" s="32">
        <v>1061</v>
      </c>
      <c r="S113" s="39">
        <v>827</v>
      </c>
      <c r="T113" s="36">
        <f>R113+S113</f>
        <v>1888</v>
      </c>
      <c r="U113" s="37">
        <v>0</v>
      </c>
      <c r="V113" s="34">
        <f>T113+U113</f>
        <v>1888</v>
      </c>
      <c r="W113" s="300">
        <f aca="true" t="shared" si="68" ref="W113:W121">(V113-Q113)/Q113*100</f>
        <v>-59.0633130962706</v>
      </c>
      <c r="Y113" s="112"/>
    </row>
    <row r="114" spans="2:25" ht="12.75">
      <c r="B114" s="1"/>
      <c r="C114" s="1"/>
      <c r="D114" s="1"/>
      <c r="E114" s="1"/>
      <c r="F114" s="1"/>
      <c r="G114" s="1"/>
      <c r="H114" s="1"/>
      <c r="I114" s="1"/>
      <c r="L114" s="4" t="s">
        <v>15</v>
      </c>
      <c r="M114" s="32">
        <v>2255</v>
      </c>
      <c r="N114" s="39">
        <v>2916</v>
      </c>
      <c r="O114" s="36">
        <f>M114+N114</f>
        <v>5171</v>
      </c>
      <c r="P114" s="37">
        <v>0</v>
      </c>
      <c r="Q114" s="38">
        <f>O114+P114</f>
        <v>5171</v>
      </c>
      <c r="R114" s="32">
        <v>1118</v>
      </c>
      <c r="S114" s="39">
        <v>1190</v>
      </c>
      <c r="T114" s="36">
        <f>R114+S114</f>
        <v>2308</v>
      </c>
      <c r="U114" s="37">
        <v>0</v>
      </c>
      <c r="V114" s="34">
        <f>T114+U114</f>
        <v>2308</v>
      </c>
      <c r="W114" s="300">
        <f t="shared" si="68"/>
        <v>-55.36646683426804</v>
      </c>
      <c r="Y114" s="112"/>
    </row>
    <row r="115" spans="2:25" ht="13.5" thickBot="1">
      <c r="B115" s="1"/>
      <c r="C115" s="1"/>
      <c r="D115" s="1"/>
      <c r="E115" s="1"/>
      <c r="F115" s="1"/>
      <c r="G115" s="1"/>
      <c r="H115" s="1"/>
      <c r="I115" s="1"/>
      <c r="L115" s="13" t="s">
        <v>16</v>
      </c>
      <c r="M115" s="32">
        <v>2697</v>
      </c>
      <c r="N115" s="39">
        <v>3138</v>
      </c>
      <c r="O115" s="36">
        <f>M115+N115</f>
        <v>5835</v>
      </c>
      <c r="P115" s="37">
        <v>0</v>
      </c>
      <c r="Q115" s="38">
        <f>O115+P115</f>
        <v>5835</v>
      </c>
      <c r="R115" s="32">
        <v>1376</v>
      </c>
      <c r="S115" s="39">
        <v>1358</v>
      </c>
      <c r="T115" s="36">
        <f>R115+S115</f>
        <v>2734</v>
      </c>
      <c r="U115" s="37">
        <v>0</v>
      </c>
      <c r="V115" s="34">
        <f>T115+U115</f>
        <v>2734</v>
      </c>
      <c r="W115" s="300">
        <f t="shared" si="68"/>
        <v>-53.144815766923735</v>
      </c>
      <c r="Y115" s="112"/>
    </row>
    <row r="116" spans="2:25" ht="14.25" thickBot="1" thickTop="1">
      <c r="B116" s="1"/>
      <c r="C116" s="1"/>
      <c r="D116" s="1"/>
      <c r="E116" s="1"/>
      <c r="F116" s="1"/>
      <c r="G116" s="1"/>
      <c r="H116" s="1"/>
      <c r="I116" s="1"/>
      <c r="L116" s="42" t="s">
        <v>17</v>
      </c>
      <c r="M116" s="43">
        <f aca="true" t="shared" si="69" ref="M116:V116">+M113+M114+M115</f>
        <v>6995</v>
      </c>
      <c r="N116" s="44">
        <f t="shared" si="69"/>
        <v>8623</v>
      </c>
      <c r="O116" s="43">
        <f t="shared" si="69"/>
        <v>15618</v>
      </c>
      <c r="P116" s="43">
        <f t="shared" si="69"/>
        <v>0</v>
      </c>
      <c r="Q116" s="43">
        <f t="shared" si="69"/>
        <v>15618</v>
      </c>
      <c r="R116" s="43">
        <f t="shared" si="69"/>
        <v>3555</v>
      </c>
      <c r="S116" s="44">
        <f t="shared" si="69"/>
        <v>3375</v>
      </c>
      <c r="T116" s="43">
        <f t="shared" si="69"/>
        <v>6930</v>
      </c>
      <c r="U116" s="43">
        <f t="shared" si="69"/>
        <v>0</v>
      </c>
      <c r="V116" s="45">
        <f t="shared" si="69"/>
        <v>6930</v>
      </c>
      <c r="W116" s="298">
        <f t="shared" si="68"/>
        <v>-55.628121398386476</v>
      </c>
      <c r="Y116" s="112"/>
    </row>
    <row r="117" spans="2:25" ht="13.5" thickTop="1">
      <c r="B117" s="1"/>
      <c r="C117" s="1"/>
      <c r="D117" s="1"/>
      <c r="E117" s="1"/>
      <c r="F117" s="1"/>
      <c r="G117" s="1"/>
      <c r="H117" s="1"/>
      <c r="I117" s="1"/>
      <c r="L117" s="4" t="s">
        <v>18</v>
      </c>
      <c r="M117" s="32">
        <v>2430</v>
      </c>
      <c r="N117" s="39">
        <v>2722</v>
      </c>
      <c r="O117" s="36">
        <f>M117+N117</f>
        <v>5152</v>
      </c>
      <c r="P117" s="37">
        <v>0</v>
      </c>
      <c r="Q117" s="38">
        <f>O117+P117</f>
        <v>5152</v>
      </c>
      <c r="R117" s="32">
        <v>1274</v>
      </c>
      <c r="S117" s="39">
        <v>1029</v>
      </c>
      <c r="T117" s="36">
        <f>R117+S117</f>
        <v>2303</v>
      </c>
      <c r="U117" s="37">
        <v>0</v>
      </c>
      <c r="V117" s="34">
        <f>T117+U117</f>
        <v>2303</v>
      </c>
      <c r="W117" s="300">
        <f t="shared" si="68"/>
        <v>-55.29891304347826</v>
      </c>
      <c r="Y117" s="112"/>
    </row>
    <row r="118" spans="2:25" ht="12.75">
      <c r="B118" s="1"/>
      <c r="C118" s="1"/>
      <c r="D118" s="1"/>
      <c r="E118" s="1"/>
      <c r="F118" s="1"/>
      <c r="G118" s="1"/>
      <c r="H118" s="1"/>
      <c r="I118" s="1"/>
      <c r="L118" s="4" t="s">
        <v>19</v>
      </c>
      <c r="M118" s="32">
        <v>2127</v>
      </c>
      <c r="N118" s="39">
        <v>2593</v>
      </c>
      <c r="O118" s="36">
        <f>M118+N118</f>
        <v>4720</v>
      </c>
      <c r="P118" s="37">
        <v>0</v>
      </c>
      <c r="Q118" s="38">
        <f>O118+P118</f>
        <v>4720</v>
      </c>
      <c r="R118" s="32">
        <v>1340</v>
      </c>
      <c r="S118" s="39">
        <v>1078</v>
      </c>
      <c r="T118" s="36">
        <f>R118+S118</f>
        <v>2418</v>
      </c>
      <c r="U118" s="37">
        <v>0</v>
      </c>
      <c r="V118" s="34">
        <f>T118+U118</f>
        <v>2418</v>
      </c>
      <c r="W118" s="300">
        <f t="shared" si="68"/>
        <v>-48.771186440677965</v>
      </c>
      <c r="Y118" s="112"/>
    </row>
    <row r="119" spans="2:25" ht="13.5" thickBot="1">
      <c r="B119" s="1"/>
      <c r="C119" s="1"/>
      <c r="D119" s="1"/>
      <c r="E119" s="1"/>
      <c r="F119" s="1"/>
      <c r="G119" s="1"/>
      <c r="H119" s="1"/>
      <c r="I119" s="1"/>
      <c r="L119" s="4" t="s">
        <v>20</v>
      </c>
      <c r="M119" s="32">
        <v>2102</v>
      </c>
      <c r="N119" s="39">
        <v>2246</v>
      </c>
      <c r="O119" s="36">
        <f>M119+N119</f>
        <v>4348</v>
      </c>
      <c r="P119" s="37">
        <v>0</v>
      </c>
      <c r="Q119" s="38">
        <f>O119+P119</f>
        <v>4348</v>
      </c>
      <c r="R119" s="32">
        <v>1053</v>
      </c>
      <c r="S119" s="39">
        <v>1228</v>
      </c>
      <c r="T119" s="36">
        <f>R119+S119</f>
        <v>2281</v>
      </c>
      <c r="U119" s="37">
        <v>0</v>
      </c>
      <c r="V119" s="34">
        <f>T119+U119</f>
        <v>2281</v>
      </c>
      <c r="W119" s="300">
        <f t="shared" si="68"/>
        <v>-47.53909843606256</v>
      </c>
      <c r="Y119" s="112"/>
    </row>
    <row r="120" spans="2:25" ht="14.25" thickBot="1" thickTop="1">
      <c r="B120" s="1"/>
      <c r="C120" s="1"/>
      <c r="D120" s="1"/>
      <c r="E120" s="1"/>
      <c r="F120" s="1"/>
      <c r="G120" s="1"/>
      <c r="H120" s="1"/>
      <c r="I120" s="1"/>
      <c r="L120" s="47" t="s">
        <v>21</v>
      </c>
      <c r="M120" s="48">
        <f aca="true" t="shared" si="70" ref="M120:U120">M119+M118+M117</f>
        <v>6659</v>
      </c>
      <c r="N120" s="49">
        <f t="shared" si="70"/>
        <v>7561</v>
      </c>
      <c r="O120" s="52">
        <f t="shared" si="70"/>
        <v>14220</v>
      </c>
      <c r="P120" s="52">
        <f t="shared" si="70"/>
        <v>0</v>
      </c>
      <c r="Q120" s="52">
        <f t="shared" si="70"/>
        <v>14220</v>
      </c>
      <c r="R120" s="48">
        <f t="shared" si="70"/>
        <v>3667</v>
      </c>
      <c r="S120" s="49">
        <f t="shared" si="70"/>
        <v>3335</v>
      </c>
      <c r="T120" s="52">
        <f t="shared" si="70"/>
        <v>7002</v>
      </c>
      <c r="U120" s="52">
        <f t="shared" si="70"/>
        <v>0</v>
      </c>
      <c r="V120" s="50">
        <f>V118+V117+V119</f>
        <v>7002</v>
      </c>
      <c r="W120" s="309">
        <f t="shared" si="68"/>
        <v>-50.75949367088608</v>
      </c>
      <c r="Y120" s="112"/>
    </row>
    <row r="121" spans="2:25" ht="13.5" thickTop="1">
      <c r="B121" s="1"/>
      <c r="C121" s="1"/>
      <c r="D121" s="1"/>
      <c r="E121" s="1"/>
      <c r="F121" s="1"/>
      <c r="G121" s="1"/>
      <c r="H121" s="1"/>
      <c r="I121" s="1"/>
      <c r="L121" s="4" t="s">
        <v>22</v>
      </c>
      <c r="M121" s="32">
        <v>1196</v>
      </c>
      <c r="N121" s="39">
        <v>539</v>
      </c>
      <c r="O121" s="36">
        <f>M121+N121</f>
        <v>1735</v>
      </c>
      <c r="P121" s="37">
        <v>0</v>
      </c>
      <c r="Q121" s="38">
        <f>O121+P121</f>
        <v>1735</v>
      </c>
      <c r="R121" s="32">
        <v>1064</v>
      </c>
      <c r="S121" s="39">
        <v>868</v>
      </c>
      <c r="T121" s="36">
        <f>R121+S121</f>
        <v>1932</v>
      </c>
      <c r="U121" s="37">
        <v>0</v>
      </c>
      <c r="V121" s="34">
        <f>T121+U121</f>
        <v>1932</v>
      </c>
      <c r="W121" s="300">
        <f t="shared" si="68"/>
        <v>11.354466858789625</v>
      </c>
      <c r="Y121" s="112"/>
    </row>
    <row r="122" spans="2:25" ht="12.75">
      <c r="B122" s="1"/>
      <c r="C122" s="1"/>
      <c r="D122" s="1"/>
      <c r="E122" s="1"/>
      <c r="F122" s="1"/>
      <c r="G122" s="1"/>
      <c r="H122" s="1"/>
      <c r="I122" s="1"/>
      <c r="L122" s="4" t="s">
        <v>23</v>
      </c>
      <c r="M122" s="32">
        <v>1032</v>
      </c>
      <c r="N122" s="39">
        <v>683</v>
      </c>
      <c r="O122" s="36">
        <f>M122+N122</f>
        <v>1715</v>
      </c>
      <c r="P122" s="37">
        <v>0</v>
      </c>
      <c r="Q122" s="38">
        <f>O122+P122</f>
        <v>1715</v>
      </c>
      <c r="R122" s="32">
        <v>951</v>
      </c>
      <c r="S122" s="39">
        <v>963</v>
      </c>
      <c r="T122" s="36">
        <f>+R122+S122</f>
        <v>1914</v>
      </c>
      <c r="U122" s="37">
        <v>0</v>
      </c>
      <c r="V122" s="34">
        <f>+T122+U122</f>
        <v>1914</v>
      </c>
      <c r="W122" s="300">
        <f aca="true" t="shared" si="71" ref="W122:W130">(V122-Q122)/Q122*100</f>
        <v>11.603498542274053</v>
      </c>
      <c r="Y122" s="112"/>
    </row>
    <row r="123" spans="2:25" ht="13.5" thickBot="1">
      <c r="B123" s="1"/>
      <c r="C123" s="1"/>
      <c r="D123" s="1"/>
      <c r="E123" s="1"/>
      <c r="F123" s="1"/>
      <c r="G123" s="1"/>
      <c r="H123" s="1"/>
      <c r="I123" s="1"/>
      <c r="L123" s="4" t="s">
        <v>24</v>
      </c>
      <c r="M123" s="32">
        <v>1050</v>
      </c>
      <c r="N123" s="39">
        <v>657</v>
      </c>
      <c r="O123" s="54">
        <f>M123+N123</f>
        <v>1707</v>
      </c>
      <c r="P123" s="55">
        <v>0</v>
      </c>
      <c r="Q123" s="38">
        <f>O123+P123</f>
        <v>1707</v>
      </c>
      <c r="R123" s="32">
        <v>913</v>
      </c>
      <c r="S123" s="39">
        <v>1257</v>
      </c>
      <c r="T123" s="54">
        <f>+R123+S123</f>
        <v>2170</v>
      </c>
      <c r="U123" s="55">
        <v>0</v>
      </c>
      <c r="V123" s="34">
        <f>+T123+U123</f>
        <v>2170</v>
      </c>
      <c r="W123" s="300">
        <f t="shared" si="71"/>
        <v>27.123608670181603</v>
      </c>
      <c r="Y123" s="112"/>
    </row>
    <row r="124" spans="2:25" ht="14.25" thickBot="1" thickTop="1">
      <c r="B124" s="1"/>
      <c r="C124" s="1"/>
      <c r="D124" s="1"/>
      <c r="E124" s="1"/>
      <c r="F124" s="1"/>
      <c r="G124" s="1"/>
      <c r="H124" s="1"/>
      <c r="I124" s="1"/>
      <c r="L124" s="47" t="s">
        <v>25</v>
      </c>
      <c r="M124" s="48">
        <f aca="true" t="shared" si="72" ref="M124:V124">+M121+M122+M123</f>
        <v>3278</v>
      </c>
      <c r="N124" s="48">
        <f t="shared" si="72"/>
        <v>1879</v>
      </c>
      <c r="O124" s="50">
        <f t="shared" si="72"/>
        <v>5157</v>
      </c>
      <c r="P124" s="50">
        <f t="shared" si="72"/>
        <v>0</v>
      </c>
      <c r="Q124" s="50">
        <f t="shared" si="72"/>
        <v>5157</v>
      </c>
      <c r="R124" s="48">
        <f t="shared" si="72"/>
        <v>2928</v>
      </c>
      <c r="S124" s="48">
        <f t="shared" si="72"/>
        <v>3088</v>
      </c>
      <c r="T124" s="50">
        <f t="shared" si="72"/>
        <v>6016</v>
      </c>
      <c r="U124" s="50">
        <f t="shared" si="72"/>
        <v>0</v>
      </c>
      <c r="V124" s="50">
        <f t="shared" si="72"/>
        <v>6016</v>
      </c>
      <c r="W124" s="298">
        <f t="shared" si="71"/>
        <v>16.656971107232888</v>
      </c>
      <c r="Y124" s="112"/>
    </row>
    <row r="125" spans="12:25" s="114" customFormat="1" ht="12.75" customHeight="1" thickTop="1">
      <c r="L125" s="115" t="s">
        <v>27</v>
      </c>
      <c r="M125" s="116">
        <v>1092</v>
      </c>
      <c r="N125" s="117">
        <v>776</v>
      </c>
      <c r="O125" s="129">
        <f>M125+N125</f>
        <v>1868</v>
      </c>
      <c r="P125" s="130">
        <v>0</v>
      </c>
      <c r="Q125" s="120">
        <f>O125+P125</f>
        <v>1868</v>
      </c>
      <c r="R125" s="116">
        <v>986</v>
      </c>
      <c r="S125" s="117">
        <v>918</v>
      </c>
      <c r="T125" s="129">
        <f>+R125+S125</f>
        <v>1904</v>
      </c>
      <c r="U125" s="130">
        <v>2</v>
      </c>
      <c r="V125" s="121">
        <f>+T125+U125</f>
        <v>1906</v>
      </c>
      <c r="W125" s="300">
        <f t="shared" si="71"/>
        <v>2.0342612419700217</v>
      </c>
      <c r="Y125" s="112"/>
    </row>
    <row r="126" spans="2:25" s="114" customFormat="1" ht="12.75" customHeight="1">
      <c r="B126" s="113"/>
      <c r="C126" s="113"/>
      <c r="D126" s="113"/>
      <c r="E126" s="113"/>
      <c r="F126" s="113"/>
      <c r="G126" s="113"/>
      <c r="H126" s="113"/>
      <c r="I126" s="113"/>
      <c r="L126" s="115" t="s">
        <v>28</v>
      </c>
      <c r="M126" s="116">
        <v>1021</v>
      </c>
      <c r="N126" s="117">
        <v>799</v>
      </c>
      <c r="O126" s="129">
        <f>M126+N126</f>
        <v>1820</v>
      </c>
      <c r="P126" s="119">
        <v>0</v>
      </c>
      <c r="Q126" s="120">
        <f>O126+P126</f>
        <v>1820</v>
      </c>
      <c r="R126" s="116">
        <v>830</v>
      </c>
      <c r="S126" s="117">
        <v>898</v>
      </c>
      <c r="T126" s="129">
        <f>+R126+S126</f>
        <v>1728</v>
      </c>
      <c r="U126" s="119">
        <v>0</v>
      </c>
      <c r="V126" s="121">
        <f>+T126+U126</f>
        <v>1728</v>
      </c>
      <c r="W126" s="300">
        <f t="shared" si="71"/>
        <v>-5.054945054945055</v>
      </c>
      <c r="Y126" s="112"/>
    </row>
    <row r="127" spans="2:25" s="114" customFormat="1" ht="12.75" customHeight="1" thickBot="1">
      <c r="B127" s="113"/>
      <c r="C127" s="113"/>
      <c r="D127" s="113"/>
      <c r="E127" s="113"/>
      <c r="F127" s="113"/>
      <c r="G127" s="113"/>
      <c r="H127" s="113"/>
      <c r="I127" s="113"/>
      <c r="L127" s="115" t="s">
        <v>29</v>
      </c>
      <c r="M127" s="116">
        <v>949</v>
      </c>
      <c r="N127" s="117">
        <v>776</v>
      </c>
      <c r="O127" s="129">
        <f>M127+N127</f>
        <v>1725</v>
      </c>
      <c r="P127" s="119">
        <v>0</v>
      </c>
      <c r="Q127" s="120">
        <f>O127+P127</f>
        <v>1725</v>
      </c>
      <c r="R127" s="116">
        <v>801</v>
      </c>
      <c r="S127" s="117">
        <v>889</v>
      </c>
      <c r="T127" s="129">
        <f>+R127+S127</f>
        <v>1690</v>
      </c>
      <c r="U127" s="119">
        <v>0</v>
      </c>
      <c r="V127" s="121">
        <f>+T127+U127</f>
        <v>1690</v>
      </c>
      <c r="W127" s="300">
        <f t="shared" si="71"/>
        <v>-2.0289855072463765</v>
      </c>
      <c r="Y127" s="112"/>
    </row>
    <row r="128" spans="2:23" ht="14.25" thickBot="1" thickTop="1">
      <c r="B128" s="1"/>
      <c r="C128" s="1"/>
      <c r="D128" s="1"/>
      <c r="E128" s="1"/>
      <c r="F128" s="1"/>
      <c r="G128" s="1"/>
      <c r="H128" s="1"/>
      <c r="I128" s="1"/>
      <c r="L128" s="42" t="s">
        <v>30</v>
      </c>
      <c r="M128" s="43">
        <f aca="true" t="shared" si="73" ref="M128:V128">+M125+M126+M127</f>
        <v>3062</v>
      </c>
      <c r="N128" s="44">
        <f t="shared" si="73"/>
        <v>2351</v>
      </c>
      <c r="O128" s="43">
        <f t="shared" si="73"/>
        <v>5413</v>
      </c>
      <c r="P128" s="43">
        <f t="shared" si="73"/>
        <v>0</v>
      </c>
      <c r="Q128" s="43">
        <f t="shared" si="73"/>
        <v>5413</v>
      </c>
      <c r="R128" s="43">
        <f t="shared" si="73"/>
        <v>2617</v>
      </c>
      <c r="S128" s="44">
        <f t="shared" si="73"/>
        <v>2705</v>
      </c>
      <c r="T128" s="43">
        <f t="shared" si="73"/>
        <v>5322</v>
      </c>
      <c r="U128" s="43">
        <f t="shared" si="73"/>
        <v>2</v>
      </c>
      <c r="V128" s="43">
        <f t="shared" si="73"/>
        <v>5324</v>
      </c>
      <c r="W128" s="298">
        <f t="shared" si="71"/>
        <v>-1.6441899131719933</v>
      </c>
    </row>
    <row r="129" spans="1:24" ht="14.25" thickBot="1" thickTop="1">
      <c r="A129" s="76"/>
      <c r="B129" s="302"/>
      <c r="C129" s="305"/>
      <c r="D129" s="305"/>
      <c r="E129" s="305"/>
      <c r="F129" s="305"/>
      <c r="G129" s="305"/>
      <c r="H129" s="305"/>
      <c r="I129" s="306"/>
      <c r="J129" s="307"/>
      <c r="L129" s="42" t="s">
        <v>69</v>
      </c>
      <c r="M129" s="43">
        <f aca="true" t="shared" si="74" ref="M129:V129">+M120+M124+M125+M126+M127</f>
        <v>12999</v>
      </c>
      <c r="N129" s="44">
        <f t="shared" si="74"/>
        <v>11791</v>
      </c>
      <c r="O129" s="43">
        <f t="shared" si="74"/>
        <v>24790</v>
      </c>
      <c r="P129" s="43">
        <f t="shared" si="74"/>
        <v>0</v>
      </c>
      <c r="Q129" s="43">
        <f t="shared" si="74"/>
        <v>24790</v>
      </c>
      <c r="R129" s="43">
        <f t="shared" si="74"/>
        <v>9212</v>
      </c>
      <c r="S129" s="44">
        <f t="shared" si="74"/>
        <v>9128</v>
      </c>
      <c r="T129" s="43">
        <f t="shared" si="74"/>
        <v>18340</v>
      </c>
      <c r="U129" s="43">
        <f t="shared" si="74"/>
        <v>2</v>
      </c>
      <c r="V129" s="45">
        <f t="shared" si="74"/>
        <v>18342</v>
      </c>
      <c r="W129" s="298">
        <f>(V129-Q129)/Q129*100</f>
        <v>-26.01048810004034</v>
      </c>
      <c r="X129" s="112"/>
    </row>
    <row r="130" spans="2:23" ht="14.25" thickBot="1" thickTop="1">
      <c r="B130" s="1"/>
      <c r="C130" s="1"/>
      <c r="D130" s="1"/>
      <c r="E130" s="1"/>
      <c r="F130" s="1"/>
      <c r="G130" s="1"/>
      <c r="H130" s="1"/>
      <c r="I130" s="1"/>
      <c r="L130" s="42" t="s">
        <v>9</v>
      </c>
      <c r="M130" s="43">
        <f aca="true" t="shared" si="75" ref="M130:V130">+M120+M124+M128+M116</f>
        <v>19994</v>
      </c>
      <c r="N130" s="44">
        <f t="shared" si="75"/>
        <v>20414</v>
      </c>
      <c r="O130" s="43">
        <f t="shared" si="75"/>
        <v>40408</v>
      </c>
      <c r="P130" s="43">
        <f t="shared" si="75"/>
        <v>0</v>
      </c>
      <c r="Q130" s="43">
        <f t="shared" si="75"/>
        <v>40408</v>
      </c>
      <c r="R130" s="43">
        <f t="shared" si="75"/>
        <v>12767</v>
      </c>
      <c r="S130" s="44">
        <f t="shared" si="75"/>
        <v>12503</v>
      </c>
      <c r="T130" s="43">
        <f t="shared" si="75"/>
        <v>25270</v>
      </c>
      <c r="U130" s="43">
        <f t="shared" si="75"/>
        <v>2</v>
      </c>
      <c r="V130" s="43">
        <f t="shared" si="75"/>
        <v>25272</v>
      </c>
      <c r="W130" s="298">
        <f t="shared" si="71"/>
        <v>-37.45792912294595</v>
      </c>
    </row>
    <row r="131" spans="2:23" ht="13.5" thickTop="1">
      <c r="B131" s="1"/>
      <c r="C131" s="1"/>
      <c r="D131" s="1"/>
      <c r="E131" s="1"/>
      <c r="F131" s="1"/>
      <c r="G131" s="1"/>
      <c r="H131" s="1"/>
      <c r="I131" s="1"/>
      <c r="L131" s="68" t="s">
        <v>67</v>
      </c>
      <c r="W131" s="77"/>
    </row>
    <row r="132" spans="2:23" ht="12.75">
      <c r="B132" s="1"/>
      <c r="C132" s="1"/>
      <c r="D132" s="1"/>
      <c r="E132" s="1"/>
      <c r="F132" s="1"/>
      <c r="G132" s="1"/>
      <c r="H132" s="1"/>
      <c r="I132" s="1"/>
      <c r="L132" s="316" t="s">
        <v>49</v>
      </c>
      <c r="M132" s="316"/>
      <c r="N132" s="316"/>
      <c r="O132" s="316"/>
      <c r="P132" s="316"/>
      <c r="Q132" s="316"/>
      <c r="R132" s="316"/>
      <c r="S132" s="316"/>
      <c r="T132" s="316"/>
      <c r="U132" s="316"/>
      <c r="V132" s="316"/>
      <c r="W132" s="316"/>
    </row>
    <row r="133" spans="2:23" ht="15.75">
      <c r="B133" s="1"/>
      <c r="C133" s="1"/>
      <c r="D133" s="1"/>
      <c r="E133" s="1"/>
      <c r="F133" s="1"/>
      <c r="G133" s="1"/>
      <c r="H133" s="1"/>
      <c r="I133" s="1"/>
      <c r="L133" s="317" t="s">
        <v>50</v>
      </c>
      <c r="M133" s="317"/>
      <c r="N133" s="317"/>
      <c r="O133" s="317"/>
      <c r="P133" s="317"/>
      <c r="Q133" s="317"/>
      <c r="R133" s="317"/>
      <c r="S133" s="317"/>
      <c r="T133" s="317"/>
      <c r="U133" s="317"/>
      <c r="V133" s="317"/>
      <c r="W133" s="317"/>
    </row>
    <row r="134" spans="2:23" ht="13.5" thickBot="1">
      <c r="B134" s="1"/>
      <c r="C134" s="1"/>
      <c r="D134" s="1"/>
      <c r="E134" s="1"/>
      <c r="F134" s="1"/>
      <c r="G134" s="1"/>
      <c r="H134" s="1"/>
      <c r="I134" s="1"/>
      <c r="W134" s="75" t="s">
        <v>43</v>
      </c>
    </row>
    <row r="135" spans="2:23" ht="17.25" thickBot="1" thickTop="1">
      <c r="B135" s="1"/>
      <c r="C135" s="1"/>
      <c r="D135" s="1"/>
      <c r="E135" s="1"/>
      <c r="F135" s="1"/>
      <c r="G135" s="1"/>
      <c r="H135" s="1"/>
      <c r="I135" s="1"/>
      <c r="L135" s="2"/>
      <c r="M135" s="324" t="s">
        <v>66</v>
      </c>
      <c r="N135" s="325"/>
      <c r="O135" s="325"/>
      <c r="P135" s="325"/>
      <c r="Q135" s="326"/>
      <c r="R135" s="327" t="s">
        <v>65</v>
      </c>
      <c r="S135" s="328"/>
      <c r="T135" s="328"/>
      <c r="U135" s="328"/>
      <c r="V135" s="329"/>
      <c r="W135" s="3" t="s">
        <v>4</v>
      </c>
    </row>
    <row r="136" spans="2:23" ht="13.5" thickTop="1">
      <c r="B136" s="1"/>
      <c r="C136" s="1"/>
      <c r="D136" s="1"/>
      <c r="E136" s="1"/>
      <c r="F136" s="1"/>
      <c r="G136" s="1"/>
      <c r="H136" s="1"/>
      <c r="I136" s="1"/>
      <c r="L136" s="4" t="s">
        <v>5</v>
      </c>
      <c r="M136" s="5"/>
      <c r="N136" s="9"/>
      <c r="O136" s="10"/>
      <c r="P136" s="11"/>
      <c r="Q136" s="12"/>
      <c r="R136" s="5"/>
      <c r="S136" s="9"/>
      <c r="T136" s="10"/>
      <c r="U136" s="11"/>
      <c r="V136" s="12"/>
      <c r="W136" s="8" t="s">
        <v>6</v>
      </c>
    </row>
    <row r="137" spans="2:23" ht="13.5" thickBot="1">
      <c r="B137" s="1"/>
      <c r="C137" s="1"/>
      <c r="D137" s="1"/>
      <c r="E137" s="1"/>
      <c r="F137" s="1"/>
      <c r="G137" s="1"/>
      <c r="H137" s="1"/>
      <c r="I137" s="1"/>
      <c r="L137" s="13"/>
      <c r="M137" s="17" t="s">
        <v>44</v>
      </c>
      <c r="N137" s="18" t="s">
        <v>45</v>
      </c>
      <c r="O137" s="19" t="s">
        <v>46</v>
      </c>
      <c r="P137" s="20" t="s">
        <v>13</v>
      </c>
      <c r="Q137" s="21" t="s">
        <v>9</v>
      </c>
      <c r="R137" s="17" t="s">
        <v>44</v>
      </c>
      <c r="S137" s="18" t="s">
        <v>45</v>
      </c>
      <c r="T137" s="19" t="s">
        <v>46</v>
      </c>
      <c r="U137" s="20" t="s">
        <v>13</v>
      </c>
      <c r="V137" s="21" t="s">
        <v>9</v>
      </c>
      <c r="W137" s="16"/>
    </row>
    <row r="138" spans="2:23" ht="4.5" customHeight="1" thickTop="1">
      <c r="B138" s="1"/>
      <c r="C138" s="1"/>
      <c r="D138" s="1"/>
      <c r="E138" s="1"/>
      <c r="F138" s="1"/>
      <c r="G138" s="1"/>
      <c r="H138" s="1"/>
      <c r="I138" s="1"/>
      <c r="L138" s="4"/>
      <c r="M138" s="26"/>
      <c r="N138" s="27"/>
      <c r="O138" s="28"/>
      <c r="P138" s="29"/>
      <c r="Q138" s="30"/>
      <c r="R138" s="26"/>
      <c r="S138" s="27"/>
      <c r="T138" s="28"/>
      <c r="U138" s="29"/>
      <c r="V138" s="31"/>
      <c r="W138" s="11"/>
    </row>
    <row r="139" spans="2:25" ht="12.75">
      <c r="B139" s="1"/>
      <c r="C139" s="1"/>
      <c r="D139" s="1"/>
      <c r="E139" s="1"/>
      <c r="F139" s="1"/>
      <c r="G139" s="1"/>
      <c r="H139" s="1"/>
      <c r="I139" s="1"/>
      <c r="L139" s="4" t="s">
        <v>14</v>
      </c>
      <c r="M139" s="32">
        <f aca="true" t="shared" si="76" ref="M139:N141">+M87+M113</f>
        <v>37194</v>
      </c>
      <c r="N139" s="39">
        <f t="shared" si="76"/>
        <v>55858</v>
      </c>
      <c r="O139" s="36">
        <f>M139+N139</f>
        <v>93052</v>
      </c>
      <c r="P139" s="37">
        <f>+P87+P113</f>
        <v>4255</v>
      </c>
      <c r="Q139" s="38">
        <f>O139+P139</f>
        <v>97307</v>
      </c>
      <c r="R139" s="32">
        <f aca="true" t="shared" si="77" ref="R139:S141">+R87+R113</f>
        <v>44537</v>
      </c>
      <c r="S139" s="39">
        <f t="shared" si="77"/>
        <v>62420</v>
      </c>
      <c r="T139" s="36">
        <f>R139+S139</f>
        <v>106957</v>
      </c>
      <c r="U139" s="37">
        <f>+U87+U113</f>
        <v>4571</v>
      </c>
      <c r="V139" s="34">
        <f>T139+U139</f>
        <v>111528</v>
      </c>
      <c r="W139" s="300">
        <f aca="true" t="shared" si="78" ref="W139:W147">(V139-Q139)/Q139*100</f>
        <v>14.614570380342625</v>
      </c>
      <c r="Y139" s="112"/>
    </row>
    <row r="140" spans="2:25" ht="12.75">
      <c r="B140" s="1"/>
      <c r="C140" s="1"/>
      <c r="D140" s="1"/>
      <c r="E140" s="1"/>
      <c r="F140" s="1"/>
      <c r="G140" s="1"/>
      <c r="H140" s="1"/>
      <c r="I140" s="1"/>
      <c r="L140" s="4" t="s">
        <v>15</v>
      </c>
      <c r="M140" s="32">
        <f t="shared" si="76"/>
        <v>40331</v>
      </c>
      <c r="N140" s="39">
        <f t="shared" si="76"/>
        <v>60202</v>
      </c>
      <c r="O140" s="36">
        <f>M140+N140</f>
        <v>100533</v>
      </c>
      <c r="P140" s="37">
        <f>+P88+P114</f>
        <v>4502</v>
      </c>
      <c r="Q140" s="38">
        <f>O140+P140</f>
        <v>105035</v>
      </c>
      <c r="R140" s="32">
        <f t="shared" si="77"/>
        <v>43194</v>
      </c>
      <c r="S140" s="39">
        <f t="shared" si="77"/>
        <v>66051</v>
      </c>
      <c r="T140" s="36">
        <f>R140+S140</f>
        <v>109245</v>
      </c>
      <c r="U140" s="37">
        <f>+U88+U114</f>
        <v>4329</v>
      </c>
      <c r="V140" s="34">
        <f>T140+U140</f>
        <v>113574</v>
      </c>
      <c r="W140" s="300">
        <f t="shared" si="78"/>
        <v>8.129671062026942</v>
      </c>
      <c r="Y140" s="112"/>
    </row>
    <row r="141" spans="2:25" ht="13.5" thickBot="1">
      <c r="B141" s="1"/>
      <c r="C141" s="1"/>
      <c r="D141" s="1"/>
      <c r="E141" s="1"/>
      <c r="F141" s="1"/>
      <c r="G141" s="1"/>
      <c r="H141" s="1"/>
      <c r="I141" s="1"/>
      <c r="L141" s="13" t="s">
        <v>16</v>
      </c>
      <c r="M141" s="32">
        <f t="shared" si="76"/>
        <v>40901</v>
      </c>
      <c r="N141" s="39">
        <f t="shared" si="76"/>
        <v>63402</v>
      </c>
      <c r="O141" s="36">
        <f>M141+N141</f>
        <v>104303</v>
      </c>
      <c r="P141" s="37">
        <f>+P89+P115</f>
        <v>4617</v>
      </c>
      <c r="Q141" s="38">
        <f>O141+P141</f>
        <v>108920</v>
      </c>
      <c r="R141" s="32">
        <f t="shared" si="77"/>
        <v>42643</v>
      </c>
      <c r="S141" s="39">
        <f t="shared" si="77"/>
        <v>66362</v>
      </c>
      <c r="T141" s="36">
        <f>R141+S141</f>
        <v>109005</v>
      </c>
      <c r="U141" s="37">
        <f>+U89+U115</f>
        <v>4066</v>
      </c>
      <c r="V141" s="34">
        <f>T141+U141</f>
        <v>113071</v>
      </c>
      <c r="W141" s="300">
        <f t="shared" si="78"/>
        <v>3.8110539845758358</v>
      </c>
      <c r="Y141" s="112"/>
    </row>
    <row r="142" spans="2:25" ht="14.25" thickBot="1" thickTop="1">
      <c r="B142" s="1"/>
      <c r="C142" s="1"/>
      <c r="D142" s="1"/>
      <c r="E142" s="1"/>
      <c r="F142" s="1"/>
      <c r="G142" s="1"/>
      <c r="H142" s="1"/>
      <c r="I142" s="1"/>
      <c r="L142" s="42" t="s">
        <v>17</v>
      </c>
      <c r="M142" s="43">
        <f aca="true" t="shared" si="79" ref="M142:V142">+M139+M140+M141</f>
        <v>118426</v>
      </c>
      <c r="N142" s="44">
        <f t="shared" si="79"/>
        <v>179462</v>
      </c>
      <c r="O142" s="43">
        <f t="shared" si="79"/>
        <v>297888</v>
      </c>
      <c r="P142" s="43">
        <f t="shared" si="79"/>
        <v>13374</v>
      </c>
      <c r="Q142" s="43">
        <f t="shared" si="79"/>
        <v>311262</v>
      </c>
      <c r="R142" s="43">
        <f t="shared" si="79"/>
        <v>130374</v>
      </c>
      <c r="S142" s="44">
        <f t="shared" si="79"/>
        <v>194833</v>
      </c>
      <c r="T142" s="43">
        <f t="shared" si="79"/>
        <v>325207</v>
      </c>
      <c r="U142" s="43">
        <f t="shared" si="79"/>
        <v>12966</v>
      </c>
      <c r="V142" s="45">
        <f t="shared" si="79"/>
        <v>338173</v>
      </c>
      <c r="W142" s="298">
        <f t="shared" si="78"/>
        <v>8.645771086737218</v>
      </c>
      <c r="Y142" s="112"/>
    </row>
    <row r="143" spans="2:25" ht="13.5" thickTop="1">
      <c r="B143" s="1"/>
      <c r="C143" s="1"/>
      <c r="D143" s="1"/>
      <c r="E143" s="1"/>
      <c r="F143" s="1"/>
      <c r="G143" s="1"/>
      <c r="H143" s="1"/>
      <c r="I143" s="1"/>
      <c r="L143" s="4" t="s">
        <v>18</v>
      </c>
      <c r="M143" s="32">
        <f aca="true" t="shared" si="80" ref="M143:N145">+M91+M117</f>
        <v>36265</v>
      </c>
      <c r="N143" s="39">
        <f t="shared" si="80"/>
        <v>57534</v>
      </c>
      <c r="O143" s="36">
        <f>M143+N143</f>
        <v>93799</v>
      </c>
      <c r="P143" s="37">
        <f>+P91+P117</f>
        <v>3876</v>
      </c>
      <c r="Q143" s="38">
        <f>O143+P143</f>
        <v>97675</v>
      </c>
      <c r="R143" s="32">
        <f aca="true" t="shared" si="81" ref="R143:S145">+R91+R117</f>
        <v>40667</v>
      </c>
      <c r="S143" s="39">
        <f t="shared" si="81"/>
        <v>59497</v>
      </c>
      <c r="T143" s="36">
        <f>R143+S143</f>
        <v>100164</v>
      </c>
      <c r="U143" s="37">
        <f>+U91+U117</f>
        <v>3341</v>
      </c>
      <c r="V143" s="34">
        <f>T143+U143</f>
        <v>103505</v>
      </c>
      <c r="W143" s="300">
        <f t="shared" si="78"/>
        <v>5.968773995392884</v>
      </c>
      <c r="Y143" s="112"/>
    </row>
    <row r="144" spans="2:25" ht="12.75">
      <c r="B144" s="1"/>
      <c r="C144" s="1"/>
      <c r="D144" s="1"/>
      <c r="E144" s="1"/>
      <c r="F144" s="1"/>
      <c r="G144" s="1"/>
      <c r="H144" s="1"/>
      <c r="I144" s="1"/>
      <c r="L144" s="4" t="s">
        <v>19</v>
      </c>
      <c r="M144" s="32">
        <f t="shared" si="80"/>
        <v>35678</v>
      </c>
      <c r="N144" s="39">
        <f t="shared" si="80"/>
        <v>56850</v>
      </c>
      <c r="O144" s="36">
        <f>M144+N144</f>
        <v>92528</v>
      </c>
      <c r="P144" s="37">
        <f>+P92+P118</f>
        <v>3880</v>
      </c>
      <c r="Q144" s="38">
        <f>O144+P144</f>
        <v>96408</v>
      </c>
      <c r="R144" s="32">
        <f t="shared" si="81"/>
        <v>38594</v>
      </c>
      <c r="S144" s="39">
        <f t="shared" si="81"/>
        <v>60789</v>
      </c>
      <c r="T144" s="36">
        <f>R144+S144</f>
        <v>99383</v>
      </c>
      <c r="U144" s="37">
        <f>+U92+U118</f>
        <v>3138</v>
      </c>
      <c r="V144" s="34">
        <f>T144+U144</f>
        <v>102521</v>
      </c>
      <c r="W144" s="35">
        <f t="shared" si="78"/>
        <v>6.340760102896025</v>
      </c>
      <c r="Y144" s="112"/>
    </row>
    <row r="145" spans="2:25" ht="13.5" thickBot="1">
      <c r="B145" s="1"/>
      <c r="C145" s="1"/>
      <c r="D145" s="1"/>
      <c r="E145" s="1"/>
      <c r="F145" s="1"/>
      <c r="G145" s="1"/>
      <c r="H145" s="1"/>
      <c r="I145" s="1"/>
      <c r="L145" s="4" t="s">
        <v>20</v>
      </c>
      <c r="M145" s="32">
        <f t="shared" si="80"/>
        <v>41750</v>
      </c>
      <c r="N145" s="39">
        <f t="shared" si="80"/>
        <v>64014</v>
      </c>
      <c r="O145" s="36">
        <f>M145+N145</f>
        <v>105764</v>
      </c>
      <c r="P145" s="37">
        <f>+P93+P119</f>
        <v>4326</v>
      </c>
      <c r="Q145" s="38">
        <f>O145+P145</f>
        <v>110090</v>
      </c>
      <c r="R145" s="32">
        <f t="shared" si="81"/>
        <v>45014</v>
      </c>
      <c r="S145" s="39">
        <f t="shared" si="81"/>
        <v>66802</v>
      </c>
      <c r="T145" s="36">
        <f>R145+S145</f>
        <v>111816</v>
      </c>
      <c r="U145" s="37">
        <f>+U93+U119</f>
        <v>3942</v>
      </c>
      <c r="V145" s="34">
        <f>T145+U145</f>
        <v>115758</v>
      </c>
      <c r="W145" s="35">
        <f t="shared" si="78"/>
        <v>5.148514851485149</v>
      </c>
      <c r="Y145" s="112"/>
    </row>
    <row r="146" spans="2:25" ht="14.25" thickBot="1" thickTop="1">
      <c r="B146" s="1"/>
      <c r="C146" s="1"/>
      <c r="D146" s="1"/>
      <c r="E146" s="1"/>
      <c r="F146" s="1"/>
      <c r="G146" s="1"/>
      <c r="H146" s="1"/>
      <c r="I146" s="1"/>
      <c r="L146" s="47" t="s">
        <v>21</v>
      </c>
      <c r="M146" s="48">
        <f aca="true" t="shared" si="82" ref="M146:U146">M145+M144+M143</f>
        <v>113693</v>
      </c>
      <c r="N146" s="49">
        <f t="shared" si="82"/>
        <v>178398</v>
      </c>
      <c r="O146" s="52">
        <f t="shared" si="82"/>
        <v>292091</v>
      </c>
      <c r="P146" s="52">
        <f t="shared" si="82"/>
        <v>12082</v>
      </c>
      <c r="Q146" s="52">
        <f t="shared" si="82"/>
        <v>304173</v>
      </c>
      <c r="R146" s="48">
        <f t="shared" si="82"/>
        <v>124275</v>
      </c>
      <c r="S146" s="49">
        <f t="shared" si="82"/>
        <v>187088</v>
      </c>
      <c r="T146" s="52">
        <f t="shared" si="82"/>
        <v>311363</v>
      </c>
      <c r="U146" s="52">
        <f t="shared" si="82"/>
        <v>10421</v>
      </c>
      <c r="V146" s="52">
        <f>V144+V143+V145</f>
        <v>321784</v>
      </c>
      <c r="W146" s="239">
        <f t="shared" si="78"/>
        <v>5.789797253536639</v>
      </c>
      <c r="Y146" s="112"/>
    </row>
    <row r="147" spans="2:25" ht="13.5" thickTop="1">
      <c r="B147" s="1"/>
      <c r="C147" s="1"/>
      <c r="D147" s="1"/>
      <c r="E147" s="1"/>
      <c r="F147" s="1"/>
      <c r="G147" s="1"/>
      <c r="H147" s="1"/>
      <c r="I147" s="1"/>
      <c r="L147" s="4" t="s">
        <v>22</v>
      </c>
      <c r="M147" s="32">
        <f aca="true" t="shared" si="83" ref="M147:N149">+M95+M121</f>
        <v>37177</v>
      </c>
      <c r="N147" s="39">
        <f t="shared" si="83"/>
        <v>56416</v>
      </c>
      <c r="O147" s="36">
        <f>M147+N147</f>
        <v>93593</v>
      </c>
      <c r="P147" s="37">
        <f>+P95+P121</f>
        <v>4076</v>
      </c>
      <c r="Q147" s="38">
        <f>O147+P147</f>
        <v>97669</v>
      </c>
      <c r="R147" s="106">
        <f aca="true" t="shared" si="84" ref="R147:S149">+R95+R121</f>
        <v>41601</v>
      </c>
      <c r="S147" s="105">
        <f t="shared" si="84"/>
        <v>59159</v>
      </c>
      <c r="T147" s="36">
        <f>R147+S147</f>
        <v>100760</v>
      </c>
      <c r="U147" s="37">
        <f>+U95+U121</f>
        <v>3728</v>
      </c>
      <c r="V147" s="34">
        <f>T147+U147</f>
        <v>104488</v>
      </c>
      <c r="W147" s="300">
        <f t="shared" si="78"/>
        <v>6.981744463442853</v>
      </c>
      <c r="Y147" s="112"/>
    </row>
    <row r="148" spans="2:25" ht="12.75">
      <c r="B148" s="1"/>
      <c r="C148" s="1"/>
      <c r="D148" s="1"/>
      <c r="E148" s="1"/>
      <c r="F148" s="1"/>
      <c r="G148" s="1"/>
      <c r="H148" s="1"/>
      <c r="I148" s="1"/>
      <c r="L148" s="4" t="s">
        <v>23</v>
      </c>
      <c r="M148" s="32">
        <f t="shared" si="83"/>
        <v>37853</v>
      </c>
      <c r="N148" s="39">
        <f t="shared" si="83"/>
        <v>59354</v>
      </c>
      <c r="O148" s="36">
        <f>M148+N148</f>
        <v>97207</v>
      </c>
      <c r="P148" s="37">
        <f>+P96+P122</f>
        <v>4132</v>
      </c>
      <c r="Q148" s="38">
        <f>O148+P148</f>
        <v>101339</v>
      </c>
      <c r="R148" s="32">
        <f t="shared" si="84"/>
        <v>42854</v>
      </c>
      <c r="S148" s="39">
        <f t="shared" si="84"/>
        <v>64091</v>
      </c>
      <c r="T148" s="36">
        <f>R148+S148</f>
        <v>106945</v>
      </c>
      <c r="U148" s="37">
        <f>+U96+U122</f>
        <v>3563</v>
      </c>
      <c r="V148" s="34">
        <f>T148+U148</f>
        <v>110508</v>
      </c>
      <c r="W148" s="300">
        <f aca="true" t="shared" si="85" ref="W148:W156">(V148-Q148)/Q148*100</f>
        <v>9.047849297901104</v>
      </c>
      <c r="Y148" s="112"/>
    </row>
    <row r="149" spans="2:25" ht="13.5" thickBot="1">
      <c r="B149" s="1"/>
      <c r="C149" s="1"/>
      <c r="D149" s="1"/>
      <c r="E149" s="1"/>
      <c r="F149" s="1"/>
      <c r="G149" s="1"/>
      <c r="H149" s="1"/>
      <c r="I149" s="1"/>
      <c r="L149" s="4" t="s">
        <v>24</v>
      </c>
      <c r="M149" s="32">
        <f t="shared" si="83"/>
        <v>38458</v>
      </c>
      <c r="N149" s="39">
        <f t="shared" si="83"/>
        <v>57795</v>
      </c>
      <c r="O149" s="36">
        <f>M149+N149</f>
        <v>96253</v>
      </c>
      <c r="P149" s="37">
        <f>+P97+P123</f>
        <v>4463</v>
      </c>
      <c r="Q149" s="38">
        <f>O149+P149</f>
        <v>100716</v>
      </c>
      <c r="R149" s="32">
        <f t="shared" si="84"/>
        <v>43228</v>
      </c>
      <c r="S149" s="39">
        <f t="shared" si="84"/>
        <v>61613</v>
      </c>
      <c r="T149" s="36">
        <f>R149+S149</f>
        <v>104841</v>
      </c>
      <c r="U149" s="37">
        <f>+U97+U123</f>
        <v>3882</v>
      </c>
      <c r="V149" s="34">
        <f>T149+U149</f>
        <v>108723</v>
      </c>
      <c r="W149" s="300">
        <f t="shared" si="85"/>
        <v>7.9500774454902885</v>
      </c>
      <c r="Y149" s="112"/>
    </row>
    <row r="150" spans="2:25" ht="14.25" thickBot="1" thickTop="1">
      <c r="B150" s="1"/>
      <c r="C150" s="1"/>
      <c r="D150" s="1"/>
      <c r="E150" s="1"/>
      <c r="F150" s="1"/>
      <c r="G150" s="1"/>
      <c r="H150" s="1"/>
      <c r="I150" s="1"/>
      <c r="L150" s="47" t="s">
        <v>25</v>
      </c>
      <c r="M150" s="48">
        <f aca="true" t="shared" si="86" ref="M150:V150">+M147+M148+M149</f>
        <v>113488</v>
      </c>
      <c r="N150" s="48">
        <f t="shared" si="86"/>
        <v>173565</v>
      </c>
      <c r="O150" s="50">
        <f t="shared" si="86"/>
        <v>287053</v>
      </c>
      <c r="P150" s="50">
        <f t="shared" si="86"/>
        <v>12671</v>
      </c>
      <c r="Q150" s="50">
        <f t="shared" si="86"/>
        <v>299724</v>
      </c>
      <c r="R150" s="48">
        <f t="shared" si="86"/>
        <v>127683</v>
      </c>
      <c r="S150" s="48">
        <f t="shared" si="86"/>
        <v>184863</v>
      </c>
      <c r="T150" s="50">
        <f t="shared" si="86"/>
        <v>312546</v>
      </c>
      <c r="U150" s="50">
        <f t="shared" si="86"/>
        <v>11173</v>
      </c>
      <c r="V150" s="50">
        <f t="shared" si="86"/>
        <v>323719</v>
      </c>
      <c r="W150" s="298">
        <f t="shared" si="85"/>
        <v>8.005698576023274</v>
      </c>
      <c r="Y150" s="112"/>
    </row>
    <row r="151" spans="2:25" ht="13.5" thickTop="1">
      <c r="B151" s="1"/>
      <c r="C151" s="1"/>
      <c r="D151" s="1"/>
      <c r="E151" s="1"/>
      <c r="F151" s="1"/>
      <c r="G151" s="1"/>
      <c r="H151" s="1"/>
      <c r="I151" s="1"/>
      <c r="L151" s="4" t="s">
        <v>27</v>
      </c>
      <c r="M151" s="32">
        <f aca="true" t="shared" si="87" ref="M151:N153">+M99+M125</f>
        <v>40206</v>
      </c>
      <c r="N151" s="39">
        <f t="shared" si="87"/>
        <v>58047</v>
      </c>
      <c r="O151" s="36">
        <f>M151+N151</f>
        <v>98253</v>
      </c>
      <c r="P151" s="37">
        <f>+P99+P125</f>
        <v>4787</v>
      </c>
      <c r="Q151" s="38">
        <f>O151+P151</f>
        <v>103040</v>
      </c>
      <c r="R151" s="32">
        <f aca="true" t="shared" si="88" ref="R151:S153">+R99+R125</f>
        <v>42382</v>
      </c>
      <c r="S151" s="39">
        <f t="shared" si="88"/>
        <v>59730</v>
      </c>
      <c r="T151" s="54">
        <f>R151+S151</f>
        <v>102112</v>
      </c>
      <c r="U151" s="62">
        <f>+U99+U125</f>
        <v>3264</v>
      </c>
      <c r="V151" s="34">
        <f>T151+U151</f>
        <v>105376</v>
      </c>
      <c r="W151" s="300">
        <f t="shared" si="85"/>
        <v>2.267080745341615</v>
      </c>
      <c r="Y151" s="112"/>
    </row>
    <row r="152" spans="2:25" s="114" customFormat="1" ht="12.75" customHeight="1">
      <c r="B152" s="113"/>
      <c r="C152" s="113"/>
      <c r="D152" s="113"/>
      <c r="E152" s="113"/>
      <c r="F152" s="113"/>
      <c r="G152" s="113"/>
      <c r="H152" s="113"/>
      <c r="I152" s="113"/>
      <c r="L152" s="115" t="s">
        <v>28</v>
      </c>
      <c r="M152" s="116">
        <f t="shared" si="87"/>
        <v>40333</v>
      </c>
      <c r="N152" s="117">
        <f t="shared" si="87"/>
        <v>59736</v>
      </c>
      <c r="O152" s="118">
        <f>M152+N152</f>
        <v>100069</v>
      </c>
      <c r="P152" s="119">
        <f>+P100+P126</f>
        <v>4370</v>
      </c>
      <c r="Q152" s="120">
        <f>O152+P152</f>
        <v>104439</v>
      </c>
      <c r="R152" s="116">
        <f t="shared" si="88"/>
        <v>40793</v>
      </c>
      <c r="S152" s="117">
        <f t="shared" si="88"/>
        <v>58367</v>
      </c>
      <c r="T152" s="129">
        <f>R152+S152</f>
        <v>99160</v>
      </c>
      <c r="U152" s="119">
        <f>+U100+U126</f>
        <v>3810</v>
      </c>
      <c r="V152" s="121">
        <f>T152+U152</f>
        <v>102970</v>
      </c>
      <c r="W152" s="300">
        <f t="shared" si="85"/>
        <v>-1.4065626825228124</v>
      </c>
      <c r="Y152" s="112"/>
    </row>
    <row r="153" spans="2:25" s="114" customFormat="1" ht="12.75" customHeight="1" thickBot="1">
      <c r="B153" s="113"/>
      <c r="C153" s="113"/>
      <c r="D153" s="113"/>
      <c r="E153" s="113"/>
      <c r="F153" s="113"/>
      <c r="G153" s="113"/>
      <c r="H153" s="113"/>
      <c r="I153" s="113"/>
      <c r="L153" s="115" t="s">
        <v>29</v>
      </c>
      <c r="M153" s="116">
        <f t="shared" si="87"/>
        <v>43386</v>
      </c>
      <c r="N153" s="117">
        <f t="shared" si="87"/>
        <v>63661</v>
      </c>
      <c r="O153" s="118">
        <f>M153+N153</f>
        <v>107047</v>
      </c>
      <c r="P153" s="132">
        <f>+P101+P127</f>
        <v>4653</v>
      </c>
      <c r="Q153" s="120">
        <f>O153+P153</f>
        <v>111700</v>
      </c>
      <c r="R153" s="116">
        <f t="shared" si="88"/>
        <v>40326</v>
      </c>
      <c r="S153" s="117">
        <f t="shared" si="88"/>
        <v>58631</v>
      </c>
      <c r="T153" s="129">
        <f>R153+S153</f>
        <v>98957</v>
      </c>
      <c r="U153" s="119">
        <f>+U101+U127</f>
        <v>2591</v>
      </c>
      <c r="V153" s="121">
        <f>T153+U153</f>
        <v>101548</v>
      </c>
      <c r="W153" s="300">
        <f t="shared" si="85"/>
        <v>-9.088630259623994</v>
      </c>
      <c r="Y153" s="112"/>
    </row>
    <row r="154" spans="2:23" s="114" customFormat="1" ht="12.75" customHeight="1" thickBot="1" thickTop="1">
      <c r="B154" s="113"/>
      <c r="C154" s="113"/>
      <c r="D154" s="113"/>
      <c r="E154" s="113"/>
      <c r="F154" s="113"/>
      <c r="G154" s="113"/>
      <c r="H154" s="113"/>
      <c r="I154" s="113"/>
      <c r="L154" s="123" t="s">
        <v>30</v>
      </c>
      <c r="M154" s="124">
        <f aca="true" t="shared" si="89" ref="M154:V154">+M151+M152+M153</f>
        <v>123925</v>
      </c>
      <c r="N154" s="125">
        <f t="shared" si="89"/>
        <v>181444</v>
      </c>
      <c r="O154" s="124">
        <f t="shared" si="89"/>
        <v>305369</v>
      </c>
      <c r="P154" s="124">
        <f t="shared" si="89"/>
        <v>13810</v>
      </c>
      <c r="Q154" s="127">
        <f t="shared" si="89"/>
        <v>319179</v>
      </c>
      <c r="R154" s="124">
        <f t="shared" si="89"/>
        <v>123501</v>
      </c>
      <c r="S154" s="125">
        <f t="shared" si="89"/>
        <v>176728</v>
      </c>
      <c r="T154" s="124">
        <f t="shared" si="89"/>
        <v>300229</v>
      </c>
      <c r="U154" s="124">
        <f t="shared" si="89"/>
        <v>9665</v>
      </c>
      <c r="V154" s="127">
        <f t="shared" si="89"/>
        <v>309894</v>
      </c>
      <c r="W154" s="298">
        <f t="shared" si="85"/>
        <v>-2.909025969753649</v>
      </c>
    </row>
    <row r="155" spans="1:24" ht="14.25" thickBot="1" thickTop="1">
      <c r="A155" s="76"/>
      <c r="B155" s="302"/>
      <c r="C155" s="305"/>
      <c r="D155" s="305"/>
      <c r="E155" s="305"/>
      <c r="F155" s="305"/>
      <c r="G155" s="305"/>
      <c r="H155" s="305"/>
      <c r="I155" s="306"/>
      <c r="J155" s="307"/>
      <c r="L155" s="42" t="s">
        <v>69</v>
      </c>
      <c r="M155" s="43">
        <f aca="true" t="shared" si="90" ref="M155:V155">+M146+M150+M151+M152+M153</f>
        <v>351106</v>
      </c>
      <c r="N155" s="44">
        <f t="shared" si="90"/>
        <v>533407</v>
      </c>
      <c r="O155" s="43">
        <f t="shared" si="90"/>
        <v>884513</v>
      </c>
      <c r="P155" s="43">
        <f t="shared" si="90"/>
        <v>38563</v>
      </c>
      <c r="Q155" s="43">
        <f t="shared" si="90"/>
        <v>923076</v>
      </c>
      <c r="R155" s="43">
        <f t="shared" si="90"/>
        <v>375459</v>
      </c>
      <c r="S155" s="44">
        <f t="shared" si="90"/>
        <v>548679</v>
      </c>
      <c r="T155" s="43">
        <f t="shared" si="90"/>
        <v>924138</v>
      </c>
      <c r="U155" s="43">
        <f t="shared" si="90"/>
        <v>31259</v>
      </c>
      <c r="V155" s="45">
        <f t="shared" si="90"/>
        <v>955397</v>
      </c>
      <c r="W155" s="298">
        <f>(V155-Q155)/Q155*100</f>
        <v>3.501445168111835</v>
      </c>
      <c r="X155" s="112"/>
    </row>
    <row r="156" spans="2:23" ht="14.25" thickBot="1" thickTop="1">
      <c r="B156" s="1"/>
      <c r="C156" s="1"/>
      <c r="D156" s="1"/>
      <c r="E156" s="1"/>
      <c r="F156" s="1"/>
      <c r="G156" s="1"/>
      <c r="H156" s="1"/>
      <c r="I156" s="1"/>
      <c r="L156" s="42" t="s">
        <v>9</v>
      </c>
      <c r="M156" s="43">
        <f aca="true" t="shared" si="91" ref="M156:V156">+M146+M150+M154+M142</f>
        <v>469532</v>
      </c>
      <c r="N156" s="44">
        <f t="shared" si="91"/>
        <v>712869</v>
      </c>
      <c r="O156" s="43">
        <f t="shared" si="91"/>
        <v>1182401</v>
      </c>
      <c r="P156" s="43">
        <f t="shared" si="91"/>
        <v>51937</v>
      </c>
      <c r="Q156" s="43">
        <f t="shared" si="91"/>
        <v>1234338</v>
      </c>
      <c r="R156" s="43">
        <f t="shared" si="91"/>
        <v>505833</v>
      </c>
      <c r="S156" s="44">
        <f t="shared" si="91"/>
        <v>743512</v>
      </c>
      <c r="T156" s="43">
        <f t="shared" si="91"/>
        <v>1249345</v>
      </c>
      <c r="U156" s="43">
        <f t="shared" si="91"/>
        <v>44225</v>
      </c>
      <c r="V156" s="43">
        <f t="shared" si="91"/>
        <v>1293570</v>
      </c>
      <c r="W156" s="298">
        <f t="shared" si="85"/>
        <v>4.798685611234524</v>
      </c>
    </row>
    <row r="157" spans="2:12" ht="13.5" thickTop="1">
      <c r="B157" s="1"/>
      <c r="C157" s="1"/>
      <c r="D157" s="1"/>
      <c r="E157" s="1"/>
      <c r="F157" s="1"/>
      <c r="G157" s="1"/>
      <c r="H157" s="1"/>
      <c r="I157" s="1"/>
      <c r="L157" s="68" t="s">
        <v>67</v>
      </c>
    </row>
    <row r="158" spans="2:23" ht="12.75">
      <c r="B158" s="1"/>
      <c r="C158" s="1"/>
      <c r="D158" s="1"/>
      <c r="E158" s="1"/>
      <c r="F158" s="1"/>
      <c r="G158" s="1"/>
      <c r="H158" s="1"/>
      <c r="I158" s="1"/>
      <c r="L158" s="316" t="s">
        <v>51</v>
      </c>
      <c r="M158" s="316"/>
      <c r="N158" s="316"/>
      <c r="O158" s="316"/>
      <c r="P158" s="316"/>
      <c r="Q158" s="316"/>
      <c r="R158" s="316"/>
      <c r="S158" s="316"/>
      <c r="T158" s="316"/>
      <c r="U158" s="316"/>
      <c r="V158" s="316"/>
      <c r="W158" s="316"/>
    </row>
    <row r="159" spans="2:23" ht="15.75">
      <c r="B159" s="1"/>
      <c r="C159" s="1"/>
      <c r="D159" s="1"/>
      <c r="E159" s="1"/>
      <c r="F159" s="1"/>
      <c r="G159" s="1"/>
      <c r="H159" s="1"/>
      <c r="I159" s="1"/>
      <c r="L159" s="317" t="s">
        <v>52</v>
      </c>
      <c r="M159" s="317"/>
      <c r="N159" s="317"/>
      <c r="O159" s="317"/>
      <c r="P159" s="317"/>
      <c r="Q159" s="317"/>
      <c r="R159" s="317"/>
      <c r="S159" s="317"/>
      <c r="T159" s="317"/>
      <c r="U159" s="317"/>
      <c r="V159" s="317"/>
      <c r="W159" s="317"/>
    </row>
    <row r="160" spans="2:23" ht="13.5" thickBot="1">
      <c r="B160" s="1"/>
      <c r="C160" s="1"/>
      <c r="D160" s="1"/>
      <c r="E160" s="1"/>
      <c r="F160" s="1"/>
      <c r="G160" s="1"/>
      <c r="H160" s="1"/>
      <c r="I160" s="1"/>
      <c r="W160" s="75" t="s">
        <v>43</v>
      </c>
    </row>
    <row r="161" spans="2:23" ht="17.25" thickBot="1" thickTop="1">
      <c r="B161" s="1"/>
      <c r="C161" s="1"/>
      <c r="D161" s="1"/>
      <c r="E161" s="1"/>
      <c r="F161" s="1"/>
      <c r="G161" s="1"/>
      <c r="H161" s="1"/>
      <c r="I161" s="1"/>
      <c r="L161" s="2"/>
      <c r="M161" s="324" t="s">
        <v>66</v>
      </c>
      <c r="N161" s="325"/>
      <c r="O161" s="325"/>
      <c r="P161" s="325"/>
      <c r="Q161" s="326"/>
      <c r="R161" s="327" t="s">
        <v>65</v>
      </c>
      <c r="S161" s="328"/>
      <c r="T161" s="328"/>
      <c r="U161" s="328"/>
      <c r="V161" s="329"/>
      <c r="W161" s="3" t="s">
        <v>4</v>
      </c>
    </row>
    <row r="162" spans="2:23" ht="13.5" thickTop="1">
      <c r="B162" s="1"/>
      <c r="C162" s="1"/>
      <c r="D162" s="1"/>
      <c r="E162" s="1"/>
      <c r="F162" s="1"/>
      <c r="G162" s="1"/>
      <c r="H162" s="1"/>
      <c r="I162" s="1"/>
      <c r="L162" s="4" t="s">
        <v>5</v>
      </c>
      <c r="M162" s="5"/>
      <c r="N162" s="9"/>
      <c r="O162" s="10"/>
      <c r="P162" s="11"/>
      <c r="Q162" s="12"/>
      <c r="R162" s="5"/>
      <c r="S162" s="9"/>
      <c r="T162" s="10"/>
      <c r="U162" s="11"/>
      <c r="V162" s="12"/>
      <c r="W162" s="8" t="s">
        <v>6</v>
      </c>
    </row>
    <row r="163" spans="2:23" ht="13.5" thickBot="1">
      <c r="B163" s="1"/>
      <c r="C163" s="1"/>
      <c r="D163" s="1"/>
      <c r="E163" s="1"/>
      <c r="F163" s="1"/>
      <c r="G163" s="1"/>
      <c r="H163" s="1"/>
      <c r="I163" s="1"/>
      <c r="L163" s="13"/>
      <c r="M163" s="17" t="s">
        <v>44</v>
      </c>
      <c r="N163" s="18" t="s">
        <v>45</v>
      </c>
      <c r="O163" s="19" t="s">
        <v>46</v>
      </c>
      <c r="P163" s="20" t="s">
        <v>13</v>
      </c>
      <c r="Q163" s="21" t="s">
        <v>9</v>
      </c>
      <c r="R163" s="17" t="s">
        <v>44</v>
      </c>
      <c r="S163" s="18" t="s">
        <v>45</v>
      </c>
      <c r="T163" s="19" t="s">
        <v>46</v>
      </c>
      <c r="U163" s="20" t="s">
        <v>13</v>
      </c>
      <c r="V163" s="21" t="s">
        <v>9</v>
      </c>
      <c r="W163" s="16"/>
    </row>
    <row r="164" spans="2:23" ht="3.75" customHeight="1" thickTop="1">
      <c r="B164" s="1"/>
      <c r="C164" s="1"/>
      <c r="D164" s="1"/>
      <c r="E164" s="1"/>
      <c r="F164" s="1"/>
      <c r="G164" s="1"/>
      <c r="H164" s="1"/>
      <c r="I164" s="1"/>
      <c r="L164" s="4"/>
      <c r="M164" s="26"/>
      <c r="N164" s="27"/>
      <c r="O164" s="28"/>
      <c r="P164" s="29"/>
      <c r="Q164" s="30"/>
      <c r="R164" s="26"/>
      <c r="S164" s="27"/>
      <c r="T164" s="28"/>
      <c r="U164" s="29"/>
      <c r="V164" s="31"/>
      <c r="W164" s="11"/>
    </row>
    <row r="165" spans="2:23" ht="12.75">
      <c r="B165" s="1"/>
      <c r="C165" s="1"/>
      <c r="D165" s="1"/>
      <c r="E165" s="1"/>
      <c r="F165" s="1"/>
      <c r="G165" s="1"/>
      <c r="H165" s="1"/>
      <c r="I165" s="1"/>
      <c r="L165" s="4" t="s">
        <v>14</v>
      </c>
      <c r="M165" s="32">
        <v>35</v>
      </c>
      <c r="N165" s="39">
        <v>490</v>
      </c>
      <c r="O165" s="36">
        <f>M165+N165</f>
        <v>525</v>
      </c>
      <c r="P165" s="37">
        <v>37</v>
      </c>
      <c r="Q165" s="38">
        <f>O165+P165</f>
        <v>562</v>
      </c>
      <c r="R165" s="32">
        <v>59</v>
      </c>
      <c r="S165" s="39">
        <v>873</v>
      </c>
      <c r="T165" s="36">
        <f>R165+S165</f>
        <v>932</v>
      </c>
      <c r="U165" s="37">
        <v>75</v>
      </c>
      <c r="V165" s="34">
        <f>T165+U165</f>
        <v>1007</v>
      </c>
      <c r="W165" s="300">
        <f aca="true" t="shared" si="92" ref="W165:W173">(V165-Q165)/Q165*100</f>
        <v>79.1814946619217</v>
      </c>
    </row>
    <row r="166" spans="2:23" ht="12.75">
      <c r="B166" s="1"/>
      <c r="C166" s="1"/>
      <c r="D166" s="1"/>
      <c r="E166" s="1"/>
      <c r="F166" s="1"/>
      <c r="G166" s="1"/>
      <c r="H166" s="1"/>
      <c r="I166" s="1"/>
      <c r="L166" s="4" t="s">
        <v>15</v>
      </c>
      <c r="M166" s="32">
        <v>61</v>
      </c>
      <c r="N166" s="39">
        <v>617</v>
      </c>
      <c r="O166" s="36">
        <f>M166+N166</f>
        <v>678</v>
      </c>
      <c r="P166" s="37">
        <v>50</v>
      </c>
      <c r="Q166" s="38">
        <f>O166+P166</f>
        <v>728</v>
      </c>
      <c r="R166" s="32">
        <v>23</v>
      </c>
      <c r="S166" s="39">
        <v>875</v>
      </c>
      <c r="T166" s="36">
        <f>R166+S166</f>
        <v>898</v>
      </c>
      <c r="U166" s="37">
        <v>56</v>
      </c>
      <c r="V166" s="34">
        <f>T166+U166</f>
        <v>954</v>
      </c>
      <c r="W166" s="300">
        <f t="shared" si="92"/>
        <v>31.043956043956044</v>
      </c>
    </row>
    <row r="167" spans="2:23" ht="13.5" thickBot="1">
      <c r="B167" s="1"/>
      <c r="C167" s="1"/>
      <c r="D167" s="1"/>
      <c r="E167" s="1"/>
      <c r="F167" s="1"/>
      <c r="G167" s="1"/>
      <c r="H167" s="1"/>
      <c r="I167" s="1"/>
      <c r="L167" s="13" t="s">
        <v>16</v>
      </c>
      <c r="M167" s="32">
        <v>54</v>
      </c>
      <c r="N167" s="39">
        <v>789</v>
      </c>
      <c r="O167" s="36">
        <f>M167+N167</f>
        <v>843</v>
      </c>
      <c r="P167" s="37">
        <v>50</v>
      </c>
      <c r="Q167" s="38">
        <f>O167+P167</f>
        <v>893</v>
      </c>
      <c r="R167" s="32">
        <v>45</v>
      </c>
      <c r="S167" s="39">
        <v>994</v>
      </c>
      <c r="T167" s="36">
        <f>R167+S167</f>
        <v>1039</v>
      </c>
      <c r="U167" s="37">
        <v>70</v>
      </c>
      <c r="V167" s="34">
        <f>T167+U167</f>
        <v>1109</v>
      </c>
      <c r="W167" s="300">
        <f t="shared" si="92"/>
        <v>24.188129899216126</v>
      </c>
    </row>
    <row r="168" spans="2:23" ht="14.25" thickBot="1" thickTop="1">
      <c r="B168" s="1"/>
      <c r="C168" s="1"/>
      <c r="D168" s="1"/>
      <c r="E168" s="1"/>
      <c r="F168" s="1"/>
      <c r="G168" s="1"/>
      <c r="H168" s="1"/>
      <c r="I168" s="1"/>
      <c r="L168" s="42" t="s">
        <v>17</v>
      </c>
      <c r="M168" s="43">
        <f aca="true" t="shared" si="93" ref="M168:V168">+M165+M166+M167</f>
        <v>150</v>
      </c>
      <c r="N168" s="44">
        <f t="shared" si="93"/>
        <v>1896</v>
      </c>
      <c r="O168" s="43">
        <f t="shared" si="93"/>
        <v>2046</v>
      </c>
      <c r="P168" s="43">
        <f t="shared" si="93"/>
        <v>137</v>
      </c>
      <c r="Q168" s="43">
        <f t="shared" si="93"/>
        <v>2183</v>
      </c>
      <c r="R168" s="43">
        <f t="shared" si="93"/>
        <v>127</v>
      </c>
      <c r="S168" s="44">
        <f t="shared" si="93"/>
        <v>2742</v>
      </c>
      <c r="T168" s="43">
        <f t="shared" si="93"/>
        <v>2869</v>
      </c>
      <c r="U168" s="43">
        <f t="shared" si="93"/>
        <v>201</v>
      </c>
      <c r="V168" s="45">
        <f t="shared" si="93"/>
        <v>3070</v>
      </c>
      <c r="W168" s="298">
        <f t="shared" si="92"/>
        <v>40.632157581310125</v>
      </c>
    </row>
    <row r="169" spans="2:23" ht="13.5" thickTop="1">
      <c r="B169" s="1"/>
      <c r="C169" s="1"/>
      <c r="D169" s="1"/>
      <c r="E169" s="1"/>
      <c r="F169" s="1"/>
      <c r="G169" s="1"/>
      <c r="H169" s="1"/>
      <c r="I169" s="1"/>
      <c r="L169" s="4" t="s">
        <v>18</v>
      </c>
      <c r="M169" s="107">
        <v>43</v>
      </c>
      <c r="N169" s="108">
        <v>518</v>
      </c>
      <c r="O169" s="109">
        <f>M169+N169</f>
        <v>561</v>
      </c>
      <c r="P169" s="37">
        <v>50</v>
      </c>
      <c r="Q169" s="110">
        <f>O169+P169</f>
        <v>611</v>
      </c>
      <c r="R169" s="107">
        <v>27</v>
      </c>
      <c r="S169" s="108">
        <v>814</v>
      </c>
      <c r="T169" s="109">
        <f>R169+S169</f>
        <v>841</v>
      </c>
      <c r="U169" s="37">
        <v>60</v>
      </c>
      <c r="V169" s="34">
        <f>T169+U169</f>
        <v>901</v>
      </c>
      <c r="W169" s="300">
        <f t="shared" si="92"/>
        <v>47.46317512274959</v>
      </c>
    </row>
    <row r="170" spans="2:23" ht="12.75">
      <c r="B170" s="1"/>
      <c r="C170" s="1"/>
      <c r="D170" s="1"/>
      <c r="E170" s="1"/>
      <c r="F170" s="1"/>
      <c r="G170" s="1"/>
      <c r="H170" s="1"/>
      <c r="I170" s="1"/>
      <c r="L170" s="4" t="s">
        <v>19</v>
      </c>
      <c r="M170" s="32">
        <v>37</v>
      </c>
      <c r="N170" s="39">
        <v>621</v>
      </c>
      <c r="O170" s="36">
        <f>M170+N170</f>
        <v>658</v>
      </c>
      <c r="P170" s="37">
        <v>34</v>
      </c>
      <c r="Q170" s="38">
        <f>O170+P170</f>
        <v>692</v>
      </c>
      <c r="R170" s="32">
        <v>22</v>
      </c>
      <c r="S170" s="39">
        <v>734</v>
      </c>
      <c r="T170" s="36">
        <f>R170+S170</f>
        <v>756</v>
      </c>
      <c r="U170" s="37">
        <v>45</v>
      </c>
      <c r="V170" s="34">
        <f>T170+U170</f>
        <v>801</v>
      </c>
      <c r="W170" s="35">
        <f t="shared" si="92"/>
        <v>15.751445086705202</v>
      </c>
    </row>
    <row r="171" spans="2:23" ht="13.5" thickBot="1">
      <c r="B171" s="1"/>
      <c r="C171" s="1"/>
      <c r="D171" s="1"/>
      <c r="E171" s="1"/>
      <c r="F171" s="1"/>
      <c r="G171" s="1"/>
      <c r="H171" s="1"/>
      <c r="I171" s="1"/>
      <c r="L171" s="4" t="s">
        <v>20</v>
      </c>
      <c r="M171" s="32">
        <v>41</v>
      </c>
      <c r="N171" s="39">
        <v>856</v>
      </c>
      <c r="O171" s="36">
        <f>M171+N171</f>
        <v>897</v>
      </c>
      <c r="P171" s="37">
        <v>49</v>
      </c>
      <c r="Q171" s="38">
        <f>O171+P171</f>
        <v>946</v>
      </c>
      <c r="R171" s="32">
        <v>29</v>
      </c>
      <c r="S171" s="39">
        <v>839</v>
      </c>
      <c r="T171" s="36">
        <f>R171+S171</f>
        <v>868</v>
      </c>
      <c r="U171" s="37">
        <v>58</v>
      </c>
      <c r="V171" s="34">
        <f>T171+U171</f>
        <v>926</v>
      </c>
      <c r="W171" s="300">
        <f t="shared" si="92"/>
        <v>-2.1141649048625792</v>
      </c>
    </row>
    <row r="172" spans="2:23" ht="14.25" thickBot="1" thickTop="1">
      <c r="B172" s="1"/>
      <c r="C172" s="1"/>
      <c r="D172" s="1"/>
      <c r="E172" s="1"/>
      <c r="F172" s="1"/>
      <c r="G172" s="1"/>
      <c r="H172" s="1"/>
      <c r="I172" s="1"/>
      <c r="L172" s="47" t="s">
        <v>21</v>
      </c>
      <c r="M172" s="48">
        <f aca="true" t="shared" si="94" ref="M172:U172">M171+M170+M169</f>
        <v>121</v>
      </c>
      <c r="N172" s="52">
        <f t="shared" si="94"/>
        <v>1995</v>
      </c>
      <c r="O172" s="52">
        <f t="shared" si="94"/>
        <v>2116</v>
      </c>
      <c r="P172" s="50">
        <f t="shared" si="94"/>
        <v>133</v>
      </c>
      <c r="Q172" s="52">
        <f t="shared" si="94"/>
        <v>2249</v>
      </c>
      <c r="R172" s="48">
        <f t="shared" si="94"/>
        <v>78</v>
      </c>
      <c r="S172" s="52">
        <f t="shared" si="94"/>
        <v>2387</v>
      </c>
      <c r="T172" s="52">
        <f t="shared" si="94"/>
        <v>2465</v>
      </c>
      <c r="U172" s="50">
        <f t="shared" si="94"/>
        <v>163</v>
      </c>
      <c r="V172" s="52">
        <f>V170+V169+V171</f>
        <v>2628</v>
      </c>
      <c r="W172" s="298">
        <f t="shared" si="92"/>
        <v>16.851934192974653</v>
      </c>
    </row>
    <row r="173" spans="2:23" ht="13.5" thickTop="1">
      <c r="B173" s="1"/>
      <c r="C173" s="1"/>
      <c r="D173" s="1"/>
      <c r="E173" s="1"/>
      <c r="F173" s="1"/>
      <c r="G173" s="1"/>
      <c r="H173" s="1"/>
      <c r="I173" s="1"/>
      <c r="L173" s="4" t="s">
        <v>22</v>
      </c>
      <c r="M173" s="32">
        <v>44</v>
      </c>
      <c r="N173" s="39">
        <v>827</v>
      </c>
      <c r="O173" s="36">
        <f>M173+N173</f>
        <v>871</v>
      </c>
      <c r="P173" s="37">
        <v>47</v>
      </c>
      <c r="Q173" s="38">
        <f>O173+P173</f>
        <v>918</v>
      </c>
      <c r="R173" s="32">
        <v>21</v>
      </c>
      <c r="S173" s="39">
        <v>792</v>
      </c>
      <c r="T173" s="36">
        <f>R173+S173</f>
        <v>813</v>
      </c>
      <c r="U173" s="37">
        <v>59</v>
      </c>
      <c r="V173" s="34">
        <f>T173+U173</f>
        <v>872</v>
      </c>
      <c r="W173" s="300">
        <f t="shared" si="92"/>
        <v>-5.010893246187364</v>
      </c>
    </row>
    <row r="174" spans="2:23" ht="12.75">
      <c r="B174" s="1"/>
      <c r="C174" s="1"/>
      <c r="D174" s="1"/>
      <c r="E174" s="1"/>
      <c r="F174" s="1"/>
      <c r="G174" s="1"/>
      <c r="H174" s="1"/>
      <c r="I174" s="1"/>
      <c r="L174" s="4" t="s">
        <v>23</v>
      </c>
      <c r="M174" s="32">
        <v>49</v>
      </c>
      <c r="N174" s="39">
        <v>887</v>
      </c>
      <c r="O174" s="36">
        <f>M174+N174</f>
        <v>936</v>
      </c>
      <c r="P174" s="37">
        <v>51</v>
      </c>
      <c r="Q174" s="38">
        <f>O174+P174</f>
        <v>987</v>
      </c>
      <c r="R174" s="32">
        <v>21</v>
      </c>
      <c r="S174" s="39">
        <v>844</v>
      </c>
      <c r="T174" s="36">
        <f>+R174+S174</f>
        <v>865</v>
      </c>
      <c r="U174" s="37">
        <v>64</v>
      </c>
      <c r="V174" s="34">
        <f>+T174+U174</f>
        <v>929</v>
      </c>
      <c r="W174" s="300">
        <f aca="true" t="shared" si="95" ref="W174:W182">(V174-Q174)/Q174*100</f>
        <v>-5.8763931104356635</v>
      </c>
    </row>
    <row r="175" spans="2:23" ht="13.5" thickBot="1">
      <c r="B175" s="1"/>
      <c r="C175" s="1"/>
      <c r="D175" s="1"/>
      <c r="E175" s="1"/>
      <c r="F175" s="1"/>
      <c r="G175" s="1"/>
      <c r="H175" s="1"/>
      <c r="I175" s="1"/>
      <c r="L175" s="4" t="s">
        <v>24</v>
      </c>
      <c r="M175" s="32">
        <v>37</v>
      </c>
      <c r="N175" s="39">
        <v>824</v>
      </c>
      <c r="O175" s="54">
        <f>M175+N175</f>
        <v>861</v>
      </c>
      <c r="P175" s="55">
        <v>57</v>
      </c>
      <c r="Q175" s="38">
        <f>O175+P175</f>
        <v>918</v>
      </c>
      <c r="R175" s="32">
        <v>30</v>
      </c>
      <c r="S175" s="39">
        <v>850</v>
      </c>
      <c r="T175" s="54">
        <f>+R175+S175</f>
        <v>880</v>
      </c>
      <c r="U175" s="55">
        <v>60</v>
      </c>
      <c r="V175" s="34">
        <f>+T175+U175</f>
        <v>940</v>
      </c>
      <c r="W175" s="300">
        <f t="shared" si="95"/>
        <v>2.3965141612200433</v>
      </c>
    </row>
    <row r="176" spans="2:23" ht="14.25" thickBot="1" thickTop="1">
      <c r="B176" s="1"/>
      <c r="C176" s="1"/>
      <c r="D176" s="1"/>
      <c r="E176" s="1"/>
      <c r="F176" s="1"/>
      <c r="G176" s="1"/>
      <c r="H176" s="1"/>
      <c r="I176" s="1"/>
      <c r="L176" s="47" t="s">
        <v>25</v>
      </c>
      <c r="M176" s="48">
        <f aca="true" t="shared" si="96" ref="M176:V176">+M173+M174+M175</f>
        <v>130</v>
      </c>
      <c r="N176" s="48">
        <f t="shared" si="96"/>
        <v>2538</v>
      </c>
      <c r="O176" s="50">
        <f t="shared" si="96"/>
        <v>2668</v>
      </c>
      <c r="P176" s="50">
        <f t="shared" si="96"/>
        <v>155</v>
      </c>
      <c r="Q176" s="50">
        <f t="shared" si="96"/>
        <v>2823</v>
      </c>
      <c r="R176" s="48">
        <f t="shared" si="96"/>
        <v>72</v>
      </c>
      <c r="S176" s="48">
        <f t="shared" si="96"/>
        <v>2486</v>
      </c>
      <c r="T176" s="50">
        <f t="shared" si="96"/>
        <v>2558</v>
      </c>
      <c r="U176" s="50">
        <f t="shared" si="96"/>
        <v>183</v>
      </c>
      <c r="V176" s="50">
        <f t="shared" si="96"/>
        <v>2741</v>
      </c>
      <c r="W176" s="298">
        <f t="shared" si="95"/>
        <v>-2.9047113000354234</v>
      </c>
    </row>
    <row r="177" spans="12:23" s="114" customFormat="1" ht="12.75" customHeight="1" thickTop="1">
      <c r="L177" s="115" t="s">
        <v>27</v>
      </c>
      <c r="M177" s="116">
        <v>40</v>
      </c>
      <c r="N177" s="117">
        <v>834</v>
      </c>
      <c r="O177" s="129">
        <f>M177+N177</f>
        <v>874</v>
      </c>
      <c r="P177" s="130">
        <v>54</v>
      </c>
      <c r="Q177" s="120">
        <f>O177+P177</f>
        <v>928</v>
      </c>
      <c r="R177" s="116">
        <v>30</v>
      </c>
      <c r="S177" s="117">
        <v>817</v>
      </c>
      <c r="T177" s="129">
        <f>+R177+S177</f>
        <v>847</v>
      </c>
      <c r="U177" s="130">
        <v>70</v>
      </c>
      <c r="V177" s="121">
        <f>+T177+U177</f>
        <v>917</v>
      </c>
      <c r="W177" s="300">
        <f t="shared" si="95"/>
        <v>-1.1853448275862069</v>
      </c>
    </row>
    <row r="178" spans="2:23" s="114" customFormat="1" ht="12.75" customHeight="1">
      <c r="B178" s="113"/>
      <c r="C178" s="113"/>
      <c r="D178" s="113"/>
      <c r="E178" s="113"/>
      <c r="F178" s="113"/>
      <c r="G178" s="113"/>
      <c r="H178" s="113"/>
      <c r="I178" s="113"/>
      <c r="L178" s="115" t="s">
        <v>28</v>
      </c>
      <c r="M178" s="116">
        <v>51</v>
      </c>
      <c r="N178" s="117">
        <v>853</v>
      </c>
      <c r="O178" s="129">
        <f>M178+N178</f>
        <v>904</v>
      </c>
      <c r="P178" s="119">
        <v>64</v>
      </c>
      <c r="Q178" s="120">
        <f>O178+P178</f>
        <v>968</v>
      </c>
      <c r="R178" s="116">
        <v>24</v>
      </c>
      <c r="S178" s="117">
        <v>740</v>
      </c>
      <c r="T178" s="129">
        <f>+R178+S178</f>
        <v>764</v>
      </c>
      <c r="U178" s="119">
        <v>81</v>
      </c>
      <c r="V178" s="129">
        <f>+T178+U178</f>
        <v>845</v>
      </c>
      <c r="W178" s="300">
        <f t="shared" si="95"/>
        <v>-12.706611570247933</v>
      </c>
    </row>
    <row r="179" spans="2:23" s="114" customFormat="1" ht="12.75" customHeight="1" thickBot="1">
      <c r="B179" s="113"/>
      <c r="C179" s="113"/>
      <c r="D179" s="113"/>
      <c r="E179" s="113"/>
      <c r="F179" s="113"/>
      <c r="G179" s="113"/>
      <c r="H179" s="113"/>
      <c r="I179" s="113"/>
      <c r="L179" s="115" t="s">
        <v>29</v>
      </c>
      <c r="M179" s="116">
        <v>39</v>
      </c>
      <c r="N179" s="117">
        <v>805</v>
      </c>
      <c r="O179" s="118">
        <f>M179+N179</f>
        <v>844</v>
      </c>
      <c r="P179" s="132">
        <v>54</v>
      </c>
      <c r="Q179" s="120">
        <f>O179+P179</f>
        <v>898</v>
      </c>
      <c r="R179" s="116">
        <v>35</v>
      </c>
      <c r="S179" s="117">
        <v>800</v>
      </c>
      <c r="T179" s="129">
        <f>+R179+S179</f>
        <v>835</v>
      </c>
      <c r="U179" s="132">
        <v>51</v>
      </c>
      <c r="V179" s="121">
        <f>+T179+U179</f>
        <v>886</v>
      </c>
      <c r="W179" s="300">
        <f t="shared" si="95"/>
        <v>-1.3363028953229399</v>
      </c>
    </row>
    <row r="180" spans="2:23" ht="14.25" thickBot="1" thickTop="1">
      <c r="B180" s="1"/>
      <c r="C180" s="1"/>
      <c r="D180" s="1"/>
      <c r="E180" s="1"/>
      <c r="F180" s="1"/>
      <c r="G180" s="1"/>
      <c r="H180" s="1"/>
      <c r="I180" s="1"/>
      <c r="L180" s="42" t="s">
        <v>30</v>
      </c>
      <c r="M180" s="43">
        <f aca="true" t="shared" si="97" ref="M180:V180">+M177+M178+M179</f>
        <v>130</v>
      </c>
      <c r="N180" s="44">
        <f t="shared" si="97"/>
        <v>2492</v>
      </c>
      <c r="O180" s="43">
        <f t="shared" si="97"/>
        <v>2622</v>
      </c>
      <c r="P180" s="43">
        <f t="shared" si="97"/>
        <v>172</v>
      </c>
      <c r="Q180" s="46">
        <f t="shared" si="97"/>
        <v>2794</v>
      </c>
      <c r="R180" s="43">
        <f t="shared" si="97"/>
        <v>89</v>
      </c>
      <c r="S180" s="44">
        <f t="shared" si="97"/>
        <v>2357</v>
      </c>
      <c r="T180" s="43">
        <f t="shared" si="97"/>
        <v>2446</v>
      </c>
      <c r="U180" s="43">
        <f t="shared" si="97"/>
        <v>202</v>
      </c>
      <c r="V180" s="46">
        <f t="shared" si="97"/>
        <v>2648</v>
      </c>
      <c r="W180" s="298">
        <f t="shared" si="95"/>
        <v>-5.225483178239084</v>
      </c>
    </row>
    <row r="181" spans="1:24" ht="14.25" thickBot="1" thickTop="1">
      <c r="A181" s="76"/>
      <c r="B181" s="302"/>
      <c r="C181" s="305"/>
      <c r="D181" s="305"/>
      <c r="E181" s="305"/>
      <c r="F181" s="305"/>
      <c r="G181" s="305"/>
      <c r="H181" s="305"/>
      <c r="I181" s="306"/>
      <c r="J181" s="307"/>
      <c r="L181" s="42" t="s">
        <v>69</v>
      </c>
      <c r="M181" s="43">
        <f aca="true" t="shared" si="98" ref="M181:V181">+M172+M176+M177+M178+M179</f>
        <v>381</v>
      </c>
      <c r="N181" s="44">
        <f t="shared" si="98"/>
        <v>7025</v>
      </c>
      <c r="O181" s="43">
        <f t="shared" si="98"/>
        <v>7406</v>
      </c>
      <c r="P181" s="43">
        <f t="shared" si="98"/>
        <v>460</v>
      </c>
      <c r="Q181" s="43">
        <f t="shared" si="98"/>
        <v>7866</v>
      </c>
      <c r="R181" s="43">
        <f t="shared" si="98"/>
        <v>239</v>
      </c>
      <c r="S181" s="44">
        <f t="shared" si="98"/>
        <v>7230</v>
      </c>
      <c r="T181" s="43">
        <f t="shared" si="98"/>
        <v>7469</v>
      </c>
      <c r="U181" s="43">
        <f t="shared" si="98"/>
        <v>548</v>
      </c>
      <c r="V181" s="45">
        <f t="shared" si="98"/>
        <v>8017</v>
      </c>
      <c r="W181" s="298">
        <f>(V181-Q181)/Q181*100</f>
        <v>1.9196542079837273</v>
      </c>
      <c r="X181" s="112"/>
    </row>
    <row r="182" spans="2:23" ht="14.25" thickBot="1" thickTop="1">
      <c r="B182" s="1"/>
      <c r="C182" s="1"/>
      <c r="D182" s="1"/>
      <c r="E182" s="1"/>
      <c r="F182" s="1"/>
      <c r="G182" s="1"/>
      <c r="H182" s="1"/>
      <c r="I182" s="1"/>
      <c r="L182" s="42" t="s">
        <v>9</v>
      </c>
      <c r="M182" s="43">
        <f aca="true" t="shared" si="99" ref="M182:V182">+M172+M176+M180+M168</f>
        <v>531</v>
      </c>
      <c r="N182" s="44">
        <f t="shared" si="99"/>
        <v>8921</v>
      </c>
      <c r="O182" s="43">
        <f t="shared" si="99"/>
        <v>9452</v>
      </c>
      <c r="P182" s="43">
        <f t="shared" si="99"/>
        <v>597</v>
      </c>
      <c r="Q182" s="43">
        <f t="shared" si="99"/>
        <v>10049</v>
      </c>
      <c r="R182" s="43">
        <f t="shared" si="99"/>
        <v>366</v>
      </c>
      <c r="S182" s="44">
        <f t="shared" si="99"/>
        <v>9972</v>
      </c>
      <c r="T182" s="43">
        <f t="shared" si="99"/>
        <v>10338</v>
      </c>
      <c r="U182" s="43">
        <f t="shared" si="99"/>
        <v>749</v>
      </c>
      <c r="V182" s="43">
        <f t="shared" si="99"/>
        <v>11087</v>
      </c>
      <c r="W182" s="298">
        <f t="shared" si="95"/>
        <v>10.329386008558066</v>
      </c>
    </row>
    <row r="183" spans="2:12" ht="13.5" thickTop="1">
      <c r="B183" s="1"/>
      <c r="C183" s="1"/>
      <c r="D183" s="1"/>
      <c r="E183" s="1"/>
      <c r="F183" s="1"/>
      <c r="G183" s="1"/>
      <c r="H183" s="1"/>
      <c r="I183" s="1"/>
      <c r="L183" s="68" t="s">
        <v>67</v>
      </c>
    </row>
    <row r="184" spans="2:23" ht="12.75">
      <c r="B184" s="1"/>
      <c r="C184" s="1"/>
      <c r="D184" s="1"/>
      <c r="E184" s="1"/>
      <c r="F184" s="1"/>
      <c r="G184" s="1"/>
      <c r="H184" s="1"/>
      <c r="I184" s="1"/>
      <c r="L184" s="316" t="s">
        <v>53</v>
      </c>
      <c r="M184" s="316"/>
      <c r="N184" s="316"/>
      <c r="O184" s="316"/>
      <c r="P184" s="316"/>
      <c r="Q184" s="316"/>
      <c r="R184" s="316"/>
      <c r="S184" s="316"/>
      <c r="T184" s="316"/>
      <c r="U184" s="316"/>
      <c r="V184" s="316"/>
      <c r="W184" s="316"/>
    </row>
    <row r="185" spans="2:23" ht="15.75">
      <c r="B185" s="1"/>
      <c r="C185" s="1"/>
      <c r="D185" s="1"/>
      <c r="E185" s="1"/>
      <c r="F185" s="1"/>
      <c r="G185" s="1"/>
      <c r="H185" s="1"/>
      <c r="I185" s="1"/>
      <c r="L185" s="317" t="s">
        <v>54</v>
      </c>
      <c r="M185" s="317"/>
      <c r="N185" s="317"/>
      <c r="O185" s="317"/>
      <c r="P185" s="317"/>
      <c r="Q185" s="317"/>
      <c r="R185" s="317"/>
      <c r="S185" s="317"/>
      <c r="T185" s="317"/>
      <c r="U185" s="317"/>
      <c r="V185" s="317"/>
      <c r="W185" s="317"/>
    </row>
    <row r="186" spans="2:23" ht="13.5" thickBot="1">
      <c r="B186" s="1"/>
      <c r="C186" s="1"/>
      <c r="D186" s="1"/>
      <c r="E186" s="1"/>
      <c r="F186" s="1"/>
      <c r="G186" s="1"/>
      <c r="H186" s="1"/>
      <c r="I186" s="1"/>
      <c r="W186" s="75" t="s">
        <v>43</v>
      </c>
    </row>
    <row r="187" spans="2:23" ht="17.25" thickBot="1" thickTop="1">
      <c r="B187" s="1"/>
      <c r="C187" s="1"/>
      <c r="D187" s="1"/>
      <c r="E187" s="1"/>
      <c r="F187" s="1"/>
      <c r="G187" s="1"/>
      <c r="H187" s="1"/>
      <c r="I187" s="1"/>
      <c r="L187" s="2"/>
      <c r="M187" s="324" t="s">
        <v>66</v>
      </c>
      <c r="N187" s="325"/>
      <c r="O187" s="325"/>
      <c r="P187" s="325"/>
      <c r="Q187" s="326"/>
      <c r="R187" s="327" t="s">
        <v>65</v>
      </c>
      <c r="S187" s="328"/>
      <c r="T187" s="328"/>
      <c r="U187" s="328"/>
      <c r="V187" s="329"/>
      <c r="W187" s="3" t="s">
        <v>4</v>
      </c>
    </row>
    <row r="188" spans="2:23" ht="13.5" thickTop="1">
      <c r="B188" s="1"/>
      <c r="C188" s="1"/>
      <c r="D188" s="1"/>
      <c r="E188" s="1"/>
      <c r="F188" s="1"/>
      <c r="G188" s="1"/>
      <c r="H188" s="1"/>
      <c r="I188" s="1"/>
      <c r="L188" s="4" t="s">
        <v>5</v>
      </c>
      <c r="M188" s="5"/>
      <c r="N188" s="9"/>
      <c r="O188" s="10"/>
      <c r="P188" s="11"/>
      <c r="Q188" s="12"/>
      <c r="R188" s="5"/>
      <c r="S188" s="9"/>
      <c r="T188" s="10"/>
      <c r="U188" s="11"/>
      <c r="V188" s="12"/>
      <c r="W188" s="8" t="s">
        <v>6</v>
      </c>
    </row>
    <row r="189" spans="2:23" ht="13.5" thickBot="1">
      <c r="B189" s="1"/>
      <c r="C189" s="1"/>
      <c r="D189" s="1"/>
      <c r="E189" s="1"/>
      <c r="F189" s="1"/>
      <c r="G189" s="1"/>
      <c r="H189" s="1"/>
      <c r="I189" s="1"/>
      <c r="L189" s="13"/>
      <c r="M189" s="17" t="s">
        <v>44</v>
      </c>
      <c r="N189" s="18" t="s">
        <v>45</v>
      </c>
      <c r="O189" s="19" t="s">
        <v>46</v>
      </c>
      <c r="P189" s="20" t="s">
        <v>13</v>
      </c>
      <c r="Q189" s="21" t="s">
        <v>9</v>
      </c>
      <c r="R189" s="17" t="s">
        <v>44</v>
      </c>
      <c r="S189" s="18" t="s">
        <v>45</v>
      </c>
      <c r="T189" s="19" t="s">
        <v>46</v>
      </c>
      <c r="U189" s="20" t="s">
        <v>13</v>
      </c>
      <c r="V189" s="21" t="s">
        <v>9</v>
      </c>
      <c r="W189" s="16"/>
    </row>
    <row r="190" spans="2:23" ht="4.5" customHeight="1" thickTop="1">
      <c r="B190" s="1"/>
      <c r="C190" s="1"/>
      <c r="D190" s="1"/>
      <c r="E190" s="1"/>
      <c r="F190" s="1"/>
      <c r="G190" s="1"/>
      <c r="H190" s="1"/>
      <c r="I190" s="1"/>
      <c r="L190" s="4"/>
      <c r="M190" s="26"/>
      <c r="N190" s="27"/>
      <c r="O190" s="28"/>
      <c r="P190" s="29"/>
      <c r="Q190" s="30"/>
      <c r="R190" s="26"/>
      <c r="S190" s="27"/>
      <c r="T190" s="28"/>
      <c r="U190" s="29"/>
      <c r="V190" s="31"/>
      <c r="W190" s="11"/>
    </row>
    <row r="191" spans="2:23" ht="12.75">
      <c r="B191" s="1"/>
      <c r="C191" s="1"/>
      <c r="D191" s="1"/>
      <c r="E191" s="1"/>
      <c r="F191" s="1"/>
      <c r="G191" s="1"/>
      <c r="H191" s="1"/>
      <c r="I191" s="1"/>
      <c r="L191" s="4" t="s">
        <v>14</v>
      </c>
      <c r="M191" s="32">
        <v>0</v>
      </c>
      <c r="N191" s="39">
        <v>1</v>
      </c>
      <c r="O191" s="36">
        <f>M191+N191</f>
        <v>1</v>
      </c>
      <c r="P191" s="37">
        <v>0</v>
      </c>
      <c r="Q191" s="38">
        <f>O191+P191</f>
        <v>1</v>
      </c>
      <c r="R191" s="32">
        <v>0</v>
      </c>
      <c r="S191" s="39">
        <v>0</v>
      </c>
      <c r="T191" s="36">
        <f>R191+S191</f>
        <v>0</v>
      </c>
      <c r="U191" s="37">
        <v>0</v>
      </c>
      <c r="V191" s="34">
        <f>T191+U191</f>
        <v>0</v>
      </c>
      <c r="W191" s="300">
        <f>(V191-Q191)/Q191*100</f>
        <v>-100</v>
      </c>
    </row>
    <row r="192" spans="2:23" ht="12.75">
      <c r="B192" s="1"/>
      <c r="C192" s="1"/>
      <c r="D192" s="1"/>
      <c r="E192" s="1"/>
      <c r="F192" s="1"/>
      <c r="G192" s="1"/>
      <c r="H192" s="1"/>
      <c r="I192" s="1"/>
      <c r="L192" s="4" t="s">
        <v>15</v>
      </c>
      <c r="M192" s="32">
        <v>0</v>
      </c>
      <c r="N192" s="39">
        <v>0</v>
      </c>
      <c r="O192" s="36">
        <f>M192+N192</f>
        <v>0</v>
      </c>
      <c r="P192" s="37">
        <v>0</v>
      </c>
      <c r="Q192" s="38">
        <f>O192+P192</f>
        <v>0</v>
      </c>
      <c r="R192" s="32">
        <v>0</v>
      </c>
      <c r="S192" s="39">
        <v>0</v>
      </c>
      <c r="T192" s="36">
        <f>R192+S192</f>
        <v>0</v>
      </c>
      <c r="U192" s="37">
        <v>0</v>
      </c>
      <c r="V192" s="34">
        <f>T192+U192</f>
        <v>0</v>
      </c>
      <c r="W192" s="35">
        <f>IF(Q192=0,0,((V192/Q192)-1)*100)</f>
        <v>0</v>
      </c>
    </row>
    <row r="193" spans="2:23" ht="13.5" thickBot="1">
      <c r="B193" s="1"/>
      <c r="C193" s="1"/>
      <c r="D193" s="1"/>
      <c r="E193" s="1"/>
      <c r="F193" s="1"/>
      <c r="G193" s="1"/>
      <c r="H193" s="1"/>
      <c r="I193" s="1"/>
      <c r="L193" s="13" t="s">
        <v>16</v>
      </c>
      <c r="M193" s="32">
        <v>0</v>
      </c>
      <c r="N193" s="39">
        <v>0</v>
      </c>
      <c r="O193" s="36">
        <f>M193+N193</f>
        <v>0</v>
      </c>
      <c r="P193" s="37">
        <v>0</v>
      </c>
      <c r="Q193" s="38">
        <f>O193+P193</f>
        <v>0</v>
      </c>
      <c r="R193" s="32">
        <v>0</v>
      </c>
      <c r="S193" s="39">
        <v>1</v>
      </c>
      <c r="T193" s="36">
        <f>R193+S193</f>
        <v>1</v>
      </c>
      <c r="U193" s="37">
        <v>0</v>
      </c>
      <c r="V193" s="34">
        <f>T193+U193</f>
        <v>1</v>
      </c>
      <c r="W193" s="35">
        <f>IF(Q193=0,0,((V193/Q193)-1)*100)</f>
        <v>0</v>
      </c>
    </row>
    <row r="194" spans="2:23" ht="14.25" thickBot="1" thickTop="1">
      <c r="B194" s="1"/>
      <c r="C194" s="1"/>
      <c r="D194" s="1"/>
      <c r="E194" s="1"/>
      <c r="F194" s="1"/>
      <c r="G194" s="1"/>
      <c r="H194" s="1"/>
      <c r="I194" s="1"/>
      <c r="L194" s="42" t="s">
        <v>17</v>
      </c>
      <c r="M194" s="43">
        <f aca="true" t="shared" si="100" ref="M194:V194">+M191+M192+M193</f>
        <v>0</v>
      </c>
      <c r="N194" s="44">
        <f t="shared" si="100"/>
        <v>1</v>
      </c>
      <c r="O194" s="43">
        <f t="shared" si="100"/>
        <v>1</v>
      </c>
      <c r="P194" s="43">
        <f t="shared" si="100"/>
        <v>0</v>
      </c>
      <c r="Q194" s="43">
        <f t="shared" si="100"/>
        <v>1</v>
      </c>
      <c r="R194" s="43">
        <f t="shared" si="100"/>
        <v>0</v>
      </c>
      <c r="S194" s="44">
        <f t="shared" si="100"/>
        <v>1</v>
      </c>
      <c r="T194" s="43">
        <f t="shared" si="100"/>
        <v>1</v>
      </c>
      <c r="U194" s="43">
        <f t="shared" si="100"/>
        <v>0</v>
      </c>
      <c r="V194" s="45">
        <f t="shared" si="100"/>
        <v>1</v>
      </c>
      <c r="W194" s="57">
        <f>(V194-Q194)/Q194*100</f>
        <v>0</v>
      </c>
    </row>
    <row r="195" spans="2:23" ht="13.5" thickTop="1">
      <c r="B195" s="1"/>
      <c r="C195" s="1"/>
      <c r="D195" s="1"/>
      <c r="E195" s="1"/>
      <c r="F195" s="1"/>
      <c r="G195" s="1"/>
      <c r="H195" s="1"/>
      <c r="I195" s="1"/>
      <c r="L195" s="4" t="s">
        <v>18</v>
      </c>
      <c r="M195" s="32">
        <v>0</v>
      </c>
      <c r="N195" s="39">
        <v>0</v>
      </c>
      <c r="O195" s="36">
        <f>M195+N195</f>
        <v>0</v>
      </c>
      <c r="P195" s="37">
        <v>0</v>
      </c>
      <c r="Q195" s="38">
        <f>O195+P195</f>
        <v>0</v>
      </c>
      <c r="R195" s="32">
        <v>0</v>
      </c>
      <c r="S195" s="39">
        <v>0</v>
      </c>
      <c r="T195" s="36">
        <f>R195+S195</f>
        <v>0</v>
      </c>
      <c r="U195" s="37">
        <v>0</v>
      </c>
      <c r="V195" s="34">
        <f>T195+U195</f>
        <v>0</v>
      </c>
      <c r="W195" s="35">
        <f aca="true" t="shared" si="101" ref="W195:W208">IF(Q195=0,0,((V195/Q195)-1)*100)</f>
        <v>0</v>
      </c>
    </row>
    <row r="196" spans="2:23" ht="12.75">
      <c r="B196" s="1"/>
      <c r="C196" s="1"/>
      <c r="D196" s="1"/>
      <c r="E196" s="1"/>
      <c r="F196" s="1"/>
      <c r="G196" s="1"/>
      <c r="H196" s="1"/>
      <c r="I196" s="1"/>
      <c r="L196" s="4" t="s">
        <v>19</v>
      </c>
      <c r="M196" s="32">
        <v>0</v>
      </c>
      <c r="N196" s="39">
        <v>0</v>
      </c>
      <c r="O196" s="36">
        <f>M196+N196</f>
        <v>0</v>
      </c>
      <c r="P196" s="37">
        <v>0</v>
      </c>
      <c r="Q196" s="38">
        <f>O196+P196</f>
        <v>0</v>
      </c>
      <c r="R196" s="32">
        <v>0</v>
      </c>
      <c r="S196" s="39">
        <v>1</v>
      </c>
      <c r="T196" s="36">
        <f>R196+S196</f>
        <v>1</v>
      </c>
      <c r="U196" s="37">
        <v>0</v>
      </c>
      <c r="V196" s="34">
        <f>T196+U196</f>
        <v>1</v>
      </c>
      <c r="W196" s="35">
        <f t="shared" si="101"/>
        <v>0</v>
      </c>
    </row>
    <row r="197" spans="2:23" ht="13.5" thickBot="1">
      <c r="B197" s="1"/>
      <c r="C197" s="1"/>
      <c r="D197" s="1"/>
      <c r="E197" s="1"/>
      <c r="F197" s="1"/>
      <c r="G197" s="1"/>
      <c r="H197" s="1"/>
      <c r="I197" s="1"/>
      <c r="L197" s="4" t="s">
        <v>20</v>
      </c>
      <c r="M197" s="32">
        <v>0</v>
      </c>
      <c r="N197" s="39">
        <v>0</v>
      </c>
      <c r="O197" s="36">
        <f>M197+N197</f>
        <v>0</v>
      </c>
      <c r="P197" s="37">
        <v>0</v>
      </c>
      <c r="Q197" s="38">
        <f>O197+P197</f>
        <v>0</v>
      </c>
      <c r="R197" s="32">
        <v>0</v>
      </c>
      <c r="S197" s="39">
        <v>0</v>
      </c>
      <c r="T197" s="36">
        <f>R197+S197</f>
        <v>0</v>
      </c>
      <c r="U197" s="37">
        <v>0</v>
      </c>
      <c r="V197" s="34">
        <f>T197+U197</f>
        <v>0</v>
      </c>
      <c r="W197" s="35">
        <f t="shared" si="101"/>
        <v>0</v>
      </c>
    </row>
    <row r="198" spans="2:23" ht="14.25" thickBot="1" thickTop="1">
      <c r="B198" s="1"/>
      <c r="C198" s="1"/>
      <c r="D198" s="1"/>
      <c r="E198" s="1"/>
      <c r="F198" s="1"/>
      <c r="G198" s="1"/>
      <c r="H198" s="1"/>
      <c r="I198" s="1"/>
      <c r="L198" s="47" t="s">
        <v>21</v>
      </c>
      <c r="M198" s="48">
        <f aca="true" t="shared" si="102" ref="M198:U198">M197+M196+M195</f>
        <v>0</v>
      </c>
      <c r="N198" s="49">
        <f t="shared" si="102"/>
        <v>0</v>
      </c>
      <c r="O198" s="52">
        <f t="shared" si="102"/>
        <v>0</v>
      </c>
      <c r="P198" s="50">
        <f t="shared" si="102"/>
        <v>0</v>
      </c>
      <c r="Q198" s="111">
        <f t="shared" si="102"/>
        <v>0</v>
      </c>
      <c r="R198" s="48">
        <f t="shared" si="102"/>
        <v>0</v>
      </c>
      <c r="S198" s="49">
        <f t="shared" si="102"/>
        <v>1</v>
      </c>
      <c r="T198" s="50">
        <f t="shared" si="102"/>
        <v>1</v>
      </c>
      <c r="U198" s="50">
        <f t="shared" si="102"/>
        <v>0</v>
      </c>
      <c r="V198" s="50">
        <f>V196+V195+V197</f>
        <v>1</v>
      </c>
      <c r="W198" s="239">
        <f t="shared" si="101"/>
        <v>0</v>
      </c>
    </row>
    <row r="199" spans="2:23" ht="13.5" thickTop="1">
      <c r="B199" s="1"/>
      <c r="C199" s="1"/>
      <c r="D199" s="1"/>
      <c r="E199" s="1"/>
      <c r="F199" s="1"/>
      <c r="G199" s="1"/>
      <c r="H199" s="1"/>
      <c r="I199" s="1"/>
      <c r="L199" s="4" t="s">
        <v>22</v>
      </c>
      <c r="M199" s="32">
        <v>0</v>
      </c>
      <c r="N199" s="39">
        <v>0</v>
      </c>
      <c r="O199" s="36">
        <f>M199+N199</f>
        <v>0</v>
      </c>
      <c r="P199" s="37">
        <v>0</v>
      </c>
      <c r="Q199" s="38">
        <f>O199+P199</f>
        <v>0</v>
      </c>
      <c r="R199" s="32">
        <v>0</v>
      </c>
      <c r="S199" s="39">
        <v>0</v>
      </c>
      <c r="T199" s="36">
        <f>R199+S199</f>
        <v>0</v>
      </c>
      <c r="U199" s="37">
        <v>0</v>
      </c>
      <c r="V199" s="34">
        <f>T199+U199</f>
        <v>0</v>
      </c>
      <c r="W199" s="35">
        <f t="shared" si="101"/>
        <v>0</v>
      </c>
    </row>
    <row r="200" spans="2:23" ht="12.75">
      <c r="B200" s="1"/>
      <c r="C200" s="1"/>
      <c r="D200" s="1"/>
      <c r="E200" s="1"/>
      <c r="F200" s="1"/>
      <c r="G200" s="1"/>
      <c r="H200" s="1"/>
      <c r="I200" s="1"/>
      <c r="L200" s="4" t="s">
        <v>23</v>
      </c>
      <c r="M200" s="32">
        <v>0</v>
      </c>
      <c r="N200" s="39">
        <v>0</v>
      </c>
      <c r="O200" s="36">
        <f>M200+N200</f>
        <v>0</v>
      </c>
      <c r="P200" s="37">
        <v>0</v>
      </c>
      <c r="Q200" s="38">
        <f>O200+P200</f>
        <v>0</v>
      </c>
      <c r="R200" s="32">
        <v>0</v>
      </c>
      <c r="S200" s="39">
        <v>0</v>
      </c>
      <c r="T200" s="36">
        <f>+R200+S200</f>
        <v>0</v>
      </c>
      <c r="U200" s="37">
        <v>0</v>
      </c>
      <c r="V200" s="34">
        <f>+T200+U200</f>
        <v>0</v>
      </c>
      <c r="W200" s="35">
        <f t="shared" si="101"/>
        <v>0</v>
      </c>
    </row>
    <row r="201" spans="2:23" ht="13.5" thickBot="1">
      <c r="B201" s="1"/>
      <c r="C201" s="1"/>
      <c r="D201" s="1"/>
      <c r="E201" s="1"/>
      <c r="F201" s="1"/>
      <c r="G201" s="1"/>
      <c r="H201" s="1"/>
      <c r="I201" s="1"/>
      <c r="L201" s="4" t="s">
        <v>24</v>
      </c>
      <c r="M201" s="32">
        <v>0</v>
      </c>
      <c r="N201" s="39">
        <v>2</v>
      </c>
      <c r="O201" s="54">
        <f>M201+N201</f>
        <v>2</v>
      </c>
      <c r="P201" s="55">
        <v>0</v>
      </c>
      <c r="Q201" s="38">
        <f>O201+P201</f>
        <v>2</v>
      </c>
      <c r="R201" s="32">
        <v>0</v>
      </c>
      <c r="S201" s="39">
        <v>0</v>
      </c>
      <c r="T201" s="54">
        <f>+R201+S201</f>
        <v>0</v>
      </c>
      <c r="U201" s="55">
        <v>0</v>
      </c>
      <c r="V201" s="34">
        <f>+T201+U201</f>
        <v>0</v>
      </c>
      <c r="W201" s="300">
        <f t="shared" si="101"/>
        <v>-100</v>
      </c>
    </row>
    <row r="202" spans="2:23" ht="14.25" thickBot="1" thickTop="1">
      <c r="B202" s="1"/>
      <c r="C202" s="1"/>
      <c r="D202" s="1"/>
      <c r="E202" s="1"/>
      <c r="F202" s="1"/>
      <c r="G202" s="1"/>
      <c r="H202" s="1"/>
      <c r="I202" s="1"/>
      <c r="L202" s="47" t="s">
        <v>25</v>
      </c>
      <c r="M202" s="48">
        <f aca="true" t="shared" si="103" ref="M202:V202">+M199+M200+M201</f>
        <v>0</v>
      </c>
      <c r="N202" s="48">
        <f t="shared" si="103"/>
        <v>2</v>
      </c>
      <c r="O202" s="50">
        <f t="shared" si="103"/>
        <v>2</v>
      </c>
      <c r="P202" s="50">
        <f t="shared" si="103"/>
        <v>0</v>
      </c>
      <c r="Q202" s="50">
        <f t="shared" si="103"/>
        <v>2</v>
      </c>
      <c r="R202" s="48">
        <f t="shared" si="103"/>
        <v>0</v>
      </c>
      <c r="S202" s="48">
        <f t="shared" si="103"/>
        <v>0</v>
      </c>
      <c r="T202" s="50">
        <f t="shared" si="103"/>
        <v>0</v>
      </c>
      <c r="U202" s="50">
        <f t="shared" si="103"/>
        <v>0</v>
      </c>
      <c r="V202" s="50">
        <f t="shared" si="103"/>
        <v>0</v>
      </c>
      <c r="W202" s="298">
        <f t="shared" si="101"/>
        <v>-100</v>
      </c>
    </row>
    <row r="203" spans="12:23" s="114" customFormat="1" ht="12.75" customHeight="1" thickTop="1">
      <c r="L203" s="115" t="s">
        <v>27</v>
      </c>
      <c r="M203" s="116">
        <v>0</v>
      </c>
      <c r="N203" s="117">
        <v>0</v>
      </c>
      <c r="O203" s="129">
        <f>M203+N203</f>
        <v>0</v>
      </c>
      <c r="P203" s="130">
        <v>0</v>
      </c>
      <c r="Q203" s="120">
        <f>O203+P203</f>
        <v>0</v>
      </c>
      <c r="R203" s="116">
        <v>0</v>
      </c>
      <c r="S203" s="117">
        <v>0</v>
      </c>
      <c r="T203" s="129">
        <f>+R203+S203</f>
        <v>0</v>
      </c>
      <c r="U203" s="130">
        <v>0</v>
      </c>
      <c r="V203" s="121">
        <f>+T203+U203</f>
        <v>0</v>
      </c>
      <c r="W203" s="35">
        <f t="shared" si="101"/>
        <v>0</v>
      </c>
    </row>
    <row r="204" spans="2:23" s="114" customFormat="1" ht="12.75" customHeight="1">
      <c r="B204" s="113"/>
      <c r="C204" s="113"/>
      <c r="D204" s="113"/>
      <c r="E204" s="113"/>
      <c r="F204" s="113"/>
      <c r="G204" s="113"/>
      <c r="H204" s="113"/>
      <c r="I204" s="113"/>
      <c r="L204" s="115" t="s">
        <v>28</v>
      </c>
      <c r="M204" s="116">
        <v>0</v>
      </c>
      <c r="N204" s="117">
        <v>0</v>
      </c>
      <c r="O204" s="129">
        <f>M204+N204</f>
        <v>0</v>
      </c>
      <c r="P204" s="119">
        <v>0</v>
      </c>
      <c r="Q204" s="120">
        <f>O204+P204</f>
        <v>0</v>
      </c>
      <c r="R204" s="116">
        <v>0</v>
      </c>
      <c r="S204" s="117">
        <v>0</v>
      </c>
      <c r="T204" s="129">
        <f>+R204+S204</f>
        <v>0</v>
      </c>
      <c r="U204" s="119">
        <v>0</v>
      </c>
      <c r="V204" s="121">
        <f>+T204+U204</f>
        <v>0</v>
      </c>
      <c r="W204" s="35">
        <f t="shared" si="101"/>
        <v>0</v>
      </c>
    </row>
    <row r="205" spans="2:23" s="114" customFormat="1" ht="12.75" customHeight="1" thickBot="1">
      <c r="B205" s="113"/>
      <c r="C205" s="113"/>
      <c r="D205" s="113"/>
      <c r="E205" s="113"/>
      <c r="F205" s="113"/>
      <c r="G205" s="113"/>
      <c r="H205" s="113"/>
      <c r="I205" s="113"/>
      <c r="L205" s="115" t="s">
        <v>29</v>
      </c>
      <c r="M205" s="116">
        <v>2</v>
      </c>
      <c r="N205" s="117">
        <v>0</v>
      </c>
      <c r="O205" s="118">
        <f>M205+N205</f>
        <v>2</v>
      </c>
      <c r="P205" s="132">
        <v>0</v>
      </c>
      <c r="Q205" s="120">
        <f>O205+P205</f>
        <v>2</v>
      </c>
      <c r="R205" s="116">
        <v>0</v>
      </c>
      <c r="S205" s="117">
        <v>0</v>
      </c>
      <c r="T205" s="129">
        <f>+R205+S205</f>
        <v>0</v>
      </c>
      <c r="U205" s="132">
        <v>0</v>
      </c>
      <c r="V205" s="121">
        <f>+T205+U205</f>
        <v>0</v>
      </c>
      <c r="W205" s="300">
        <f t="shared" si="101"/>
        <v>-100</v>
      </c>
    </row>
    <row r="206" spans="2:23" s="114" customFormat="1" ht="12.75" customHeight="1" thickBot="1" thickTop="1">
      <c r="B206" s="113"/>
      <c r="C206" s="113"/>
      <c r="D206" s="113"/>
      <c r="E206" s="113"/>
      <c r="F206" s="113"/>
      <c r="G206" s="113"/>
      <c r="H206" s="113"/>
      <c r="I206" s="113"/>
      <c r="L206" s="123" t="s">
        <v>30</v>
      </c>
      <c r="M206" s="124">
        <f aca="true" t="shared" si="104" ref="M206:V206">+M203+M204+M205</f>
        <v>2</v>
      </c>
      <c r="N206" s="125">
        <f t="shared" si="104"/>
        <v>0</v>
      </c>
      <c r="O206" s="124">
        <f t="shared" si="104"/>
        <v>2</v>
      </c>
      <c r="P206" s="124">
        <f t="shared" si="104"/>
        <v>0</v>
      </c>
      <c r="Q206" s="127">
        <f t="shared" si="104"/>
        <v>2</v>
      </c>
      <c r="R206" s="124">
        <f t="shared" si="104"/>
        <v>0</v>
      </c>
      <c r="S206" s="125">
        <f t="shared" si="104"/>
        <v>0</v>
      </c>
      <c r="T206" s="124">
        <f t="shared" si="104"/>
        <v>0</v>
      </c>
      <c r="U206" s="124">
        <f t="shared" si="104"/>
        <v>0</v>
      </c>
      <c r="V206" s="127">
        <f t="shared" si="104"/>
        <v>0</v>
      </c>
      <c r="W206" s="298">
        <f t="shared" si="101"/>
        <v>-100</v>
      </c>
    </row>
    <row r="207" spans="1:24" ht="14.25" thickBot="1" thickTop="1">
      <c r="A207" s="76"/>
      <c r="B207" s="302"/>
      <c r="C207" s="305"/>
      <c r="D207" s="305"/>
      <c r="E207" s="305"/>
      <c r="F207" s="305"/>
      <c r="G207" s="305"/>
      <c r="H207" s="305"/>
      <c r="I207" s="306"/>
      <c r="J207" s="307"/>
      <c r="L207" s="42" t="s">
        <v>69</v>
      </c>
      <c r="M207" s="43">
        <f aca="true" t="shared" si="105" ref="M207:V207">+M198+M202+M203+M204+M205</f>
        <v>2</v>
      </c>
      <c r="N207" s="44">
        <f t="shared" si="105"/>
        <v>2</v>
      </c>
      <c r="O207" s="43">
        <f t="shared" si="105"/>
        <v>4</v>
      </c>
      <c r="P207" s="43">
        <f t="shared" si="105"/>
        <v>0</v>
      </c>
      <c r="Q207" s="43">
        <f t="shared" si="105"/>
        <v>4</v>
      </c>
      <c r="R207" s="43">
        <f t="shared" si="105"/>
        <v>0</v>
      </c>
      <c r="S207" s="44">
        <f t="shared" si="105"/>
        <v>1</v>
      </c>
      <c r="T207" s="43">
        <f t="shared" si="105"/>
        <v>1</v>
      </c>
      <c r="U207" s="43">
        <f t="shared" si="105"/>
        <v>0</v>
      </c>
      <c r="V207" s="45">
        <f t="shared" si="105"/>
        <v>1</v>
      </c>
      <c r="W207" s="298">
        <f t="shared" si="101"/>
        <v>-75</v>
      </c>
      <c r="X207" s="112"/>
    </row>
    <row r="208" spans="2:23" ht="14.25" thickBot="1" thickTop="1">
      <c r="B208" s="1"/>
      <c r="C208" s="1"/>
      <c r="D208" s="1"/>
      <c r="E208" s="1"/>
      <c r="F208" s="1"/>
      <c r="G208" s="1"/>
      <c r="H208" s="1"/>
      <c r="I208" s="1"/>
      <c r="L208" s="42" t="s">
        <v>9</v>
      </c>
      <c r="M208" s="43">
        <f aca="true" t="shared" si="106" ref="M208:V208">+M198+M202+M206+M194</f>
        <v>2</v>
      </c>
      <c r="N208" s="44">
        <f t="shared" si="106"/>
        <v>3</v>
      </c>
      <c r="O208" s="43">
        <f t="shared" si="106"/>
        <v>5</v>
      </c>
      <c r="P208" s="43">
        <f t="shared" si="106"/>
        <v>0</v>
      </c>
      <c r="Q208" s="43">
        <f t="shared" si="106"/>
        <v>5</v>
      </c>
      <c r="R208" s="43">
        <f t="shared" si="106"/>
        <v>0</v>
      </c>
      <c r="S208" s="44">
        <f t="shared" si="106"/>
        <v>2</v>
      </c>
      <c r="T208" s="43">
        <f t="shared" si="106"/>
        <v>2</v>
      </c>
      <c r="U208" s="43">
        <f t="shared" si="106"/>
        <v>0</v>
      </c>
      <c r="V208" s="43">
        <f t="shared" si="106"/>
        <v>2</v>
      </c>
      <c r="W208" s="298">
        <f t="shared" si="101"/>
        <v>-60</v>
      </c>
    </row>
    <row r="209" spans="2:12" ht="13.5" thickTop="1">
      <c r="B209" s="1"/>
      <c r="C209" s="1"/>
      <c r="D209" s="1"/>
      <c r="E209" s="1"/>
      <c r="F209" s="1"/>
      <c r="G209" s="1"/>
      <c r="H209" s="1"/>
      <c r="I209" s="1"/>
      <c r="L209" s="68" t="s">
        <v>67</v>
      </c>
    </row>
    <row r="210" spans="2:23" ht="12.75">
      <c r="B210" s="1"/>
      <c r="C210" s="1"/>
      <c r="D210" s="1"/>
      <c r="E210" s="1"/>
      <c r="F210" s="1"/>
      <c r="G210" s="1"/>
      <c r="H210" s="1"/>
      <c r="I210" s="1"/>
      <c r="L210" s="316" t="s">
        <v>55</v>
      </c>
      <c r="M210" s="316"/>
      <c r="N210" s="316"/>
      <c r="O210" s="316"/>
      <c r="P210" s="316"/>
      <c r="Q210" s="316"/>
      <c r="R210" s="316"/>
      <c r="S210" s="316"/>
      <c r="T210" s="316"/>
      <c r="U210" s="316"/>
      <c r="V210" s="316"/>
      <c r="W210" s="316"/>
    </row>
    <row r="211" spans="2:23" ht="15.75">
      <c r="B211" s="1"/>
      <c r="C211" s="1"/>
      <c r="D211" s="1"/>
      <c r="E211" s="1"/>
      <c r="F211" s="1"/>
      <c r="G211" s="1"/>
      <c r="H211" s="1"/>
      <c r="I211" s="1"/>
      <c r="L211" s="317" t="s">
        <v>56</v>
      </c>
      <c r="M211" s="317"/>
      <c r="N211" s="317"/>
      <c r="O211" s="317"/>
      <c r="P211" s="317"/>
      <c r="Q211" s="317"/>
      <c r="R211" s="317"/>
      <c r="S211" s="317"/>
      <c r="T211" s="317"/>
      <c r="U211" s="317"/>
      <c r="V211" s="317"/>
      <c r="W211" s="317"/>
    </row>
    <row r="212" spans="2:23" ht="13.5" thickBot="1">
      <c r="B212" s="1"/>
      <c r="C212" s="1"/>
      <c r="D212" s="1"/>
      <c r="E212" s="1"/>
      <c r="F212" s="1"/>
      <c r="G212" s="1"/>
      <c r="H212" s="1"/>
      <c r="I212" s="1"/>
      <c r="W212" s="75" t="s">
        <v>43</v>
      </c>
    </row>
    <row r="213" spans="2:23" ht="17.25" thickBot="1" thickTop="1">
      <c r="B213" s="1"/>
      <c r="C213" s="1"/>
      <c r="D213" s="1"/>
      <c r="E213" s="1"/>
      <c r="F213" s="1"/>
      <c r="G213" s="1"/>
      <c r="H213" s="1"/>
      <c r="I213" s="1"/>
      <c r="L213" s="2"/>
      <c r="M213" s="324" t="s">
        <v>66</v>
      </c>
      <c r="N213" s="325"/>
      <c r="O213" s="325"/>
      <c r="P213" s="325"/>
      <c r="Q213" s="326"/>
      <c r="R213" s="327" t="s">
        <v>65</v>
      </c>
      <c r="S213" s="328"/>
      <c r="T213" s="328"/>
      <c r="U213" s="328"/>
      <c r="V213" s="329"/>
      <c r="W213" s="3" t="s">
        <v>4</v>
      </c>
    </row>
    <row r="214" spans="2:23" ht="13.5" thickTop="1">
      <c r="B214" s="1"/>
      <c r="C214" s="1"/>
      <c r="D214" s="1"/>
      <c r="E214" s="1"/>
      <c r="F214" s="1"/>
      <c r="G214" s="1"/>
      <c r="H214" s="1"/>
      <c r="I214" s="1"/>
      <c r="L214" s="4" t="s">
        <v>5</v>
      </c>
      <c r="M214" s="5"/>
      <c r="N214" s="9"/>
      <c r="O214" s="10"/>
      <c r="P214" s="11"/>
      <c r="Q214" s="12"/>
      <c r="R214" s="5"/>
      <c r="S214" s="9"/>
      <c r="T214" s="10"/>
      <c r="U214" s="11"/>
      <c r="V214" s="12"/>
      <c r="W214" s="8" t="s">
        <v>6</v>
      </c>
    </row>
    <row r="215" spans="2:23" ht="13.5" thickBot="1">
      <c r="B215" s="1"/>
      <c r="C215" s="1"/>
      <c r="D215" s="1"/>
      <c r="E215" s="1"/>
      <c r="F215" s="1"/>
      <c r="G215" s="1"/>
      <c r="H215" s="1"/>
      <c r="I215" s="1"/>
      <c r="L215" s="13"/>
      <c r="M215" s="17" t="s">
        <v>44</v>
      </c>
      <c r="N215" s="18" t="s">
        <v>45</v>
      </c>
      <c r="O215" s="19" t="s">
        <v>46</v>
      </c>
      <c r="P215" s="20" t="s">
        <v>13</v>
      </c>
      <c r="Q215" s="21" t="s">
        <v>9</v>
      </c>
      <c r="R215" s="17" t="s">
        <v>44</v>
      </c>
      <c r="S215" s="18" t="s">
        <v>45</v>
      </c>
      <c r="T215" s="19" t="s">
        <v>46</v>
      </c>
      <c r="U215" s="20" t="s">
        <v>13</v>
      </c>
      <c r="V215" s="21" t="s">
        <v>9</v>
      </c>
      <c r="W215" s="16"/>
    </row>
    <row r="216" spans="2:23" ht="5.25" customHeight="1" thickTop="1">
      <c r="B216" s="1"/>
      <c r="C216" s="1"/>
      <c r="D216" s="1"/>
      <c r="E216" s="1"/>
      <c r="F216" s="1"/>
      <c r="G216" s="1"/>
      <c r="H216" s="1"/>
      <c r="I216" s="1"/>
      <c r="L216" s="4"/>
      <c r="M216" s="26"/>
      <c r="N216" s="27"/>
      <c r="O216" s="28"/>
      <c r="P216" s="29"/>
      <c r="Q216" s="30"/>
      <c r="R216" s="26"/>
      <c r="S216" s="27"/>
      <c r="T216" s="28"/>
      <c r="U216" s="29"/>
      <c r="V216" s="31"/>
      <c r="W216" s="11"/>
    </row>
    <row r="217" spans="2:23" ht="12.75">
      <c r="B217" s="1"/>
      <c r="C217" s="1"/>
      <c r="D217" s="1"/>
      <c r="E217" s="1"/>
      <c r="F217" s="1"/>
      <c r="G217" s="1"/>
      <c r="H217" s="1"/>
      <c r="I217" s="1"/>
      <c r="L217" s="4" t="s">
        <v>14</v>
      </c>
      <c r="M217" s="32">
        <f aca="true" t="shared" si="107" ref="M217:N219">+M165+M191</f>
        <v>35</v>
      </c>
      <c r="N217" s="39">
        <f t="shared" si="107"/>
        <v>491</v>
      </c>
      <c r="O217" s="36">
        <f>M217+N217</f>
        <v>526</v>
      </c>
      <c r="P217" s="37">
        <f>+P165+P191</f>
        <v>37</v>
      </c>
      <c r="Q217" s="38">
        <f>O217+P217</f>
        <v>563</v>
      </c>
      <c r="R217" s="32">
        <f aca="true" t="shared" si="108" ref="R217:S219">+R165+R191</f>
        <v>59</v>
      </c>
      <c r="S217" s="39">
        <f t="shared" si="108"/>
        <v>873</v>
      </c>
      <c r="T217" s="36">
        <f>R217+S217</f>
        <v>932</v>
      </c>
      <c r="U217" s="37">
        <f>+U165+U191</f>
        <v>75</v>
      </c>
      <c r="V217" s="34">
        <f>T217+U217</f>
        <v>1007</v>
      </c>
      <c r="W217" s="300">
        <f aca="true" t="shared" si="109" ref="W217:W225">(V217-Q217)/Q217*100</f>
        <v>78.86323268206039</v>
      </c>
    </row>
    <row r="218" spans="2:23" ht="12.75">
      <c r="B218" s="1"/>
      <c r="C218" s="1"/>
      <c r="D218" s="1"/>
      <c r="E218" s="1"/>
      <c r="F218" s="1"/>
      <c r="G218" s="1"/>
      <c r="H218" s="1"/>
      <c r="I218" s="1"/>
      <c r="L218" s="4" t="s">
        <v>15</v>
      </c>
      <c r="M218" s="32">
        <f t="shared" si="107"/>
        <v>61</v>
      </c>
      <c r="N218" s="39">
        <f t="shared" si="107"/>
        <v>617</v>
      </c>
      <c r="O218" s="36">
        <f>M218+N218</f>
        <v>678</v>
      </c>
      <c r="P218" s="37">
        <f>+P166+P192</f>
        <v>50</v>
      </c>
      <c r="Q218" s="38">
        <f>O218+P218</f>
        <v>728</v>
      </c>
      <c r="R218" s="32">
        <f t="shared" si="108"/>
        <v>23</v>
      </c>
      <c r="S218" s="39">
        <f t="shared" si="108"/>
        <v>875</v>
      </c>
      <c r="T218" s="36">
        <f>R218+S218</f>
        <v>898</v>
      </c>
      <c r="U218" s="37">
        <f>+U166+U192</f>
        <v>56</v>
      </c>
      <c r="V218" s="34">
        <f>T218+U218</f>
        <v>954</v>
      </c>
      <c r="W218" s="300">
        <f t="shared" si="109"/>
        <v>31.043956043956044</v>
      </c>
    </row>
    <row r="219" spans="2:23" ht="13.5" thickBot="1">
      <c r="B219" s="1"/>
      <c r="C219" s="1"/>
      <c r="D219" s="1"/>
      <c r="E219" s="1"/>
      <c r="F219" s="1"/>
      <c r="G219" s="1"/>
      <c r="H219" s="1"/>
      <c r="I219" s="1"/>
      <c r="L219" s="13" t="s">
        <v>16</v>
      </c>
      <c r="M219" s="32">
        <f t="shared" si="107"/>
        <v>54</v>
      </c>
      <c r="N219" s="39">
        <f t="shared" si="107"/>
        <v>789</v>
      </c>
      <c r="O219" s="36">
        <f>M219+N219</f>
        <v>843</v>
      </c>
      <c r="P219" s="37">
        <f>+P167+P193</f>
        <v>50</v>
      </c>
      <c r="Q219" s="38">
        <f>O219+P219</f>
        <v>893</v>
      </c>
      <c r="R219" s="32">
        <f t="shared" si="108"/>
        <v>45</v>
      </c>
      <c r="S219" s="39">
        <f t="shared" si="108"/>
        <v>995</v>
      </c>
      <c r="T219" s="36">
        <f>R219+S219</f>
        <v>1040</v>
      </c>
      <c r="U219" s="37">
        <f>+U167+U193</f>
        <v>70</v>
      </c>
      <c r="V219" s="34">
        <f>T219+U219</f>
        <v>1110</v>
      </c>
      <c r="W219" s="300">
        <f t="shared" si="109"/>
        <v>24.300111982082868</v>
      </c>
    </row>
    <row r="220" spans="2:23" ht="14.25" thickBot="1" thickTop="1">
      <c r="B220" s="1"/>
      <c r="C220" s="1"/>
      <c r="D220" s="1"/>
      <c r="E220" s="1"/>
      <c r="F220" s="1"/>
      <c r="G220" s="1"/>
      <c r="H220" s="1"/>
      <c r="I220" s="1"/>
      <c r="L220" s="42" t="s">
        <v>17</v>
      </c>
      <c r="M220" s="43">
        <f aca="true" t="shared" si="110" ref="M220:V220">+M217+M218+M219</f>
        <v>150</v>
      </c>
      <c r="N220" s="44">
        <f t="shared" si="110"/>
        <v>1897</v>
      </c>
      <c r="O220" s="43">
        <f t="shared" si="110"/>
        <v>2047</v>
      </c>
      <c r="P220" s="43">
        <f t="shared" si="110"/>
        <v>137</v>
      </c>
      <c r="Q220" s="43">
        <f t="shared" si="110"/>
        <v>2184</v>
      </c>
      <c r="R220" s="43">
        <f t="shared" si="110"/>
        <v>127</v>
      </c>
      <c r="S220" s="44">
        <f t="shared" si="110"/>
        <v>2743</v>
      </c>
      <c r="T220" s="43">
        <f t="shared" si="110"/>
        <v>2870</v>
      </c>
      <c r="U220" s="43">
        <f t="shared" si="110"/>
        <v>201</v>
      </c>
      <c r="V220" s="45">
        <f t="shared" si="110"/>
        <v>3071</v>
      </c>
      <c r="W220" s="298">
        <f t="shared" si="109"/>
        <v>40.61355311355312</v>
      </c>
    </row>
    <row r="221" spans="2:23" ht="13.5" thickTop="1">
      <c r="B221" s="1"/>
      <c r="C221" s="1"/>
      <c r="D221" s="1"/>
      <c r="E221" s="1"/>
      <c r="F221" s="1"/>
      <c r="G221" s="1"/>
      <c r="H221" s="1"/>
      <c r="I221" s="1"/>
      <c r="L221" s="4" t="s">
        <v>18</v>
      </c>
      <c r="M221" s="32">
        <f aca="true" t="shared" si="111" ref="M221:N223">+M169+M195</f>
        <v>43</v>
      </c>
      <c r="N221" s="39">
        <f t="shared" si="111"/>
        <v>518</v>
      </c>
      <c r="O221" s="36">
        <f>M221+N221</f>
        <v>561</v>
      </c>
      <c r="P221" s="37">
        <f>+P169+P195</f>
        <v>50</v>
      </c>
      <c r="Q221" s="38">
        <f>O221+P221</f>
        <v>611</v>
      </c>
      <c r="R221" s="32">
        <f aca="true" t="shared" si="112" ref="R221:S223">+R169+R195</f>
        <v>27</v>
      </c>
      <c r="S221" s="39">
        <f t="shared" si="112"/>
        <v>814</v>
      </c>
      <c r="T221" s="36">
        <f>R221+S221</f>
        <v>841</v>
      </c>
      <c r="U221" s="37">
        <f>+U169+U195</f>
        <v>60</v>
      </c>
      <c r="V221" s="34">
        <f>T221+U221</f>
        <v>901</v>
      </c>
      <c r="W221" s="300">
        <f t="shared" si="109"/>
        <v>47.46317512274959</v>
      </c>
    </row>
    <row r="222" spans="2:23" ht="12.75">
      <c r="B222" s="1"/>
      <c r="C222" s="1"/>
      <c r="D222" s="1"/>
      <c r="E222" s="1"/>
      <c r="F222" s="1"/>
      <c r="G222" s="1"/>
      <c r="H222" s="1"/>
      <c r="I222" s="1"/>
      <c r="L222" s="4" t="s">
        <v>19</v>
      </c>
      <c r="M222" s="32">
        <f t="shared" si="111"/>
        <v>37</v>
      </c>
      <c r="N222" s="39">
        <f t="shared" si="111"/>
        <v>621</v>
      </c>
      <c r="O222" s="36">
        <f>M222+N222</f>
        <v>658</v>
      </c>
      <c r="P222" s="37">
        <f>+P170+P196</f>
        <v>34</v>
      </c>
      <c r="Q222" s="38">
        <f>O222+P222</f>
        <v>692</v>
      </c>
      <c r="R222" s="32">
        <f t="shared" si="112"/>
        <v>22</v>
      </c>
      <c r="S222" s="39">
        <f t="shared" si="112"/>
        <v>735</v>
      </c>
      <c r="T222" s="36">
        <f>R222+S222</f>
        <v>757</v>
      </c>
      <c r="U222" s="37">
        <f>+U170+U196</f>
        <v>45</v>
      </c>
      <c r="V222" s="34">
        <f>T222+U222</f>
        <v>802</v>
      </c>
      <c r="W222" s="35">
        <f t="shared" si="109"/>
        <v>15.895953757225435</v>
      </c>
    </row>
    <row r="223" spans="2:23" ht="15" customHeight="1" thickBot="1">
      <c r="B223" s="1"/>
      <c r="C223" s="1"/>
      <c r="D223" s="1"/>
      <c r="E223" s="1"/>
      <c r="F223" s="1"/>
      <c r="G223" s="1"/>
      <c r="H223" s="1"/>
      <c r="I223" s="1"/>
      <c r="L223" s="4" t="s">
        <v>20</v>
      </c>
      <c r="M223" s="32">
        <f t="shared" si="111"/>
        <v>41</v>
      </c>
      <c r="N223" s="39">
        <f t="shared" si="111"/>
        <v>856</v>
      </c>
      <c r="O223" s="36">
        <f>M223+N223</f>
        <v>897</v>
      </c>
      <c r="P223" s="37">
        <f>+P171+P197</f>
        <v>49</v>
      </c>
      <c r="Q223" s="38">
        <f>O223+P223</f>
        <v>946</v>
      </c>
      <c r="R223" s="32">
        <f t="shared" si="112"/>
        <v>29</v>
      </c>
      <c r="S223" s="39">
        <f t="shared" si="112"/>
        <v>839</v>
      </c>
      <c r="T223" s="36">
        <f>R223+S223</f>
        <v>868</v>
      </c>
      <c r="U223" s="37">
        <f>+U171+U197</f>
        <v>58</v>
      </c>
      <c r="V223" s="34">
        <f>T223+U223</f>
        <v>926</v>
      </c>
      <c r="W223" s="300">
        <f t="shared" si="109"/>
        <v>-2.1141649048625792</v>
      </c>
    </row>
    <row r="224" spans="2:23" ht="15" customHeight="1" thickBot="1" thickTop="1">
      <c r="B224" s="1"/>
      <c r="C224" s="1"/>
      <c r="D224" s="1"/>
      <c r="E224" s="1"/>
      <c r="F224" s="1"/>
      <c r="G224" s="1"/>
      <c r="H224" s="1"/>
      <c r="I224" s="1"/>
      <c r="L224" s="47" t="s">
        <v>21</v>
      </c>
      <c r="M224" s="48">
        <f aca="true" t="shared" si="113" ref="M224:U224">M223+M222+M221</f>
        <v>121</v>
      </c>
      <c r="N224" s="49">
        <f t="shared" si="113"/>
        <v>1995</v>
      </c>
      <c r="O224" s="50">
        <f t="shared" si="113"/>
        <v>2116</v>
      </c>
      <c r="P224" s="50">
        <f t="shared" si="113"/>
        <v>133</v>
      </c>
      <c r="Q224" s="48">
        <f t="shared" si="113"/>
        <v>2249</v>
      </c>
      <c r="R224" s="48">
        <f t="shared" si="113"/>
        <v>78</v>
      </c>
      <c r="S224" s="49">
        <f t="shared" si="113"/>
        <v>2388</v>
      </c>
      <c r="T224" s="50">
        <f t="shared" si="113"/>
        <v>2466</v>
      </c>
      <c r="U224" s="50">
        <f t="shared" si="113"/>
        <v>163</v>
      </c>
      <c r="V224" s="50">
        <f>V222+V221+V223</f>
        <v>2629</v>
      </c>
      <c r="W224" s="309">
        <f t="shared" si="109"/>
        <v>16.89639839928857</v>
      </c>
    </row>
    <row r="225" spans="2:23" ht="13.5" thickTop="1">
      <c r="B225" s="1"/>
      <c r="C225" s="1"/>
      <c r="D225" s="1"/>
      <c r="E225" s="1"/>
      <c r="F225" s="1"/>
      <c r="G225" s="1"/>
      <c r="H225" s="1"/>
      <c r="I225" s="1"/>
      <c r="L225" s="4" t="s">
        <v>22</v>
      </c>
      <c r="M225" s="32">
        <f aca="true" t="shared" si="114" ref="M225:N227">+M173+M199</f>
        <v>44</v>
      </c>
      <c r="N225" s="39">
        <f t="shared" si="114"/>
        <v>827</v>
      </c>
      <c r="O225" s="36">
        <f>M225+N225</f>
        <v>871</v>
      </c>
      <c r="P225" s="37">
        <f>+P173+P199</f>
        <v>47</v>
      </c>
      <c r="Q225" s="38">
        <f>O225+P225</f>
        <v>918</v>
      </c>
      <c r="R225" s="106">
        <f aca="true" t="shared" si="115" ref="R225:S227">+R173+R199</f>
        <v>21</v>
      </c>
      <c r="S225" s="105">
        <f t="shared" si="115"/>
        <v>792</v>
      </c>
      <c r="T225" s="36">
        <f>R225+S225</f>
        <v>813</v>
      </c>
      <c r="U225" s="37">
        <f>+U173+U199</f>
        <v>59</v>
      </c>
      <c r="V225" s="34">
        <f>T225+U225</f>
        <v>872</v>
      </c>
      <c r="W225" s="300">
        <f t="shared" si="109"/>
        <v>-5.010893246187364</v>
      </c>
    </row>
    <row r="226" spans="2:23" ht="12.75">
      <c r="B226" s="1"/>
      <c r="C226" s="1"/>
      <c r="D226" s="1"/>
      <c r="E226" s="1"/>
      <c r="F226" s="1"/>
      <c r="G226" s="1"/>
      <c r="H226" s="1"/>
      <c r="I226" s="1"/>
      <c r="L226" s="4" t="s">
        <v>23</v>
      </c>
      <c r="M226" s="32">
        <f t="shared" si="114"/>
        <v>49</v>
      </c>
      <c r="N226" s="39">
        <f t="shared" si="114"/>
        <v>887</v>
      </c>
      <c r="O226" s="36">
        <f>M226+N226</f>
        <v>936</v>
      </c>
      <c r="P226" s="37">
        <f>+P174+P200</f>
        <v>51</v>
      </c>
      <c r="Q226" s="38">
        <f>O226+P226</f>
        <v>987</v>
      </c>
      <c r="R226" s="32">
        <f t="shared" si="115"/>
        <v>21</v>
      </c>
      <c r="S226" s="105">
        <f t="shared" si="115"/>
        <v>844</v>
      </c>
      <c r="T226" s="36">
        <f>R226+S226</f>
        <v>865</v>
      </c>
      <c r="U226" s="37">
        <f>+U174+U200</f>
        <v>64</v>
      </c>
      <c r="V226" s="34">
        <f>T226+U226</f>
        <v>929</v>
      </c>
      <c r="W226" s="300">
        <f aca="true" t="shared" si="116" ref="W226:W234">(V226-Q226)/Q226*100</f>
        <v>-5.8763931104356635</v>
      </c>
    </row>
    <row r="227" spans="2:23" ht="13.5" thickBot="1">
      <c r="B227" s="1"/>
      <c r="C227" s="1"/>
      <c r="D227" s="1"/>
      <c r="E227" s="1"/>
      <c r="F227" s="1"/>
      <c r="G227" s="1"/>
      <c r="H227" s="1"/>
      <c r="I227" s="1"/>
      <c r="L227" s="4" t="s">
        <v>24</v>
      </c>
      <c r="M227" s="32">
        <f t="shared" si="114"/>
        <v>37</v>
      </c>
      <c r="N227" s="39">
        <f t="shared" si="114"/>
        <v>826</v>
      </c>
      <c r="O227" s="36">
        <f>M227+N227</f>
        <v>863</v>
      </c>
      <c r="P227" s="37">
        <f>+P175+P201</f>
        <v>57</v>
      </c>
      <c r="Q227" s="38">
        <f>O227+P227</f>
        <v>920</v>
      </c>
      <c r="R227" s="32">
        <f t="shared" si="115"/>
        <v>30</v>
      </c>
      <c r="S227" s="39">
        <f t="shared" si="115"/>
        <v>850</v>
      </c>
      <c r="T227" s="36">
        <f>R227+S227</f>
        <v>880</v>
      </c>
      <c r="U227" s="37">
        <f>+U175+U201</f>
        <v>60</v>
      </c>
      <c r="V227" s="34">
        <f>T227+U227</f>
        <v>940</v>
      </c>
      <c r="W227" s="300">
        <f t="shared" si="116"/>
        <v>2.1739130434782608</v>
      </c>
    </row>
    <row r="228" spans="2:23" ht="14.25" thickBot="1" thickTop="1">
      <c r="B228" s="1"/>
      <c r="C228" s="1"/>
      <c r="D228" s="1"/>
      <c r="E228" s="1"/>
      <c r="F228" s="1"/>
      <c r="G228" s="1"/>
      <c r="H228" s="1"/>
      <c r="I228" s="1"/>
      <c r="L228" s="47" t="s">
        <v>25</v>
      </c>
      <c r="M228" s="48">
        <f aca="true" t="shared" si="117" ref="M228:V228">+M225+M226+M227</f>
        <v>130</v>
      </c>
      <c r="N228" s="48">
        <f t="shared" si="117"/>
        <v>2540</v>
      </c>
      <c r="O228" s="50">
        <f t="shared" si="117"/>
        <v>2670</v>
      </c>
      <c r="P228" s="50">
        <f t="shared" si="117"/>
        <v>155</v>
      </c>
      <c r="Q228" s="50">
        <f t="shared" si="117"/>
        <v>2825</v>
      </c>
      <c r="R228" s="48">
        <f t="shared" si="117"/>
        <v>72</v>
      </c>
      <c r="S228" s="48">
        <f t="shared" si="117"/>
        <v>2486</v>
      </c>
      <c r="T228" s="50">
        <f t="shared" si="117"/>
        <v>2558</v>
      </c>
      <c r="U228" s="50">
        <f t="shared" si="117"/>
        <v>183</v>
      </c>
      <c r="V228" s="50">
        <f t="shared" si="117"/>
        <v>2741</v>
      </c>
      <c r="W228" s="298">
        <f t="shared" si="116"/>
        <v>-2.9734513274336285</v>
      </c>
    </row>
    <row r="229" spans="12:23" s="114" customFormat="1" ht="12.75" customHeight="1" thickTop="1">
      <c r="L229" s="115" t="s">
        <v>27</v>
      </c>
      <c r="M229" s="116">
        <f aca="true" t="shared" si="118" ref="M229:N231">+M177+M203</f>
        <v>40</v>
      </c>
      <c r="N229" s="117">
        <f t="shared" si="118"/>
        <v>834</v>
      </c>
      <c r="O229" s="118">
        <f>M229+N229</f>
        <v>874</v>
      </c>
      <c r="P229" s="119">
        <f>+P177+P203</f>
        <v>54</v>
      </c>
      <c r="Q229" s="120">
        <f>O229+P229</f>
        <v>928</v>
      </c>
      <c r="R229" s="116">
        <f aca="true" t="shared" si="119" ref="R229:S231">+R177+R203</f>
        <v>30</v>
      </c>
      <c r="S229" s="117">
        <f t="shared" si="119"/>
        <v>817</v>
      </c>
      <c r="T229" s="129">
        <f>R229+S229</f>
        <v>847</v>
      </c>
      <c r="U229" s="130">
        <f>+U177+U203</f>
        <v>70</v>
      </c>
      <c r="V229" s="121">
        <f>T229+U229</f>
        <v>917</v>
      </c>
      <c r="W229" s="300">
        <f t="shared" si="116"/>
        <v>-1.1853448275862069</v>
      </c>
    </row>
    <row r="230" spans="2:23" s="114" customFormat="1" ht="12.75" customHeight="1">
      <c r="B230" s="113"/>
      <c r="C230" s="113"/>
      <c r="D230" s="113"/>
      <c r="E230" s="113"/>
      <c r="F230" s="113"/>
      <c r="G230" s="113"/>
      <c r="H230" s="113"/>
      <c r="I230" s="113"/>
      <c r="L230" s="115" t="s">
        <v>28</v>
      </c>
      <c r="M230" s="116">
        <f t="shared" si="118"/>
        <v>51</v>
      </c>
      <c r="N230" s="117">
        <f t="shared" si="118"/>
        <v>853</v>
      </c>
      <c r="O230" s="118">
        <f>M230+N230</f>
        <v>904</v>
      </c>
      <c r="P230" s="119">
        <f>+P178+P204</f>
        <v>64</v>
      </c>
      <c r="Q230" s="120">
        <f>O230+P230</f>
        <v>968</v>
      </c>
      <c r="R230" s="116">
        <f t="shared" si="119"/>
        <v>24</v>
      </c>
      <c r="S230" s="117">
        <f t="shared" si="119"/>
        <v>740</v>
      </c>
      <c r="T230" s="129">
        <f>R230+S230</f>
        <v>764</v>
      </c>
      <c r="U230" s="119">
        <f>+U178+U204</f>
        <v>81</v>
      </c>
      <c r="V230" s="121">
        <f>T230+U230</f>
        <v>845</v>
      </c>
      <c r="W230" s="300">
        <f t="shared" si="116"/>
        <v>-12.706611570247933</v>
      </c>
    </row>
    <row r="231" spans="2:23" s="114" customFormat="1" ht="12.75" customHeight="1" thickBot="1">
      <c r="B231" s="113"/>
      <c r="C231" s="113"/>
      <c r="D231" s="113"/>
      <c r="E231" s="113"/>
      <c r="F231" s="113"/>
      <c r="G231" s="113"/>
      <c r="H231" s="113"/>
      <c r="I231" s="113"/>
      <c r="L231" s="115" t="s">
        <v>29</v>
      </c>
      <c r="M231" s="116">
        <f t="shared" si="118"/>
        <v>41</v>
      </c>
      <c r="N231" s="117">
        <f t="shared" si="118"/>
        <v>805</v>
      </c>
      <c r="O231" s="118">
        <f>M231+N231</f>
        <v>846</v>
      </c>
      <c r="P231" s="132">
        <f>+P179+P205</f>
        <v>54</v>
      </c>
      <c r="Q231" s="120">
        <f>O231+P231</f>
        <v>900</v>
      </c>
      <c r="R231" s="116">
        <f t="shared" si="119"/>
        <v>35</v>
      </c>
      <c r="S231" s="117">
        <f t="shared" si="119"/>
        <v>800</v>
      </c>
      <c r="T231" s="129">
        <f>R231+S231</f>
        <v>835</v>
      </c>
      <c r="U231" s="119">
        <f>+U179+U205</f>
        <v>51</v>
      </c>
      <c r="V231" s="121">
        <f>T231+U231</f>
        <v>886</v>
      </c>
      <c r="W231" s="300">
        <f t="shared" si="116"/>
        <v>-1.5555555555555556</v>
      </c>
    </row>
    <row r="232" spans="2:23" ht="14.25" thickBot="1" thickTop="1">
      <c r="B232" s="1"/>
      <c r="C232" s="1"/>
      <c r="D232" s="1"/>
      <c r="E232" s="1"/>
      <c r="F232" s="1"/>
      <c r="G232" s="1"/>
      <c r="H232" s="1"/>
      <c r="I232" s="1"/>
      <c r="L232" s="42" t="s">
        <v>30</v>
      </c>
      <c r="M232" s="43">
        <f aca="true" t="shared" si="120" ref="M232:V232">+M229+M230+M231</f>
        <v>132</v>
      </c>
      <c r="N232" s="44">
        <f t="shared" si="120"/>
        <v>2492</v>
      </c>
      <c r="O232" s="43">
        <f t="shared" si="120"/>
        <v>2624</v>
      </c>
      <c r="P232" s="43">
        <f t="shared" si="120"/>
        <v>172</v>
      </c>
      <c r="Q232" s="46">
        <f t="shared" si="120"/>
        <v>2796</v>
      </c>
      <c r="R232" s="43">
        <f t="shared" si="120"/>
        <v>89</v>
      </c>
      <c r="S232" s="44">
        <f t="shared" si="120"/>
        <v>2357</v>
      </c>
      <c r="T232" s="43">
        <f t="shared" si="120"/>
        <v>2446</v>
      </c>
      <c r="U232" s="43">
        <f t="shared" si="120"/>
        <v>202</v>
      </c>
      <c r="V232" s="46">
        <f t="shared" si="120"/>
        <v>2648</v>
      </c>
      <c r="W232" s="298">
        <f t="shared" si="116"/>
        <v>-5.293276108726753</v>
      </c>
    </row>
    <row r="233" spans="1:24" ht="14.25" thickBot="1" thickTop="1">
      <c r="A233" s="76"/>
      <c r="B233" s="302"/>
      <c r="C233" s="305"/>
      <c r="D233" s="305"/>
      <c r="E233" s="305"/>
      <c r="F233" s="305"/>
      <c r="G233" s="305"/>
      <c r="H233" s="305"/>
      <c r="I233" s="306"/>
      <c r="J233" s="307"/>
      <c r="L233" s="42" t="s">
        <v>69</v>
      </c>
      <c r="M233" s="43">
        <f aca="true" t="shared" si="121" ref="M233:V233">+M224+M228+M229+M230+M231</f>
        <v>383</v>
      </c>
      <c r="N233" s="44">
        <f t="shared" si="121"/>
        <v>7027</v>
      </c>
      <c r="O233" s="43">
        <f t="shared" si="121"/>
        <v>7410</v>
      </c>
      <c r="P233" s="43">
        <f t="shared" si="121"/>
        <v>460</v>
      </c>
      <c r="Q233" s="43">
        <f t="shared" si="121"/>
        <v>7870</v>
      </c>
      <c r="R233" s="43">
        <f t="shared" si="121"/>
        <v>239</v>
      </c>
      <c r="S233" s="44">
        <f t="shared" si="121"/>
        <v>7231</v>
      </c>
      <c r="T233" s="43">
        <f t="shared" si="121"/>
        <v>7470</v>
      </c>
      <c r="U233" s="43">
        <f t="shared" si="121"/>
        <v>548</v>
      </c>
      <c r="V233" s="45">
        <f t="shared" si="121"/>
        <v>8018</v>
      </c>
      <c r="W233" s="298">
        <f>(V233-Q233)/Q233*100</f>
        <v>1.880559085133418</v>
      </c>
      <c r="X233" s="112"/>
    </row>
    <row r="234" spans="2:23" ht="14.25" thickBot="1" thickTop="1">
      <c r="B234" s="1"/>
      <c r="C234" s="1"/>
      <c r="D234" s="1"/>
      <c r="E234" s="1"/>
      <c r="F234" s="1"/>
      <c r="G234" s="1"/>
      <c r="H234" s="1"/>
      <c r="I234" s="1"/>
      <c r="L234" s="42" t="s">
        <v>9</v>
      </c>
      <c r="M234" s="43">
        <f aca="true" t="shared" si="122" ref="M234:V234">+M224+M228+M232+M220</f>
        <v>533</v>
      </c>
      <c r="N234" s="44">
        <f t="shared" si="122"/>
        <v>8924</v>
      </c>
      <c r="O234" s="43">
        <f t="shared" si="122"/>
        <v>9457</v>
      </c>
      <c r="P234" s="43">
        <f t="shared" si="122"/>
        <v>597</v>
      </c>
      <c r="Q234" s="43">
        <f t="shared" si="122"/>
        <v>10054</v>
      </c>
      <c r="R234" s="43">
        <f t="shared" si="122"/>
        <v>366</v>
      </c>
      <c r="S234" s="44">
        <f t="shared" si="122"/>
        <v>9974</v>
      </c>
      <c r="T234" s="43">
        <f t="shared" si="122"/>
        <v>10340</v>
      </c>
      <c r="U234" s="43">
        <f t="shared" si="122"/>
        <v>749</v>
      </c>
      <c r="V234" s="43">
        <f t="shared" si="122"/>
        <v>11089</v>
      </c>
      <c r="W234" s="298">
        <f t="shared" si="116"/>
        <v>10.294410185000995</v>
      </c>
    </row>
    <row r="235" spans="2:12" ht="13.5" thickTop="1">
      <c r="B235" s="1"/>
      <c r="C235" s="1"/>
      <c r="D235" s="1"/>
      <c r="E235" s="1"/>
      <c r="F235" s="1"/>
      <c r="G235" s="1"/>
      <c r="H235" s="1"/>
      <c r="I235" s="1"/>
      <c r="L235" s="68" t="s">
        <v>67</v>
      </c>
    </row>
  </sheetData>
  <sheetProtection password="CF53" sheet="1"/>
  <mergeCells count="48">
    <mergeCell ref="L132:W132"/>
    <mergeCell ref="L133:W133"/>
    <mergeCell ref="M135:Q135"/>
    <mergeCell ref="R135:V135"/>
    <mergeCell ref="L210:W210"/>
    <mergeCell ref="L211:W211"/>
    <mergeCell ref="M187:Q187"/>
    <mergeCell ref="R187:V187"/>
    <mergeCell ref="L106:W106"/>
    <mergeCell ref="L107:W107"/>
    <mergeCell ref="M109:Q109"/>
    <mergeCell ref="R109:V109"/>
    <mergeCell ref="L184:W184"/>
    <mergeCell ref="L185:W185"/>
    <mergeCell ref="L80:W80"/>
    <mergeCell ref="L81:W81"/>
    <mergeCell ref="M83:Q83"/>
    <mergeCell ref="R83:V83"/>
    <mergeCell ref="M213:Q213"/>
    <mergeCell ref="R213:V213"/>
    <mergeCell ref="L158:W158"/>
    <mergeCell ref="L159:W159"/>
    <mergeCell ref="M161:Q161"/>
    <mergeCell ref="R161:V161"/>
    <mergeCell ref="C57:E57"/>
    <mergeCell ref="F57:H57"/>
    <mergeCell ref="M57:Q57"/>
    <mergeCell ref="R57:V57"/>
    <mergeCell ref="B54:I54"/>
    <mergeCell ref="L54:W54"/>
    <mergeCell ref="B55:I55"/>
    <mergeCell ref="L55:W55"/>
    <mergeCell ref="B28:I28"/>
    <mergeCell ref="L28:W28"/>
    <mergeCell ref="B29:I29"/>
    <mergeCell ref="L29:W29"/>
    <mergeCell ref="C31:E31"/>
    <mergeCell ref="F31:H31"/>
    <mergeCell ref="M31:Q31"/>
    <mergeCell ref="R31:V31"/>
    <mergeCell ref="B2:I2"/>
    <mergeCell ref="L2:W2"/>
    <mergeCell ref="B3:I3"/>
    <mergeCell ref="L3:W3"/>
    <mergeCell ref="C5:E5"/>
    <mergeCell ref="F5:H5"/>
    <mergeCell ref="M5:Q5"/>
    <mergeCell ref="R5:V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&amp;LMonthly Air Transport Statistics : Suvarnabhumi Airport</oddHeader>
    <oddFooter>&amp;LAir Transport Information Division, Corporate Strategy Department&amp;C&amp;D&amp;R&amp;T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Y235"/>
  <sheetViews>
    <sheetView zoomScalePageLayoutView="0" workbookViewId="0" topLeftCell="N218">
      <selection activeCell="W221" sqref="W221:W234"/>
    </sheetView>
  </sheetViews>
  <sheetFormatPr defaultColWidth="9.140625" defaultRowHeight="23.25"/>
  <cols>
    <col min="1" max="1" width="9.140625" style="1" customWidth="1"/>
    <col min="2" max="2" width="13.00390625" style="1" customWidth="1"/>
    <col min="3" max="3" width="11.57421875" style="1" customWidth="1"/>
    <col min="4" max="4" width="11.421875" style="1" customWidth="1"/>
    <col min="5" max="5" width="9.8515625" style="1" customWidth="1"/>
    <col min="6" max="6" width="10.8515625" style="1" customWidth="1"/>
    <col min="7" max="7" width="11.140625" style="1" customWidth="1"/>
    <col min="8" max="8" width="11.28125" style="1" customWidth="1"/>
    <col min="9" max="9" width="8.7109375" style="1" customWidth="1"/>
    <col min="10" max="11" width="9.140625" style="1" customWidth="1"/>
    <col min="12" max="12" width="12.140625" style="1" customWidth="1"/>
    <col min="13" max="15" width="11.8515625" style="1" customWidth="1"/>
    <col min="16" max="16" width="10.421875" style="1" customWidth="1"/>
    <col min="17" max="20" width="11.8515625" style="1" customWidth="1"/>
    <col min="21" max="21" width="10.421875" style="1" customWidth="1"/>
    <col min="22" max="22" width="11.8515625" style="1" customWidth="1"/>
    <col min="23" max="23" width="11.00390625" style="1" bestFit="1" customWidth="1"/>
    <col min="24" max="16384" width="9.140625" style="1" customWidth="1"/>
  </cols>
  <sheetData>
    <row r="2" spans="2:23" ht="12.75">
      <c r="B2" s="316" t="s">
        <v>0</v>
      </c>
      <c r="C2" s="316"/>
      <c r="D2" s="316"/>
      <c r="E2" s="316"/>
      <c r="F2" s="316"/>
      <c r="G2" s="316"/>
      <c r="H2" s="316"/>
      <c r="I2" s="316"/>
      <c r="L2" s="316" t="s">
        <v>1</v>
      </c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</row>
    <row r="3" spans="2:23" ht="15.75">
      <c r="B3" s="317" t="s">
        <v>2</v>
      </c>
      <c r="C3" s="317"/>
      <c r="D3" s="317"/>
      <c r="E3" s="317"/>
      <c r="F3" s="317"/>
      <c r="G3" s="317"/>
      <c r="H3" s="317"/>
      <c r="I3" s="317"/>
      <c r="L3" s="317" t="s">
        <v>3</v>
      </c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</row>
    <row r="4" ht="13.5" thickBot="1"/>
    <row r="5" spans="2:23" ht="17.25" thickBot="1" thickTop="1">
      <c r="B5" s="2"/>
      <c r="C5" s="318" t="s">
        <v>66</v>
      </c>
      <c r="D5" s="319"/>
      <c r="E5" s="320"/>
      <c r="F5" s="321" t="s">
        <v>65</v>
      </c>
      <c r="G5" s="322"/>
      <c r="H5" s="323"/>
      <c r="I5" s="3" t="s">
        <v>4</v>
      </c>
      <c r="L5" s="2"/>
      <c r="M5" s="324" t="s">
        <v>66</v>
      </c>
      <c r="N5" s="325"/>
      <c r="O5" s="325"/>
      <c r="P5" s="325"/>
      <c r="Q5" s="326"/>
      <c r="R5" s="327" t="s">
        <v>65</v>
      </c>
      <c r="S5" s="328"/>
      <c r="T5" s="328"/>
      <c r="U5" s="328"/>
      <c r="V5" s="329"/>
      <c r="W5" s="3" t="s">
        <v>4</v>
      </c>
    </row>
    <row r="6" spans="2:23" ht="13.5" thickTop="1">
      <c r="B6" s="4" t="s">
        <v>5</v>
      </c>
      <c r="C6" s="5"/>
      <c r="D6" s="6"/>
      <c r="E6" s="7"/>
      <c r="F6" s="5"/>
      <c r="G6" s="6"/>
      <c r="H6" s="7"/>
      <c r="I6" s="8" t="s">
        <v>6</v>
      </c>
      <c r="L6" s="4" t="s">
        <v>5</v>
      </c>
      <c r="M6" s="5"/>
      <c r="N6" s="9"/>
      <c r="O6" s="10"/>
      <c r="P6" s="11"/>
      <c r="Q6" s="12"/>
      <c r="R6" s="5"/>
      <c r="S6" s="9"/>
      <c r="T6" s="10"/>
      <c r="U6" s="11"/>
      <c r="V6" s="12"/>
      <c r="W6" s="8" t="s">
        <v>6</v>
      </c>
    </row>
    <row r="7" spans="2:23" ht="13.5" thickBot="1">
      <c r="B7" s="13"/>
      <c r="C7" s="14" t="s">
        <v>7</v>
      </c>
      <c r="D7" s="297" t="s">
        <v>8</v>
      </c>
      <c r="E7" s="15" t="s">
        <v>9</v>
      </c>
      <c r="F7" s="14" t="s">
        <v>7</v>
      </c>
      <c r="G7" s="297" t="s">
        <v>8</v>
      </c>
      <c r="H7" s="15" t="s">
        <v>9</v>
      </c>
      <c r="I7" s="16"/>
      <c r="L7" s="13"/>
      <c r="M7" s="17" t="s">
        <v>10</v>
      </c>
      <c r="N7" s="18" t="s">
        <v>11</v>
      </c>
      <c r="O7" s="19" t="s">
        <v>12</v>
      </c>
      <c r="P7" s="20" t="s">
        <v>13</v>
      </c>
      <c r="Q7" s="21" t="s">
        <v>9</v>
      </c>
      <c r="R7" s="17" t="s">
        <v>10</v>
      </c>
      <c r="S7" s="18" t="s">
        <v>11</v>
      </c>
      <c r="T7" s="19" t="s">
        <v>12</v>
      </c>
      <c r="U7" s="20" t="s">
        <v>13</v>
      </c>
      <c r="V7" s="21" t="s">
        <v>9</v>
      </c>
      <c r="W7" s="16"/>
    </row>
    <row r="8" spans="2:23" ht="6" customHeight="1" thickTop="1">
      <c r="B8" s="4"/>
      <c r="C8" s="22"/>
      <c r="D8" s="23"/>
      <c r="E8" s="24"/>
      <c r="F8" s="22"/>
      <c r="G8" s="23"/>
      <c r="H8" s="24"/>
      <c r="I8" s="25"/>
      <c r="L8" s="4"/>
      <c r="M8" s="26"/>
      <c r="N8" s="27"/>
      <c r="O8" s="28"/>
      <c r="P8" s="29"/>
      <c r="Q8" s="30"/>
      <c r="R8" s="26"/>
      <c r="S8" s="27"/>
      <c r="T8" s="28"/>
      <c r="U8" s="29"/>
      <c r="V8" s="31"/>
      <c r="W8" s="11"/>
    </row>
    <row r="9" spans="2:23" ht="12.75">
      <c r="B9" s="4" t="s">
        <v>14</v>
      </c>
      <c r="C9" s="78">
        <v>55</v>
      </c>
      <c r="D9" s="79">
        <v>54</v>
      </c>
      <c r="E9" s="80">
        <f>C9+D9</f>
        <v>109</v>
      </c>
      <c r="F9" s="78">
        <v>90</v>
      </c>
      <c r="G9" s="79">
        <v>95</v>
      </c>
      <c r="H9" s="80">
        <f>F9+G9</f>
        <v>185</v>
      </c>
      <c r="I9" s="66">
        <f>(H9-E9)*100/E9</f>
        <v>69.72477064220183</v>
      </c>
      <c r="L9" s="4" t="s">
        <v>14</v>
      </c>
      <c r="M9" s="32">
        <v>620</v>
      </c>
      <c r="N9" s="39">
        <v>744</v>
      </c>
      <c r="O9" s="36">
        <f>M9+N9</f>
        <v>1364</v>
      </c>
      <c r="P9" s="37">
        <v>2</v>
      </c>
      <c r="Q9" s="38">
        <f>O9+P9</f>
        <v>1366</v>
      </c>
      <c r="R9" s="32">
        <v>2043</v>
      </c>
      <c r="S9" s="39">
        <v>2078</v>
      </c>
      <c r="T9" s="36">
        <f>R9+S9</f>
        <v>4121</v>
      </c>
      <c r="U9" s="37">
        <v>30</v>
      </c>
      <c r="V9" s="34">
        <f>T9+U9</f>
        <v>4151</v>
      </c>
      <c r="W9" s="66">
        <f aca="true" t="shared" si="0" ref="W9:W26">(V9-Q9)/Q9*100</f>
        <v>203.87994143484627</v>
      </c>
    </row>
    <row r="10" spans="2:23" ht="12.75">
      <c r="B10" s="4" t="s">
        <v>15</v>
      </c>
      <c r="C10" s="78">
        <v>61</v>
      </c>
      <c r="D10" s="79">
        <v>62</v>
      </c>
      <c r="E10" s="80">
        <f>C10+D10</f>
        <v>123</v>
      </c>
      <c r="F10" s="78">
        <v>83</v>
      </c>
      <c r="G10" s="79">
        <v>81</v>
      </c>
      <c r="H10" s="80">
        <f>F10+G10</f>
        <v>164</v>
      </c>
      <c r="I10" s="66">
        <f>(H10-E10)*100/E10</f>
        <v>33.333333333333336</v>
      </c>
      <c r="L10" s="4" t="s">
        <v>15</v>
      </c>
      <c r="M10" s="32">
        <v>263</v>
      </c>
      <c r="N10" s="39">
        <v>176</v>
      </c>
      <c r="O10" s="36">
        <f>M10+N10</f>
        <v>439</v>
      </c>
      <c r="P10" s="37">
        <v>0</v>
      </c>
      <c r="Q10" s="38">
        <f>O10+P10</f>
        <v>439</v>
      </c>
      <c r="R10" s="32">
        <v>2732</v>
      </c>
      <c r="S10" s="39">
        <v>1871</v>
      </c>
      <c r="T10" s="36">
        <f>R10+S10</f>
        <v>4603</v>
      </c>
      <c r="U10" s="37">
        <v>11</v>
      </c>
      <c r="V10" s="34">
        <f>T10+U10</f>
        <v>4614</v>
      </c>
      <c r="W10" s="66">
        <f t="shared" si="0"/>
        <v>951.0250569476082</v>
      </c>
    </row>
    <row r="11" spans="2:23" ht="13.5" thickBot="1">
      <c r="B11" s="13" t="s">
        <v>16</v>
      </c>
      <c r="C11" s="81">
        <v>63</v>
      </c>
      <c r="D11" s="82">
        <v>60</v>
      </c>
      <c r="E11" s="80">
        <f>C11+D11</f>
        <v>123</v>
      </c>
      <c r="F11" s="81">
        <v>93</v>
      </c>
      <c r="G11" s="82">
        <v>93</v>
      </c>
      <c r="H11" s="80">
        <f>F11+G11</f>
        <v>186</v>
      </c>
      <c r="I11" s="66">
        <f>(H11-E11)*100/E11</f>
        <v>51.21951219512195</v>
      </c>
      <c r="L11" s="13" t="s">
        <v>16</v>
      </c>
      <c r="M11" s="32">
        <v>622</v>
      </c>
      <c r="N11" s="39">
        <v>283</v>
      </c>
      <c r="O11" s="36">
        <f>M11+N11</f>
        <v>905</v>
      </c>
      <c r="P11" s="37">
        <v>14</v>
      </c>
      <c r="Q11" s="38">
        <f>O11+P11</f>
        <v>919</v>
      </c>
      <c r="R11" s="32">
        <v>327</v>
      </c>
      <c r="S11" s="39">
        <v>830</v>
      </c>
      <c r="T11" s="36">
        <f>R11+S11</f>
        <v>1157</v>
      </c>
      <c r="U11" s="37">
        <v>8</v>
      </c>
      <c r="V11" s="34">
        <f>T11+U11</f>
        <v>1165</v>
      </c>
      <c r="W11" s="66">
        <f t="shared" si="0"/>
        <v>26.768226332970617</v>
      </c>
    </row>
    <row r="12" spans="2:23" ht="14.25" thickBot="1" thickTop="1">
      <c r="B12" s="42" t="s">
        <v>17</v>
      </c>
      <c r="C12" s="83">
        <f aca="true" t="shared" si="1" ref="C12:H12">+C9+C10+C11</f>
        <v>179</v>
      </c>
      <c r="D12" s="84">
        <f t="shared" si="1"/>
        <v>176</v>
      </c>
      <c r="E12" s="85">
        <f t="shared" si="1"/>
        <v>355</v>
      </c>
      <c r="F12" s="83">
        <f>+F9+F10+F11</f>
        <v>266</v>
      </c>
      <c r="G12" s="84">
        <f t="shared" si="1"/>
        <v>269</v>
      </c>
      <c r="H12" s="85">
        <f t="shared" si="1"/>
        <v>535</v>
      </c>
      <c r="I12" s="67">
        <f>(H12-E12)*100/E12</f>
        <v>50.70422535211268</v>
      </c>
      <c r="L12" s="42" t="s">
        <v>17</v>
      </c>
      <c r="M12" s="43">
        <f aca="true" t="shared" si="2" ref="M12:V12">+M9+M10+M11</f>
        <v>1505</v>
      </c>
      <c r="N12" s="44">
        <f t="shared" si="2"/>
        <v>1203</v>
      </c>
      <c r="O12" s="43">
        <f t="shared" si="2"/>
        <v>2708</v>
      </c>
      <c r="P12" s="43">
        <f t="shared" si="2"/>
        <v>16</v>
      </c>
      <c r="Q12" s="43">
        <f t="shared" si="2"/>
        <v>2724</v>
      </c>
      <c r="R12" s="43">
        <f t="shared" si="2"/>
        <v>5102</v>
      </c>
      <c r="S12" s="44">
        <f t="shared" si="2"/>
        <v>4779</v>
      </c>
      <c r="T12" s="43">
        <f t="shared" si="2"/>
        <v>9881</v>
      </c>
      <c r="U12" s="43">
        <f t="shared" si="2"/>
        <v>49</v>
      </c>
      <c r="V12" s="45">
        <f t="shared" si="2"/>
        <v>9930</v>
      </c>
      <c r="W12" s="67">
        <f t="shared" si="0"/>
        <v>264.5374449339207</v>
      </c>
    </row>
    <row r="13" spans="2:23" ht="13.5" thickTop="1">
      <c r="B13" s="4" t="s">
        <v>18</v>
      </c>
      <c r="C13" s="78">
        <v>70</v>
      </c>
      <c r="D13" s="79">
        <v>72</v>
      </c>
      <c r="E13" s="80">
        <f>C13+D13</f>
        <v>142</v>
      </c>
      <c r="F13" s="78">
        <v>77</v>
      </c>
      <c r="G13" s="79">
        <v>81</v>
      </c>
      <c r="H13" s="80">
        <f>F13+G13</f>
        <v>158</v>
      </c>
      <c r="I13" s="66">
        <f aca="true" t="shared" si="3" ref="I13:I24">(H13-E13)/E13*100</f>
        <v>11.267605633802818</v>
      </c>
      <c r="L13" s="4" t="s">
        <v>18</v>
      </c>
      <c r="M13" s="32">
        <v>309</v>
      </c>
      <c r="N13" s="39">
        <v>430</v>
      </c>
      <c r="O13" s="36">
        <f>M13+N13</f>
        <v>739</v>
      </c>
      <c r="P13" s="37">
        <v>42</v>
      </c>
      <c r="Q13" s="38">
        <f>O13+P13</f>
        <v>781</v>
      </c>
      <c r="R13" s="32">
        <v>1004</v>
      </c>
      <c r="S13" s="39">
        <v>791</v>
      </c>
      <c r="T13" s="36">
        <f>R13+S13</f>
        <v>1795</v>
      </c>
      <c r="U13" s="37">
        <v>1013</v>
      </c>
      <c r="V13" s="34">
        <f>T13+U13</f>
        <v>2808</v>
      </c>
      <c r="W13" s="66">
        <f t="shared" si="0"/>
        <v>259.53905249679894</v>
      </c>
    </row>
    <row r="14" spans="2:23" ht="12.75">
      <c r="B14" s="4" t="s">
        <v>19</v>
      </c>
      <c r="C14" s="32">
        <v>62</v>
      </c>
      <c r="D14" s="33">
        <v>64</v>
      </c>
      <c r="E14" s="80">
        <f>C14+D14</f>
        <v>126</v>
      </c>
      <c r="F14" s="32">
        <v>77</v>
      </c>
      <c r="G14" s="33">
        <v>67</v>
      </c>
      <c r="H14" s="34">
        <f>F14+G14</f>
        <v>144</v>
      </c>
      <c r="I14" s="66">
        <f t="shared" si="3"/>
        <v>14.285714285714285</v>
      </c>
      <c r="L14" s="4" t="s">
        <v>19</v>
      </c>
      <c r="M14" s="32">
        <v>202</v>
      </c>
      <c r="N14" s="39">
        <v>157</v>
      </c>
      <c r="O14" s="36">
        <f>M14+N14</f>
        <v>359</v>
      </c>
      <c r="P14" s="37">
        <v>11</v>
      </c>
      <c r="Q14" s="38">
        <f>O14+P14</f>
        <v>370</v>
      </c>
      <c r="R14" s="32">
        <v>136</v>
      </c>
      <c r="S14" s="39">
        <v>372</v>
      </c>
      <c r="T14" s="36">
        <f>R14+S14</f>
        <v>508</v>
      </c>
      <c r="U14" s="37">
        <v>97</v>
      </c>
      <c r="V14" s="34">
        <f>T14+U14</f>
        <v>605</v>
      </c>
      <c r="W14" s="66">
        <f t="shared" si="0"/>
        <v>63.51351351351351</v>
      </c>
    </row>
    <row r="15" spans="2:23" ht="13.5" thickBot="1">
      <c r="B15" s="4" t="s">
        <v>20</v>
      </c>
      <c r="C15" s="32">
        <v>66</v>
      </c>
      <c r="D15" s="33">
        <v>68</v>
      </c>
      <c r="E15" s="80">
        <f>C15+D15</f>
        <v>134</v>
      </c>
      <c r="F15" s="32">
        <v>102</v>
      </c>
      <c r="G15" s="33">
        <v>102</v>
      </c>
      <c r="H15" s="34">
        <f>F15+G15</f>
        <v>204</v>
      </c>
      <c r="I15" s="66">
        <f t="shared" si="3"/>
        <v>52.23880597014925</v>
      </c>
      <c r="J15" s="112"/>
      <c r="L15" s="4" t="s">
        <v>20</v>
      </c>
      <c r="M15" s="32">
        <v>291</v>
      </c>
      <c r="N15" s="39">
        <v>154</v>
      </c>
      <c r="O15" s="36">
        <f>M15+N15</f>
        <v>445</v>
      </c>
      <c r="P15" s="37">
        <v>13</v>
      </c>
      <c r="Q15" s="38">
        <f>O15+P15</f>
        <v>458</v>
      </c>
      <c r="R15" s="32">
        <v>1187</v>
      </c>
      <c r="S15" s="39">
        <v>973</v>
      </c>
      <c r="T15" s="36">
        <f>R15+S15</f>
        <v>2160</v>
      </c>
      <c r="U15" s="37">
        <v>677</v>
      </c>
      <c r="V15" s="34">
        <f>T15+U15</f>
        <v>2837</v>
      </c>
      <c r="W15" s="66">
        <f t="shared" si="0"/>
        <v>519.4323144104803</v>
      </c>
    </row>
    <row r="16" spans="2:23" ht="14.25" thickBot="1" thickTop="1">
      <c r="B16" s="47" t="s">
        <v>21</v>
      </c>
      <c r="C16" s="48">
        <f aca="true" t="shared" si="4" ref="C16:H16">C15+C14+C13</f>
        <v>198</v>
      </c>
      <c r="D16" s="49">
        <f t="shared" si="4"/>
        <v>204</v>
      </c>
      <c r="E16" s="50">
        <f t="shared" si="4"/>
        <v>402</v>
      </c>
      <c r="F16" s="48">
        <f>F15+F14+F13</f>
        <v>256</v>
      </c>
      <c r="G16" s="49">
        <f t="shared" si="4"/>
        <v>250</v>
      </c>
      <c r="H16" s="48">
        <f t="shared" si="4"/>
        <v>506</v>
      </c>
      <c r="I16" s="86">
        <f t="shared" si="3"/>
        <v>25.870646766169152</v>
      </c>
      <c r="L16" s="47" t="s">
        <v>21</v>
      </c>
      <c r="M16" s="48">
        <f aca="true" t="shared" si="5" ref="M16:U16">M15+M14+M13</f>
        <v>802</v>
      </c>
      <c r="N16" s="52">
        <f t="shared" si="5"/>
        <v>741</v>
      </c>
      <c r="O16" s="52">
        <f t="shared" si="5"/>
        <v>1543</v>
      </c>
      <c r="P16" s="50">
        <f t="shared" si="5"/>
        <v>66</v>
      </c>
      <c r="Q16" s="52">
        <f t="shared" si="5"/>
        <v>1609</v>
      </c>
      <c r="R16" s="48">
        <f t="shared" si="5"/>
        <v>2327</v>
      </c>
      <c r="S16" s="52">
        <f t="shared" si="5"/>
        <v>2136</v>
      </c>
      <c r="T16" s="52">
        <f t="shared" si="5"/>
        <v>4463</v>
      </c>
      <c r="U16" s="50">
        <f t="shared" si="5"/>
        <v>1787</v>
      </c>
      <c r="V16" s="52">
        <f>V14+V13+V15</f>
        <v>6250</v>
      </c>
      <c r="W16" s="87">
        <f t="shared" si="0"/>
        <v>288.4400248601616</v>
      </c>
    </row>
    <row r="17" spans="2:23" ht="13.5" thickTop="1">
      <c r="B17" s="4" t="s">
        <v>22</v>
      </c>
      <c r="C17" s="88">
        <v>69</v>
      </c>
      <c r="D17" s="89">
        <v>71</v>
      </c>
      <c r="E17" s="80">
        <f>C17+D17</f>
        <v>140</v>
      </c>
      <c r="F17" s="88">
        <v>100</v>
      </c>
      <c r="G17" s="89">
        <v>100</v>
      </c>
      <c r="H17" s="34">
        <f>F17+G17</f>
        <v>200</v>
      </c>
      <c r="I17" s="66">
        <f t="shared" si="3"/>
        <v>42.857142857142854</v>
      </c>
      <c r="L17" s="4" t="s">
        <v>22</v>
      </c>
      <c r="M17" s="32">
        <v>1724</v>
      </c>
      <c r="N17" s="39">
        <v>1876</v>
      </c>
      <c r="O17" s="36">
        <f>M17+N17</f>
        <v>3600</v>
      </c>
      <c r="P17" s="37">
        <v>15</v>
      </c>
      <c r="Q17" s="38">
        <f>O17+P17</f>
        <v>3615</v>
      </c>
      <c r="R17" s="32">
        <v>1844</v>
      </c>
      <c r="S17" s="39">
        <v>2046</v>
      </c>
      <c r="T17" s="36">
        <f>R17+S17</f>
        <v>3890</v>
      </c>
      <c r="U17" s="37">
        <v>287</v>
      </c>
      <c r="V17" s="34">
        <f>T17+U17</f>
        <v>4177</v>
      </c>
      <c r="W17" s="90">
        <f t="shared" si="0"/>
        <v>15.546334716459198</v>
      </c>
    </row>
    <row r="18" spans="2:23" ht="12.75">
      <c r="B18" s="4" t="s">
        <v>23</v>
      </c>
      <c r="C18" s="88">
        <v>64</v>
      </c>
      <c r="D18" s="89">
        <v>63</v>
      </c>
      <c r="E18" s="80">
        <f>C18+D18</f>
        <v>127</v>
      </c>
      <c r="F18" s="88">
        <v>110</v>
      </c>
      <c r="G18" s="89">
        <v>102</v>
      </c>
      <c r="H18" s="34">
        <f>F18+G18</f>
        <v>212</v>
      </c>
      <c r="I18" s="66">
        <f>(H18-E18)/E18*100</f>
        <v>66.92913385826772</v>
      </c>
      <c r="L18" s="4" t="s">
        <v>23</v>
      </c>
      <c r="M18" s="32">
        <v>340</v>
      </c>
      <c r="N18" s="39">
        <v>308</v>
      </c>
      <c r="O18" s="36">
        <f>M18+N18</f>
        <v>648</v>
      </c>
      <c r="P18" s="37">
        <v>411</v>
      </c>
      <c r="Q18" s="38">
        <f>O18+P18</f>
        <v>1059</v>
      </c>
      <c r="R18" s="32">
        <v>823</v>
      </c>
      <c r="S18" s="39">
        <v>1061</v>
      </c>
      <c r="T18" s="36">
        <f>R18+S18</f>
        <v>1884</v>
      </c>
      <c r="U18" s="37">
        <v>0</v>
      </c>
      <c r="V18" s="34">
        <f>T18+U18</f>
        <v>1884</v>
      </c>
      <c r="W18" s="66">
        <f t="shared" si="0"/>
        <v>77.90368271954674</v>
      </c>
    </row>
    <row r="19" spans="2:23" ht="13.5" thickBot="1">
      <c r="B19" s="4" t="s">
        <v>24</v>
      </c>
      <c r="C19" s="88">
        <v>51</v>
      </c>
      <c r="D19" s="89">
        <v>52</v>
      </c>
      <c r="E19" s="80">
        <f>C19+D19</f>
        <v>103</v>
      </c>
      <c r="F19" s="88">
        <v>175</v>
      </c>
      <c r="G19" s="89">
        <v>180</v>
      </c>
      <c r="H19" s="34">
        <f>F19+G19</f>
        <v>355</v>
      </c>
      <c r="I19" s="66">
        <f>(H19-E19)/E19*100</f>
        <v>244.66019417475727</v>
      </c>
      <c r="J19" s="53"/>
      <c r="L19" s="4" t="s">
        <v>24</v>
      </c>
      <c r="M19" s="32">
        <v>105</v>
      </c>
      <c r="N19" s="39">
        <v>100</v>
      </c>
      <c r="O19" s="54">
        <f>M19+N19</f>
        <v>205</v>
      </c>
      <c r="P19" s="55">
        <v>386</v>
      </c>
      <c r="Q19" s="38">
        <f>O19+P19</f>
        <v>591</v>
      </c>
      <c r="R19" s="32">
        <v>113</v>
      </c>
      <c r="S19" s="39">
        <v>282</v>
      </c>
      <c r="T19" s="54">
        <f>R19+S19</f>
        <v>395</v>
      </c>
      <c r="U19" s="55">
        <v>304</v>
      </c>
      <c r="V19" s="34">
        <f>T19+U19</f>
        <v>699</v>
      </c>
      <c r="W19" s="66">
        <f t="shared" si="0"/>
        <v>18.274111675126903</v>
      </c>
    </row>
    <row r="20" spans="2:23" ht="15.75" customHeight="1" thickBot="1" thickTop="1">
      <c r="B20" s="47" t="s">
        <v>25</v>
      </c>
      <c r="C20" s="48">
        <f aca="true" t="shared" si="6" ref="C20:H20">+C17+C18+C19</f>
        <v>184</v>
      </c>
      <c r="D20" s="49">
        <f t="shared" si="6"/>
        <v>186</v>
      </c>
      <c r="E20" s="52">
        <f t="shared" si="6"/>
        <v>370</v>
      </c>
      <c r="F20" s="43">
        <f t="shared" si="6"/>
        <v>385</v>
      </c>
      <c r="G20" s="56">
        <f t="shared" si="6"/>
        <v>382</v>
      </c>
      <c r="H20" s="56">
        <f t="shared" si="6"/>
        <v>767</v>
      </c>
      <c r="I20" s="67">
        <f>(H20-E20)/E20*100</f>
        <v>107.29729729729729</v>
      </c>
      <c r="J20" s="58"/>
      <c r="K20" s="59"/>
      <c r="L20" s="47" t="s">
        <v>25</v>
      </c>
      <c r="M20" s="48">
        <f aca="true" t="shared" si="7" ref="M20:V20">+M17+M18+M19</f>
        <v>2169</v>
      </c>
      <c r="N20" s="48">
        <f t="shared" si="7"/>
        <v>2284</v>
      </c>
      <c r="O20" s="50">
        <f t="shared" si="7"/>
        <v>4453</v>
      </c>
      <c r="P20" s="50">
        <f t="shared" si="7"/>
        <v>812</v>
      </c>
      <c r="Q20" s="50">
        <f t="shared" si="7"/>
        <v>5265</v>
      </c>
      <c r="R20" s="48">
        <f t="shared" si="7"/>
        <v>2780</v>
      </c>
      <c r="S20" s="48">
        <f t="shared" si="7"/>
        <v>3389</v>
      </c>
      <c r="T20" s="50">
        <f t="shared" si="7"/>
        <v>6169</v>
      </c>
      <c r="U20" s="50">
        <f t="shared" si="7"/>
        <v>591</v>
      </c>
      <c r="V20" s="50">
        <f t="shared" si="7"/>
        <v>6760</v>
      </c>
      <c r="W20" s="87">
        <f t="shared" si="0"/>
        <v>28.39506172839506</v>
      </c>
    </row>
    <row r="21" spans="2:23" ht="13.5" thickTop="1">
      <c r="B21" s="4" t="s">
        <v>26</v>
      </c>
      <c r="C21" s="32">
        <v>67</v>
      </c>
      <c r="D21" s="33">
        <v>68</v>
      </c>
      <c r="E21" s="60">
        <f>C21+D21</f>
        <v>135</v>
      </c>
      <c r="F21" s="32">
        <v>163</v>
      </c>
      <c r="G21" s="33">
        <v>161</v>
      </c>
      <c r="H21" s="61">
        <f>F21+G21</f>
        <v>324</v>
      </c>
      <c r="I21" s="66">
        <f>(H21-E21)/E21*100</f>
        <v>140</v>
      </c>
      <c r="L21" s="4" t="s">
        <v>27</v>
      </c>
      <c r="M21" s="32">
        <v>278</v>
      </c>
      <c r="N21" s="39">
        <v>269</v>
      </c>
      <c r="O21" s="54">
        <f>M21+N21</f>
        <v>547</v>
      </c>
      <c r="P21" s="62">
        <v>402</v>
      </c>
      <c r="Q21" s="38">
        <f>O21+P21</f>
        <v>949</v>
      </c>
      <c r="R21" s="32">
        <v>364</v>
      </c>
      <c r="S21" s="39">
        <v>200</v>
      </c>
      <c r="T21" s="54">
        <f>R21+S21</f>
        <v>564</v>
      </c>
      <c r="U21" s="62">
        <v>26</v>
      </c>
      <c r="V21" s="34">
        <f>T21+U21</f>
        <v>590</v>
      </c>
      <c r="W21" s="66">
        <f t="shared" si="0"/>
        <v>-37.82929399367755</v>
      </c>
    </row>
    <row r="22" spans="2:23" ht="12.75">
      <c r="B22" s="4" t="s">
        <v>28</v>
      </c>
      <c r="C22" s="32">
        <v>66</v>
      </c>
      <c r="D22" s="33">
        <v>66</v>
      </c>
      <c r="E22" s="36">
        <f>C22+D22</f>
        <v>132</v>
      </c>
      <c r="F22" s="32">
        <v>129</v>
      </c>
      <c r="G22" s="33">
        <v>139</v>
      </c>
      <c r="H22" s="36">
        <f>F22+G22</f>
        <v>268</v>
      </c>
      <c r="I22" s="66">
        <f>(H22-E22)/E22*100</f>
        <v>103.03030303030303</v>
      </c>
      <c r="L22" s="4" t="s">
        <v>28</v>
      </c>
      <c r="M22" s="32">
        <v>142</v>
      </c>
      <c r="N22" s="39">
        <v>95</v>
      </c>
      <c r="O22" s="54">
        <f>M22+N22</f>
        <v>237</v>
      </c>
      <c r="P22" s="37">
        <v>17</v>
      </c>
      <c r="Q22" s="38">
        <f>O22+P22</f>
        <v>254</v>
      </c>
      <c r="R22" s="32">
        <v>1508</v>
      </c>
      <c r="S22" s="39">
        <v>758</v>
      </c>
      <c r="T22" s="54">
        <f>R22+S22</f>
        <v>2266</v>
      </c>
      <c r="U22" s="37">
        <v>58</v>
      </c>
      <c r="V22" s="34">
        <f>T22+U22</f>
        <v>2324</v>
      </c>
      <c r="W22" s="66">
        <f>(V22-Q22)/Q22*100</f>
        <v>814.9606299212599</v>
      </c>
    </row>
    <row r="23" spans="2:23" ht="13.5" thickBot="1">
      <c r="B23" s="4" t="s">
        <v>29</v>
      </c>
      <c r="C23" s="32">
        <v>70</v>
      </c>
      <c r="D23" s="63">
        <v>69</v>
      </c>
      <c r="E23" s="64">
        <f>C23+D23</f>
        <v>139</v>
      </c>
      <c r="F23" s="32">
        <v>65</v>
      </c>
      <c r="G23" s="63">
        <v>61</v>
      </c>
      <c r="H23" s="64">
        <f>F23+G23</f>
        <v>126</v>
      </c>
      <c r="I23" s="91">
        <f t="shared" si="3"/>
        <v>-9.352517985611511</v>
      </c>
      <c r="L23" s="4" t="s">
        <v>29</v>
      </c>
      <c r="M23" s="32">
        <v>146</v>
      </c>
      <c r="N23" s="39">
        <v>161</v>
      </c>
      <c r="O23" s="54">
        <f>M23+N23</f>
        <v>307</v>
      </c>
      <c r="P23" s="55">
        <v>6</v>
      </c>
      <c r="Q23" s="38">
        <f>O23+P23</f>
        <v>313</v>
      </c>
      <c r="R23" s="32">
        <v>907</v>
      </c>
      <c r="S23" s="39">
        <v>1896</v>
      </c>
      <c r="T23" s="54">
        <f>R23+S23</f>
        <v>2803</v>
      </c>
      <c r="U23" s="55">
        <v>4</v>
      </c>
      <c r="V23" s="34">
        <f>T23+U23</f>
        <v>2807</v>
      </c>
      <c r="W23" s="66">
        <f t="shared" si="0"/>
        <v>796.8051118210863</v>
      </c>
    </row>
    <row r="24" spans="2:23" ht="14.25" thickBot="1" thickTop="1">
      <c r="B24" s="42" t="s">
        <v>30</v>
      </c>
      <c r="C24" s="43">
        <f aca="true" t="shared" si="8" ref="C24:H24">+C21+C22+C23</f>
        <v>203</v>
      </c>
      <c r="D24" s="44">
        <f t="shared" si="8"/>
        <v>203</v>
      </c>
      <c r="E24" s="43">
        <f t="shared" si="8"/>
        <v>406</v>
      </c>
      <c r="F24" s="43">
        <f>+F21+F22+F23</f>
        <v>357</v>
      </c>
      <c r="G24" s="44">
        <f t="shared" si="8"/>
        <v>361</v>
      </c>
      <c r="H24" s="43">
        <f t="shared" si="8"/>
        <v>718</v>
      </c>
      <c r="I24" s="67">
        <f t="shared" si="3"/>
        <v>76.84729064039408</v>
      </c>
      <c r="L24" s="42" t="s">
        <v>30</v>
      </c>
      <c r="M24" s="43">
        <f aca="true" t="shared" si="9" ref="M24:V24">+M21+M22+M23</f>
        <v>566</v>
      </c>
      <c r="N24" s="44">
        <f t="shared" si="9"/>
        <v>525</v>
      </c>
      <c r="O24" s="43">
        <f t="shared" si="9"/>
        <v>1091</v>
      </c>
      <c r="P24" s="43">
        <f t="shared" si="9"/>
        <v>425</v>
      </c>
      <c r="Q24" s="43">
        <f t="shared" si="9"/>
        <v>1516</v>
      </c>
      <c r="R24" s="43">
        <f t="shared" si="9"/>
        <v>2779</v>
      </c>
      <c r="S24" s="44">
        <f t="shared" si="9"/>
        <v>2854</v>
      </c>
      <c r="T24" s="43">
        <f t="shared" si="9"/>
        <v>5633</v>
      </c>
      <c r="U24" s="43">
        <f t="shared" si="9"/>
        <v>88</v>
      </c>
      <c r="V24" s="43">
        <f t="shared" si="9"/>
        <v>5721</v>
      </c>
      <c r="W24" s="67">
        <f t="shared" si="0"/>
        <v>277.3746701846965</v>
      </c>
    </row>
    <row r="25" spans="2:23" ht="14.25" thickBot="1" thickTop="1">
      <c r="B25" s="42" t="s">
        <v>69</v>
      </c>
      <c r="C25" s="83">
        <f aca="true" t="shared" si="10" ref="C25:H25">+C16+C20+C21+C22+C23</f>
        <v>585</v>
      </c>
      <c r="D25" s="84">
        <f t="shared" si="10"/>
        <v>593</v>
      </c>
      <c r="E25" s="85">
        <f t="shared" si="10"/>
        <v>1178</v>
      </c>
      <c r="F25" s="83">
        <f t="shared" si="10"/>
        <v>998</v>
      </c>
      <c r="G25" s="84">
        <f t="shared" si="10"/>
        <v>993</v>
      </c>
      <c r="H25" s="85">
        <f t="shared" si="10"/>
        <v>1991</v>
      </c>
      <c r="I25" s="67">
        <f>(H25-E25)*100/E25</f>
        <v>69.01528013582343</v>
      </c>
      <c r="L25" s="42" t="s">
        <v>69</v>
      </c>
      <c r="M25" s="43">
        <f aca="true" t="shared" si="11" ref="M25:V25">+M16+M20+M21+M22+M23</f>
        <v>3537</v>
      </c>
      <c r="N25" s="44">
        <f t="shared" si="11"/>
        <v>3550</v>
      </c>
      <c r="O25" s="43">
        <f t="shared" si="11"/>
        <v>7087</v>
      </c>
      <c r="P25" s="43">
        <f t="shared" si="11"/>
        <v>1303</v>
      </c>
      <c r="Q25" s="43">
        <f t="shared" si="11"/>
        <v>8390</v>
      </c>
      <c r="R25" s="43">
        <f t="shared" si="11"/>
        <v>7886</v>
      </c>
      <c r="S25" s="44">
        <f t="shared" si="11"/>
        <v>8379</v>
      </c>
      <c r="T25" s="43">
        <f t="shared" si="11"/>
        <v>16265</v>
      </c>
      <c r="U25" s="43">
        <f t="shared" si="11"/>
        <v>2466</v>
      </c>
      <c r="V25" s="45">
        <f t="shared" si="11"/>
        <v>18731</v>
      </c>
      <c r="W25" s="57">
        <f>(V25-Q25)/Q25*100</f>
        <v>123.253873659118</v>
      </c>
    </row>
    <row r="26" spans="2:23" ht="14.25" thickBot="1" thickTop="1">
      <c r="B26" s="42" t="s">
        <v>9</v>
      </c>
      <c r="C26" s="43">
        <f aca="true" t="shared" si="12" ref="C26:H26">C16+C20+C24+C12</f>
        <v>764</v>
      </c>
      <c r="D26" s="44">
        <f t="shared" si="12"/>
        <v>769</v>
      </c>
      <c r="E26" s="43">
        <f t="shared" si="12"/>
        <v>1533</v>
      </c>
      <c r="F26" s="43">
        <f>F16+F20+F24+F12</f>
        <v>1264</v>
      </c>
      <c r="G26" s="44">
        <f t="shared" si="12"/>
        <v>1262</v>
      </c>
      <c r="H26" s="43">
        <f t="shared" si="12"/>
        <v>2526</v>
      </c>
      <c r="I26" s="67">
        <f>(H26-E26)/E26*100</f>
        <v>64.77495107632095</v>
      </c>
      <c r="L26" s="42" t="s">
        <v>9</v>
      </c>
      <c r="M26" s="43">
        <f aca="true" t="shared" si="13" ref="M26:V26">M16+M20+M24+M12</f>
        <v>5042</v>
      </c>
      <c r="N26" s="44">
        <f t="shared" si="13"/>
        <v>4753</v>
      </c>
      <c r="O26" s="43">
        <f t="shared" si="13"/>
        <v>9795</v>
      </c>
      <c r="P26" s="43">
        <f t="shared" si="13"/>
        <v>1319</v>
      </c>
      <c r="Q26" s="43">
        <f t="shared" si="13"/>
        <v>11114</v>
      </c>
      <c r="R26" s="43">
        <f t="shared" si="13"/>
        <v>12988</v>
      </c>
      <c r="S26" s="44">
        <f t="shared" si="13"/>
        <v>13158</v>
      </c>
      <c r="T26" s="43">
        <f t="shared" si="13"/>
        <v>26146</v>
      </c>
      <c r="U26" s="43">
        <f t="shared" si="13"/>
        <v>2515</v>
      </c>
      <c r="V26" s="43">
        <f t="shared" si="13"/>
        <v>28661</v>
      </c>
      <c r="W26" s="67">
        <f t="shared" si="0"/>
        <v>157.88195069281988</v>
      </c>
    </row>
    <row r="27" spans="2:12" ht="13.5" thickTop="1">
      <c r="B27" s="68" t="s">
        <v>67</v>
      </c>
      <c r="L27" s="68" t="s">
        <v>67</v>
      </c>
    </row>
    <row r="28" spans="2:23" ht="12.75">
      <c r="B28" s="316" t="s">
        <v>31</v>
      </c>
      <c r="C28" s="316"/>
      <c r="D28" s="316"/>
      <c r="E28" s="316"/>
      <c r="F28" s="316"/>
      <c r="G28" s="316"/>
      <c r="H28" s="316"/>
      <c r="I28" s="316"/>
      <c r="L28" s="316" t="s">
        <v>32</v>
      </c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</row>
    <row r="29" spans="2:23" ht="15.75">
      <c r="B29" s="317" t="s">
        <v>33</v>
      </c>
      <c r="C29" s="317"/>
      <c r="D29" s="317"/>
      <c r="E29" s="317"/>
      <c r="F29" s="317"/>
      <c r="G29" s="317"/>
      <c r="H29" s="317"/>
      <c r="I29" s="317"/>
      <c r="L29" s="317" t="s">
        <v>34</v>
      </c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</row>
    <row r="30" ht="13.5" thickBot="1"/>
    <row r="31" spans="2:23" ht="17.25" thickBot="1" thickTop="1">
      <c r="B31" s="2"/>
      <c r="C31" s="318" t="s">
        <v>66</v>
      </c>
      <c r="D31" s="319"/>
      <c r="E31" s="320"/>
      <c r="F31" s="321" t="s">
        <v>65</v>
      </c>
      <c r="G31" s="322"/>
      <c r="H31" s="323"/>
      <c r="I31" s="3" t="s">
        <v>4</v>
      </c>
      <c r="L31" s="2"/>
      <c r="M31" s="324" t="s">
        <v>66</v>
      </c>
      <c r="N31" s="325"/>
      <c r="O31" s="325"/>
      <c r="P31" s="325"/>
      <c r="Q31" s="326"/>
      <c r="R31" s="327" t="s">
        <v>65</v>
      </c>
      <c r="S31" s="328"/>
      <c r="T31" s="328"/>
      <c r="U31" s="328"/>
      <c r="V31" s="329"/>
      <c r="W31" s="3" t="s">
        <v>4</v>
      </c>
    </row>
    <row r="32" spans="2:23" ht="13.5" thickTop="1">
      <c r="B32" s="4" t="s">
        <v>5</v>
      </c>
      <c r="C32" s="5"/>
      <c r="D32" s="6"/>
      <c r="E32" s="7"/>
      <c r="F32" s="5"/>
      <c r="G32" s="6"/>
      <c r="H32" s="7"/>
      <c r="I32" s="8" t="s">
        <v>6</v>
      </c>
      <c r="L32" s="4" t="s">
        <v>5</v>
      </c>
      <c r="M32" s="5"/>
      <c r="N32" s="9"/>
      <c r="O32" s="10"/>
      <c r="P32" s="11"/>
      <c r="Q32" s="12"/>
      <c r="R32" s="5"/>
      <c r="S32" s="9"/>
      <c r="T32" s="10"/>
      <c r="U32" s="11"/>
      <c r="V32" s="12"/>
      <c r="W32" s="8" t="s">
        <v>6</v>
      </c>
    </row>
    <row r="33" spans="2:23" ht="13.5" thickBot="1">
      <c r="B33" s="13"/>
      <c r="C33" s="14" t="s">
        <v>7</v>
      </c>
      <c r="D33" s="297" t="s">
        <v>8</v>
      </c>
      <c r="E33" s="15" t="s">
        <v>9</v>
      </c>
      <c r="F33" s="14" t="s">
        <v>7</v>
      </c>
      <c r="G33" s="297" t="s">
        <v>8</v>
      </c>
      <c r="H33" s="15" t="s">
        <v>9</v>
      </c>
      <c r="I33" s="16"/>
      <c r="L33" s="13"/>
      <c r="M33" s="17" t="s">
        <v>10</v>
      </c>
      <c r="N33" s="18" t="s">
        <v>11</v>
      </c>
      <c r="O33" s="19" t="s">
        <v>12</v>
      </c>
      <c r="P33" s="20" t="s">
        <v>13</v>
      </c>
      <c r="Q33" s="21" t="s">
        <v>9</v>
      </c>
      <c r="R33" s="17" t="s">
        <v>10</v>
      </c>
      <c r="S33" s="18" t="s">
        <v>11</v>
      </c>
      <c r="T33" s="19" t="s">
        <v>12</v>
      </c>
      <c r="U33" s="20" t="s">
        <v>13</v>
      </c>
      <c r="V33" s="21" t="s">
        <v>9</v>
      </c>
      <c r="W33" s="16"/>
    </row>
    <row r="34" spans="2:23" ht="5.25" customHeight="1" thickTop="1">
      <c r="B34" s="4"/>
      <c r="C34" s="22"/>
      <c r="D34" s="23"/>
      <c r="E34" s="24"/>
      <c r="F34" s="22"/>
      <c r="G34" s="23"/>
      <c r="H34" s="24"/>
      <c r="I34" s="25"/>
      <c r="L34" s="4"/>
      <c r="M34" s="26"/>
      <c r="N34" s="27"/>
      <c r="O34" s="28"/>
      <c r="P34" s="29"/>
      <c r="Q34" s="30"/>
      <c r="R34" s="26"/>
      <c r="S34" s="27"/>
      <c r="T34" s="28"/>
      <c r="U34" s="29"/>
      <c r="V34" s="31"/>
      <c r="W34" s="11"/>
    </row>
    <row r="35" spans="2:23" ht="12.75">
      <c r="B35" s="4" t="s">
        <v>14</v>
      </c>
      <c r="C35" s="78">
        <v>530</v>
      </c>
      <c r="D35" s="79">
        <v>533</v>
      </c>
      <c r="E35" s="92">
        <f>C35+D35</f>
        <v>1063</v>
      </c>
      <c r="F35" s="78">
        <v>2409</v>
      </c>
      <c r="G35" s="79">
        <v>2409</v>
      </c>
      <c r="H35" s="80">
        <f>F35+G35</f>
        <v>4818</v>
      </c>
      <c r="I35" s="66">
        <f>(H35-E35)/E35*100</f>
        <v>353.24553151458133</v>
      </c>
      <c r="L35" s="4" t="s">
        <v>14</v>
      </c>
      <c r="M35" s="32">
        <v>184</v>
      </c>
      <c r="N35" s="39">
        <v>185</v>
      </c>
      <c r="O35" s="36">
        <f>M35+N35</f>
        <v>369</v>
      </c>
      <c r="P35" s="37">
        <v>0</v>
      </c>
      <c r="Q35" s="38">
        <f>O35+P35</f>
        <v>369</v>
      </c>
      <c r="R35" s="32">
        <v>264094</v>
      </c>
      <c r="S35" s="39">
        <v>270742</v>
      </c>
      <c r="T35" s="36">
        <f>SUM(R35:S35)</f>
        <v>534836</v>
      </c>
      <c r="U35" s="37">
        <v>0</v>
      </c>
      <c r="V35" s="34">
        <f>T35+U35</f>
        <v>534836</v>
      </c>
      <c r="W35" s="35">
        <f aca="true" t="shared" si="14" ref="W35:W52">(V35-Q35)/Q35*100</f>
        <v>144842.0054200542</v>
      </c>
    </row>
    <row r="36" spans="2:23" ht="12.75">
      <c r="B36" s="4" t="s">
        <v>15</v>
      </c>
      <c r="C36" s="78">
        <v>571</v>
      </c>
      <c r="D36" s="79">
        <v>571</v>
      </c>
      <c r="E36" s="92">
        <f>C36+D36</f>
        <v>1142</v>
      </c>
      <c r="F36" s="78">
        <v>2403</v>
      </c>
      <c r="G36" s="79">
        <v>2397</v>
      </c>
      <c r="H36" s="80">
        <f>F36+G36</f>
        <v>4800</v>
      </c>
      <c r="I36" s="66">
        <f>(H36-E36)/E36*100</f>
        <v>320.3152364273205</v>
      </c>
      <c r="L36" s="4" t="s">
        <v>15</v>
      </c>
      <c r="M36" s="32">
        <v>313</v>
      </c>
      <c r="N36" s="39">
        <v>261</v>
      </c>
      <c r="O36" s="36">
        <f>M36+N36</f>
        <v>574</v>
      </c>
      <c r="P36" s="37">
        <v>0</v>
      </c>
      <c r="Q36" s="38">
        <f>O36+P36</f>
        <v>574</v>
      </c>
      <c r="R36" s="32">
        <v>255764</v>
      </c>
      <c r="S36" s="39">
        <v>260340</v>
      </c>
      <c r="T36" s="36">
        <f>SUM(R36:S36)</f>
        <v>516104</v>
      </c>
      <c r="U36" s="37">
        <v>154</v>
      </c>
      <c r="V36" s="34">
        <f>T36+U36</f>
        <v>516258</v>
      </c>
      <c r="W36" s="35">
        <f t="shared" si="14"/>
        <v>89840.4181184669</v>
      </c>
    </row>
    <row r="37" spans="2:23" ht="13.5" thickBot="1">
      <c r="B37" s="13" t="s">
        <v>16</v>
      </c>
      <c r="C37" s="81">
        <v>617</v>
      </c>
      <c r="D37" s="82">
        <v>621</v>
      </c>
      <c r="E37" s="93">
        <f>C37+D37</f>
        <v>1238</v>
      </c>
      <c r="F37" s="81">
        <v>2535</v>
      </c>
      <c r="G37" s="82">
        <v>2537</v>
      </c>
      <c r="H37" s="80">
        <f>F37+G37</f>
        <v>5072</v>
      </c>
      <c r="I37" s="66">
        <f>(H37-E37)*100/E37</f>
        <v>309.6930533117932</v>
      </c>
      <c r="L37" s="13" t="s">
        <v>16</v>
      </c>
      <c r="M37" s="32">
        <v>215</v>
      </c>
      <c r="N37" s="39">
        <v>295</v>
      </c>
      <c r="O37" s="36">
        <f>M37+N37</f>
        <v>510</v>
      </c>
      <c r="P37" s="37">
        <v>0</v>
      </c>
      <c r="Q37" s="38">
        <f>O37+P37</f>
        <v>510</v>
      </c>
      <c r="R37" s="32">
        <v>263329</v>
      </c>
      <c r="S37" s="39">
        <v>296114</v>
      </c>
      <c r="T37" s="36">
        <f>SUM(R37:S37)</f>
        <v>559443</v>
      </c>
      <c r="U37" s="37">
        <v>0</v>
      </c>
      <c r="V37" s="34">
        <f>T37+U37</f>
        <v>559443</v>
      </c>
      <c r="W37" s="35">
        <f t="shared" si="14"/>
        <v>109594.70588235295</v>
      </c>
    </row>
    <row r="38" spans="2:23" ht="14.25" thickBot="1" thickTop="1">
      <c r="B38" s="42" t="s">
        <v>17</v>
      </c>
      <c r="C38" s="83">
        <f aca="true" t="shared" si="15" ref="C38:H38">+C35+C36+C37</f>
        <v>1718</v>
      </c>
      <c r="D38" s="84">
        <f t="shared" si="15"/>
        <v>1725</v>
      </c>
      <c r="E38" s="94">
        <f t="shared" si="15"/>
        <v>3443</v>
      </c>
      <c r="F38" s="83">
        <f t="shared" si="15"/>
        <v>7347</v>
      </c>
      <c r="G38" s="84">
        <f t="shared" si="15"/>
        <v>7343</v>
      </c>
      <c r="H38" s="94">
        <f t="shared" si="15"/>
        <v>14690</v>
      </c>
      <c r="I38" s="67">
        <f>(H38-E38)*100/E38</f>
        <v>326.66279407493465</v>
      </c>
      <c r="L38" s="42" t="s">
        <v>17</v>
      </c>
      <c r="M38" s="43">
        <f>+M35+M36+M37</f>
        <v>712</v>
      </c>
      <c r="N38" s="44">
        <f>+N35+N36+N37</f>
        <v>741</v>
      </c>
      <c r="O38" s="43">
        <f>+O35+O36+O37</f>
        <v>1453</v>
      </c>
      <c r="P38" s="43">
        <f>+P35+P36+P37</f>
        <v>0</v>
      </c>
      <c r="Q38" s="43">
        <f>Q37+Q35+Q36</f>
        <v>1453</v>
      </c>
      <c r="R38" s="43">
        <f>+R35+R36+R37</f>
        <v>783187</v>
      </c>
      <c r="S38" s="44">
        <f>+S35+S36+S37</f>
        <v>827196</v>
      </c>
      <c r="T38" s="43">
        <f>+T35+T36+T37</f>
        <v>1610383</v>
      </c>
      <c r="U38" s="43">
        <f>+U35+U36+U37</f>
        <v>154</v>
      </c>
      <c r="V38" s="45">
        <f>V37+V35+V36</f>
        <v>1610537</v>
      </c>
      <c r="W38" s="57">
        <f t="shared" si="14"/>
        <v>110742.18857536132</v>
      </c>
    </row>
    <row r="39" spans="2:23" ht="13.5" thickTop="1">
      <c r="B39" s="4" t="s">
        <v>18</v>
      </c>
      <c r="C39" s="78">
        <v>667</v>
      </c>
      <c r="D39" s="79">
        <v>661</v>
      </c>
      <c r="E39" s="92">
        <f>C39+D39</f>
        <v>1328</v>
      </c>
      <c r="F39" s="78">
        <v>2571</v>
      </c>
      <c r="G39" s="79">
        <v>2561</v>
      </c>
      <c r="H39" s="80">
        <f>F39+G39</f>
        <v>5132</v>
      </c>
      <c r="I39" s="66">
        <f>(H39-E39)/E39*100</f>
        <v>286.44578313253015</v>
      </c>
      <c r="L39" s="4" t="s">
        <v>18</v>
      </c>
      <c r="M39" s="32">
        <v>212</v>
      </c>
      <c r="N39" s="39">
        <v>192</v>
      </c>
      <c r="O39" s="36">
        <f>M39+N39</f>
        <v>404</v>
      </c>
      <c r="P39" s="37">
        <v>4</v>
      </c>
      <c r="Q39" s="38">
        <f>O39+P39</f>
        <v>408</v>
      </c>
      <c r="R39" s="32">
        <v>296643</v>
      </c>
      <c r="S39" s="39">
        <v>266273</v>
      </c>
      <c r="T39" s="36">
        <f>R39+S39</f>
        <v>562916</v>
      </c>
      <c r="U39" s="37">
        <v>9</v>
      </c>
      <c r="V39" s="34">
        <f>T39+U39</f>
        <v>562925</v>
      </c>
      <c r="W39" s="35">
        <f t="shared" si="14"/>
        <v>137871.81372549018</v>
      </c>
    </row>
    <row r="40" spans="2:23" ht="12.75">
      <c r="B40" s="4" t="s">
        <v>19</v>
      </c>
      <c r="C40" s="32">
        <v>574</v>
      </c>
      <c r="D40" s="33">
        <v>577</v>
      </c>
      <c r="E40" s="92">
        <f>C40+D40</f>
        <v>1151</v>
      </c>
      <c r="F40" s="32">
        <v>2378</v>
      </c>
      <c r="G40" s="33">
        <v>2382</v>
      </c>
      <c r="H40" s="34">
        <f>F40+G40</f>
        <v>4760</v>
      </c>
      <c r="I40" s="66">
        <f>(H40-E40)/E40*100</f>
        <v>313.5534317984361</v>
      </c>
      <c r="L40" s="4" t="s">
        <v>19</v>
      </c>
      <c r="M40" s="32">
        <v>235</v>
      </c>
      <c r="N40" s="39">
        <v>162</v>
      </c>
      <c r="O40" s="36">
        <f>M40+N40</f>
        <v>397</v>
      </c>
      <c r="P40" s="37">
        <v>0</v>
      </c>
      <c r="Q40" s="38">
        <f>O40+P40</f>
        <v>397</v>
      </c>
      <c r="R40" s="32">
        <v>278051</v>
      </c>
      <c r="S40" s="39">
        <v>268217</v>
      </c>
      <c r="T40" s="36">
        <f>R40+S40</f>
        <v>546268</v>
      </c>
      <c r="U40" s="37">
        <v>0</v>
      </c>
      <c r="V40" s="34">
        <f>T40+U40</f>
        <v>546268</v>
      </c>
      <c r="W40" s="35">
        <f t="shared" si="14"/>
        <v>137498.99244332494</v>
      </c>
    </row>
    <row r="41" spans="2:23" ht="13.5" thickBot="1">
      <c r="B41" s="70" t="s">
        <v>20</v>
      </c>
      <c r="C41" s="73">
        <v>1430</v>
      </c>
      <c r="D41" s="33">
        <v>1411</v>
      </c>
      <c r="E41" s="95">
        <f>C41+D41</f>
        <v>2841</v>
      </c>
      <c r="F41" s="73">
        <v>2567</v>
      </c>
      <c r="G41" s="33">
        <v>2565</v>
      </c>
      <c r="H41" s="34">
        <f>F41+G41</f>
        <v>5132</v>
      </c>
      <c r="I41" s="66">
        <f>(H41-E41)/E41*100</f>
        <v>80.64061950017599</v>
      </c>
      <c r="L41" s="96" t="s">
        <v>20</v>
      </c>
      <c r="M41" s="97">
        <v>60203</v>
      </c>
      <c r="N41" s="39">
        <v>63026</v>
      </c>
      <c r="O41" s="36">
        <f>M41+N41</f>
        <v>123229</v>
      </c>
      <c r="P41" s="98">
        <v>1</v>
      </c>
      <c r="Q41" s="99">
        <f>O41+P41</f>
        <v>123230</v>
      </c>
      <c r="R41" s="97">
        <v>294641</v>
      </c>
      <c r="S41" s="39">
        <v>282421</v>
      </c>
      <c r="T41" s="36">
        <f>R41+S41</f>
        <v>577062</v>
      </c>
      <c r="U41" s="98">
        <v>0</v>
      </c>
      <c r="V41" s="34">
        <f>T41+U41</f>
        <v>577062</v>
      </c>
      <c r="W41" s="66">
        <f t="shared" si="14"/>
        <v>368.28045118883387</v>
      </c>
    </row>
    <row r="42" spans="2:23" ht="14.25" thickBot="1" thickTop="1">
      <c r="B42" s="47" t="s">
        <v>21</v>
      </c>
      <c r="C42" s="48">
        <f aca="true" t="shared" si="16" ref="C42:H42">C41+C40+C39</f>
        <v>2671</v>
      </c>
      <c r="D42" s="49">
        <f t="shared" si="16"/>
        <v>2649</v>
      </c>
      <c r="E42" s="50">
        <f t="shared" si="16"/>
        <v>5320</v>
      </c>
      <c r="F42" s="48">
        <f t="shared" si="16"/>
        <v>7516</v>
      </c>
      <c r="G42" s="49">
        <f t="shared" si="16"/>
        <v>7508</v>
      </c>
      <c r="H42" s="48">
        <f t="shared" si="16"/>
        <v>15024</v>
      </c>
      <c r="I42" s="86">
        <f>(H42-E42)*100/E42</f>
        <v>182.406015037594</v>
      </c>
      <c r="L42" s="47" t="s">
        <v>21</v>
      </c>
      <c r="M42" s="48">
        <f>M41+M40+M39</f>
        <v>60650</v>
      </c>
      <c r="N42" s="49">
        <f>N41+N40+N39</f>
        <v>63380</v>
      </c>
      <c r="O42" s="50">
        <f>O40+O39+O41</f>
        <v>124030</v>
      </c>
      <c r="P42" s="50">
        <f>P40+P39+P41</f>
        <v>5</v>
      </c>
      <c r="Q42" s="50">
        <f>Q40+Q39+Q41</f>
        <v>124035</v>
      </c>
      <c r="R42" s="48">
        <f>R41+R40+R39</f>
        <v>869335</v>
      </c>
      <c r="S42" s="49">
        <f>S41+S40+S39</f>
        <v>816911</v>
      </c>
      <c r="T42" s="50">
        <f>T40+T39+T41</f>
        <v>1686246</v>
      </c>
      <c r="U42" s="50">
        <f>U40+U39+U41</f>
        <v>9</v>
      </c>
      <c r="V42" s="50">
        <f>V40+V39+V41</f>
        <v>1686255</v>
      </c>
      <c r="W42" s="239">
        <f t="shared" si="14"/>
        <v>1259.499334865159</v>
      </c>
    </row>
    <row r="43" spans="2:23" ht="13.5" thickTop="1">
      <c r="B43" s="4" t="s">
        <v>35</v>
      </c>
      <c r="C43" s="32">
        <v>2657</v>
      </c>
      <c r="D43" s="33">
        <v>2657</v>
      </c>
      <c r="E43" s="92">
        <f>C43+D43</f>
        <v>5314</v>
      </c>
      <c r="F43" s="32">
        <v>2371</v>
      </c>
      <c r="G43" s="33">
        <v>2371</v>
      </c>
      <c r="H43" s="34">
        <f>F43+G43</f>
        <v>4742</v>
      </c>
      <c r="I43" s="66">
        <f>(H43-E43)/E43*100</f>
        <v>-10.764019570944674</v>
      </c>
      <c r="L43" s="4" t="s">
        <v>22</v>
      </c>
      <c r="M43" s="32">
        <v>273284</v>
      </c>
      <c r="N43" s="39">
        <v>277338</v>
      </c>
      <c r="O43" s="36">
        <f>SUM(M43:N43)</f>
        <v>550622</v>
      </c>
      <c r="P43" s="37">
        <v>364</v>
      </c>
      <c r="Q43" s="38">
        <f>O43+P43</f>
        <v>550986</v>
      </c>
      <c r="R43" s="32">
        <v>272724</v>
      </c>
      <c r="S43" s="39">
        <v>270260</v>
      </c>
      <c r="T43" s="36">
        <f>R43+S43</f>
        <v>542984</v>
      </c>
      <c r="U43" s="37">
        <v>48</v>
      </c>
      <c r="V43" s="34">
        <f>T43+U43</f>
        <v>543032</v>
      </c>
      <c r="W43" s="66">
        <f t="shared" si="14"/>
        <v>-1.443593848119553</v>
      </c>
    </row>
    <row r="44" spans="2:23" ht="12.75">
      <c r="B44" s="4" t="s">
        <v>23</v>
      </c>
      <c r="C44" s="32">
        <v>2462</v>
      </c>
      <c r="D44" s="33">
        <v>2461</v>
      </c>
      <c r="E44" s="92">
        <f>C44+D44</f>
        <v>4923</v>
      </c>
      <c r="F44" s="32">
        <v>2417</v>
      </c>
      <c r="G44" s="33">
        <v>2416</v>
      </c>
      <c r="H44" s="34">
        <f>F44+G44</f>
        <v>4833</v>
      </c>
      <c r="I44" s="66">
        <f aca="true" t="shared" si="17" ref="I44:I52">(H44-E44)*100/E44</f>
        <v>-1.8281535648994516</v>
      </c>
      <c r="L44" s="4" t="s">
        <v>23</v>
      </c>
      <c r="M44" s="32">
        <v>238801</v>
      </c>
      <c r="N44" s="39">
        <v>235946</v>
      </c>
      <c r="O44" s="36">
        <f>SUM(M44:N44)</f>
        <v>474747</v>
      </c>
      <c r="P44" s="37">
        <v>52</v>
      </c>
      <c r="Q44" s="38">
        <f>O44+P44</f>
        <v>474799</v>
      </c>
      <c r="R44" s="32">
        <v>245329</v>
      </c>
      <c r="S44" s="39">
        <v>243281</v>
      </c>
      <c r="T44" s="36">
        <f>R44+S44</f>
        <v>488610</v>
      </c>
      <c r="U44" s="37">
        <v>0</v>
      </c>
      <c r="V44" s="34">
        <f>T44+U44</f>
        <v>488610</v>
      </c>
      <c r="W44" s="66">
        <f t="shared" si="14"/>
        <v>2.9088098332136334</v>
      </c>
    </row>
    <row r="45" spans="2:23" ht="13.5" thickBot="1">
      <c r="B45" s="4" t="s">
        <v>24</v>
      </c>
      <c r="C45" s="32">
        <v>2384</v>
      </c>
      <c r="D45" s="41">
        <v>2383</v>
      </c>
      <c r="E45" s="92">
        <f>C45+D45</f>
        <v>4767</v>
      </c>
      <c r="F45" s="32">
        <v>1966</v>
      </c>
      <c r="G45" s="41">
        <v>1971</v>
      </c>
      <c r="H45" s="34">
        <f>F45+G45</f>
        <v>3937</v>
      </c>
      <c r="I45" s="91">
        <f t="shared" si="17"/>
        <v>-17.411369834277323</v>
      </c>
      <c r="L45" s="4" t="s">
        <v>24</v>
      </c>
      <c r="M45" s="32">
        <v>212034</v>
      </c>
      <c r="N45" s="39">
        <v>216393</v>
      </c>
      <c r="O45" s="54">
        <f>SUM(M45:N45)</f>
        <v>428427</v>
      </c>
      <c r="P45" s="55">
        <v>0</v>
      </c>
      <c r="Q45" s="38">
        <f>O45+P45</f>
        <v>428427</v>
      </c>
      <c r="R45" s="32">
        <v>194807</v>
      </c>
      <c r="S45" s="39">
        <v>200243</v>
      </c>
      <c r="T45" s="54">
        <f>R45+S45</f>
        <v>395050</v>
      </c>
      <c r="U45" s="55">
        <v>213</v>
      </c>
      <c r="V45" s="34">
        <f>T45+U45</f>
        <v>395263</v>
      </c>
      <c r="W45" s="66">
        <f t="shared" si="14"/>
        <v>-7.740875341656805</v>
      </c>
    </row>
    <row r="46" spans="2:23" ht="17.25" thickBot="1" thickTop="1">
      <c r="B46" s="47" t="s">
        <v>25</v>
      </c>
      <c r="C46" s="48">
        <f aca="true" t="shared" si="18" ref="C46:H46">+C43+C44+C45</f>
        <v>7503</v>
      </c>
      <c r="D46" s="49">
        <f t="shared" si="18"/>
        <v>7501</v>
      </c>
      <c r="E46" s="52">
        <f t="shared" si="18"/>
        <v>15004</v>
      </c>
      <c r="F46" s="43">
        <f t="shared" si="18"/>
        <v>6754</v>
      </c>
      <c r="G46" s="56">
        <f t="shared" si="18"/>
        <v>6758</v>
      </c>
      <c r="H46" s="56">
        <f t="shared" si="18"/>
        <v>13512</v>
      </c>
      <c r="I46" s="67">
        <f t="shared" si="17"/>
        <v>-9.944014929352173</v>
      </c>
      <c r="J46" s="58"/>
      <c r="K46" s="59"/>
      <c r="L46" s="47" t="s">
        <v>25</v>
      </c>
      <c r="M46" s="48">
        <f aca="true" t="shared" si="19" ref="M46:V46">+M43+M44+M45</f>
        <v>724119</v>
      </c>
      <c r="N46" s="48">
        <f t="shared" si="19"/>
        <v>729677</v>
      </c>
      <c r="O46" s="50">
        <f t="shared" si="19"/>
        <v>1453796</v>
      </c>
      <c r="P46" s="50">
        <f t="shared" si="19"/>
        <v>416</v>
      </c>
      <c r="Q46" s="50">
        <f t="shared" si="19"/>
        <v>1454212</v>
      </c>
      <c r="R46" s="48">
        <f t="shared" si="19"/>
        <v>712860</v>
      </c>
      <c r="S46" s="48">
        <f t="shared" si="19"/>
        <v>713784</v>
      </c>
      <c r="T46" s="50">
        <f t="shared" si="19"/>
        <v>1426644</v>
      </c>
      <c r="U46" s="50">
        <f t="shared" si="19"/>
        <v>261</v>
      </c>
      <c r="V46" s="50">
        <f t="shared" si="19"/>
        <v>1426905</v>
      </c>
      <c r="W46" s="87">
        <f t="shared" si="14"/>
        <v>-1.8777867326084503</v>
      </c>
    </row>
    <row r="47" spans="2:23" ht="13.5" thickTop="1">
      <c r="B47" s="4" t="s">
        <v>26</v>
      </c>
      <c r="C47" s="78">
        <v>2480</v>
      </c>
      <c r="D47" s="79">
        <v>2482</v>
      </c>
      <c r="E47" s="100">
        <f>C47+D47</f>
        <v>4962</v>
      </c>
      <c r="F47" s="78">
        <v>1672</v>
      </c>
      <c r="G47" s="79">
        <v>1669</v>
      </c>
      <c r="H47" s="34">
        <f>F47+G47</f>
        <v>3341</v>
      </c>
      <c r="I47" s="66">
        <f>(H47-E47)*100/E47</f>
        <v>-32.66827891979041</v>
      </c>
      <c r="L47" s="4" t="s">
        <v>27</v>
      </c>
      <c r="M47" s="32">
        <v>258636</v>
      </c>
      <c r="N47" s="39">
        <v>265759</v>
      </c>
      <c r="O47" s="54">
        <f>SUM(M47:N47)</f>
        <v>524395</v>
      </c>
      <c r="P47" s="62">
        <v>0</v>
      </c>
      <c r="Q47" s="38">
        <f>O47+P47</f>
        <v>524395</v>
      </c>
      <c r="R47" s="32">
        <v>185892</v>
      </c>
      <c r="S47" s="39">
        <v>190995</v>
      </c>
      <c r="T47" s="54">
        <f>R47+S47</f>
        <v>376887</v>
      </c>
      <c r="U47" s="62">
        <v>0</v>
      </c>
      <c r="V47" s="34">
        <f>T47+U47</f>
        <v>376887</v>
      </c>
      <c r="W47" s="66">
        <f t="shared" si="14"/>
        <v>-28.129177433041885</v>
      </c>
    </row>
    <row r="48" spans="2:23" ht="12.75">
      <c r="B48" s="4" t="s">
        <v>28</v>
      </c>
      <c r="C48" s="78">
        <v>2404</v>
      </c>
      <c r="D48" s="79">
        <v>2405</v>
      </c>
      <c r="E48" s="92">
        <f>C48+D48</f>
        <v>4809</v>
      </c>
      <c r="F48" s="78">
        <v>1538</v>
      </c>
      <c r="G48" s="79">
        <v>1533</v>
      </c>
      <c r="H48" s="34">
        <f>F48+G48</f>
        <v>3071</v>
      </c>
      <c r="I48" s="66">
        <f>(H48-E48)*100/E48</f>
        <v>-36.14056976502391</v>
      </c>
      <c r="L48" s="4" t="s">
        <v>28</v>
      </c>
      <c r="M48" s="32">
        <v>294989</v>
      </c>
      <c r="N48" s="39">
        <v>285262</v>
      </c>
      <c r="O48" s="54">
        <f>SUM(M48:N48)</f>
        <v>580251</v>
      </c>
      <c r="P48" s="37">
        <v>0</v>
      </c>
      <c r="Q48" s="38">
        <f>O48+P48</f>
        <v>580251</v>
      </c>
      <c r="R48" s="32">
        <v>168827</v>
      </c>
      <c r="S48" s="39">
        <v>164325</v>
      </c>
      <c r="T48" s="54">
        <f>R48+S48</f>
        <v>333152</v>
      </c>
      <c r="U48" s="37">
        <v>390</v>
      </c>
      <c r="V48" s="34">
        <f>T48+U48</f>
        <v>333542</v>
      </c>
      <c r="W48" s="66">
        <f>(V48-Q48)/Q48*100</f>
        <v>-42.51763460984988</v>
      </c>
    </row>
    <row r="49" spans="2:23" ht="13.5" thickBot="1">
      <c r="B49" s="4" t="s">
        <v>29</v>
      </c>
      <c r="C49" s="78">
        <v>2311</v>
      </c>
      <c r="D49" s="101">
        <v>2307</v>
      </c>
      <c r="E49" s="92">
        <f>C49+D49</f>
        <v>4618</v>
      </c>
      <c r="F49" s="78">
        <v>1576</v>
      </c>
      <c r="G49" s="101">
        <v>1577</v>
      </c>
      <c r="H49" s="34">
        <f>F49+G49</f>
        <v>3153</v>
      </c>
      <c r="I49" s="66">
        <f t="shared" si="17"/>
        <v>-31.723689909051537</v>
      </c>
      <c r="L49" s="4" t="s">
        <v>29</v>
      </c>
      <c r="M49" s="32">
        <v>245231</v>
      </c>
      <c r="N49" s="39">
        <v>248259</v>
      </c>
      <c r="O49" s="54">
        <f>SUM(M49:N49)</f>
        <v>493490</v>
      </c>
      <c r="P49" s="55">
        <v>0</v>
      </c>
      <c r="Q49" s="38">
        <f>O49+P49</f>
        <v>493490</v>
      </c>
      <c r="R49" s="32">
        <v>141490</v>
      </c>
      <c r="S49" s="39">
        <v>147385</v>
      </c>
      <c r="T49" s="54">
        <f>R49+S49</f>
        <v>288875</v>
      </c>
      <c r="U49" s="55">
        <v>0</v>
      </c>
      <c r="V49" s="34">
        <f>T49+U49</f>
        <v>288875</v>
      </c>
      <c r="W49" s="66">
        <f t="shared" si="14"/>
        <v>-41.462846258282845</v>
      </c>
    </row>
    <row r="50" spans="2:23" ht="14.25" thickBot="1" thickTop="1">
      <c r="B50" s="42" t="s">
        <v>30</v>
      </c>
      <c r="C50" s="43">
        <f aca="true" t="shared" si="20" ref="C50:H50">+C47+C48+C49</f>
        <v>7195</v>
      </c>
      <c r="D50" s="44">
        <f t="shared" si="20"/>
        <v>7194</v>
      </c>
      <c r="E50" s="43">
        <f t="shared" si="20"/>
        <v>14389</v>
      </c>
      <c r="F50" s="43">
        <f t="shared" si="20"/>
        <v>4786</v>
      </c>
      <c r="G50" s="44">
        <f t="shared" si="20"/>
        <v>4779</v>
      </c>
      <c r="H50" s="43">
        <f t="shared" si="20"/>
        <v>9565</v>
      </c>
      <c r="I50" s="67">
        <f t="shared" si="17"/>
        <v>-33.52560984085065</v>
      </c>
      <c r="L50" s="42" t="s">
        <v>30</v>
      </c>
      <c r="M50" s="43">
        <f aca="true" t="shared" si="21" ref="M50:V50">+M47+M48+M49</f>
        <v>798856</v>
      </c>
      <c r="N50" s="44">
        <f t="shared" si="21"/>
        <v>799280</v>
      </c>
      <c r="O50" s="43">
        <f t="shared" si="21"/>
        <v>1598136</v>
      </c>
      <c r="P50" s="43">
        <f t="shared" si="21"/>
        <v>0</v>
      </c>
      <c r="Q50" s="43">
        <f t="shared" si="21"/>
        <v>1598136</v>
      </c>
      <c r="R50" s="43">
        <f t="shared" si="21"/>
        <v>496209</v>
      </c>
      <c r="S50" s="44">
        <f t="shared" si="21"/>
        <v>502705</v>
      </c>
      <c r="T50" s="43">
        <f t="shared" si="21"/>
        <v>998914</v>
      </c>
      <c r="U50" s="43">
        <f t="shared" si="21"/>
        <v>390</v>
      </c>
      <c r="V50" s="43">
        <f t="shared" si="21"/>
        <v>999304</v>
      </c>
      <c r="W50" s="67">
        <f t="shared" si="14"/>
        <v>-37.47065331110744</v>
      </c>
    </row>
    <row r="51" spans="2:23" ht="14.25" thickBot="1" thickTop="1">
      <c r="B51" s="42" t="s">
        <v>69</v>
      </c>
      <c r="C51" s="83">
        <f aca="true" t="shared" si="22" ref="C51:H51">+C42+C46+C47+C48+C49</f>
        <v>17369</v>
      </c>
      <c r="D51" s="84">
        <f t="shared" si="22"/>
        <v>17344</v>
      </c>
      <c r="E51" s="85">
        <f t="shared" si="22"/>
        <v>34713</v>
      </c>
      <c r="F51" s="83">
        <f t="shared" si="22"/>
        <v>19056</v>
      </c>
      <c r="G51" s="84">
        <f t="shared" si="22"/>
        <v>19045</v>
      </c>
      <c r="H51" s="85">
        <f t="shared" si="22"/>
        <v>38101</v>
      </c>
      <c r="I51" s="67">
        <f>(H51-E51)*100/E51</f>
        <v>9.76003226456947</v>
      </c>
      <c r="L51" s="42" t="s">
        <v>69</v>
      </c>
      <c r="M51" s="43">
        <f aca="true" t="shared" si="23" ref="M51:V51">+M42+M46+M47+M48+M49</f>
        <v>1583625</v>
      </c>
      <c r="N51" s="44">
        <f t="shared" si="23"/>
        <v>1592337</v>
      </c>
      <c r="O51" s="43">
        <f t="shared" si="23"/>
        <v>3175962</v>
      </c>
      <c r="P51" s="43">
        <f t="shared" si="23"/>
        <v>421</v>
      </c>
      <c r="Q51" s="43">
        <f t="shared" si="23"/>
        <v>3176383</v>
      </c>
      <c r="R51" s="43">
        <f t="shared" si="23"/>
        <v>2078404</v>
      </c>
      <c r="S51" s="44">
        <f t="shared" si="23"/>
        <v>2033400</v>
      </c>
      <c r="T51" s="43">
        <f t="shared" si="23"/>
        <v>4111804</v>
      </c>
      <c r="U51" s="43">
        <f t="shared" si="23"/>
        <v>660</v>
      </c>
      <c r="V51" s="45">
        <f t="shared" si="23"/>
        <v>4112464</v>
      </c>
      <c r="W51" s="57">
        <f>(V51-Q51)/Q51*100</f>
        <v>29.470029275436872</v>
      </c>
    </row>
    <row r="52" spans="2:23" ht="14.25" thickBot="1" thickTop="1">
      <c r="B52" s="42" t="s">
        <v>9</v>
      </c>
      <c r="C52" s="43">
        <f aca="true" t="shared" si="24" ref="C52:H52">C42+C46+C50+C38</f>
        <v>19087</v>
      </c>
      <c r="D52" s="44">
        <f t="shared" si="24"/>
        <v>19069</v>
      </c>
      <c r="E52" s="43">
        <f t="shared" si="24"/>
        <v>38156</v>
      </c>
      <c r="F52" s="43">
        <f t="shared" si="24"/>
        <v>26403</v>
      </c>
      <c r="G52" s="44">
        <f t="shared" si="24"/>
        <v>26388</v>
      </c>
      <c r="H52" s="43">
        <f t="shared" si="24"/>
        <v>52791</v>
      </c>
      <c r="I52" s="67">
        <f t="shared" si="17"/>
        <v>38.35569766222874</v>
      </c>
      <c r="L52" s="42" t="s">
        <v>9</v>
      </c>
      <c r="M52" s="43">
        <f aca="true" t="shared" si="25" ref="M52:V52">M42+M46+M50+M38</f>
        <v>1584337</v>
      </c>
      <c r="N52" s="44">
        <f t="shared" si="25"/>
        <v>1593078</v>
      </c>
      <c r="O52" s="43">
        <f t="shared" si="25"/>
        <v>3177415</v>
      </c>
      <c r="P52" s="43">
        <f t="shared" si="25"/>
        <v>421</v>
      </c>
      <c r="Q52" s="43">
        <f t="shared" si="25"/>
        <v>3177836</v>
      </c>
      <c r="R52" s="43">
        <f t="shared" si="25"/>
        <v>2861591</v>
      </c>
      <c r="S52" s="44">
        <f t="shared" si="25"/>
        <v>2860596</v>
      </c>
      <c r="T52" s="43">
        <f t="shared" si="25"/>
        <v>5722187</v>
      </c>
      <c r="U52" s="43">
        <f t="shared" si="25"/>
        <v>814</v>
      </c>
      <c r="V52" s="43">
        <f t="shared" si="25"/>
        <v>5723001</v>
      </c>
      <c r="W52" s="67">
        <f t="shared" si="14"/>
        <v>80.09113749104738</v>
      </c>
    </row>
    <row r="53" spans="2:12" ht="13.5" thickTop="1">
      <c r="B53" s="68" t="s">
        <v>67</v>
      </c>
      <c r="L53" s="68" t="s">
        <v>67</v>
      </c>
    </row>
    <row r="54" spans="2:23" ht="12.75">
      <c r="B54" s="316" t="s">
        <v>36</v>
      </c>
      <c r="C54" s="316"/>
      <c r="D54" s="316"/>
      <c r="E54" s="316"/>
      <c r="F54" s="316"/>
      <c r="G54" s="316"/>
      <c r="H54" s="316"/>
      <c r="I54" s="316"/>
      <c r="L54" s="316" t="s">
        <v>37</v>
      </c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</row>
    <row r="55" spans="2:23" ht="15.75">
      <c r="B55" s="317" t="s">
        <v>38</v>
      </c>
      <c r="C55" s="317"/>
      <c r="D55" s="317"/>
      <c r="E55" s="317"/>
      <c r="F55" s="317"/>
      <c r="G55" s="317"/>
      <c r="H55" s="317"/>
      <c r="I55" s="317"/>
      <c r="L55" s="317" t="s">
        <v>39</v>
      </c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</row>
    <row r="56" ht="13.5" thickBot="1"/>
    <row r="57" spans="2:23" ht="17.25" thickBot="1" thickTop="1">
      <c r="B57" s="2"/>
      <c r="C57" s="318" t="s">
        <v>66</v>
      </c>
      <c r="D57" s="319"/>
      <c r="E57" s="320"/>
      <c r="F57" s="321" t="s">
        <v>65</v>
      </c>
      <c r="G57" s="322"/>
      <c r="H57" s="323"/>
      <c r="I57" s="3" t="s">
        <v>4</v>
      </c>
      <c r="L57" s="2"/>
      <c r="M57" s="324" t="s">
        <v>66</v>
      </c>
      <c r="N57" s="325"/>
      <c r="O57" s="325"/>
      <c r="P57" s="325"/>
      <c r="Q57" s="326"/>
      <c r="R57" s="327" t="s">
        <v>65</v>
      </c>
      <c r="S57" s="328"/>
      <c r="T57" s="328"/>
      <c r="U57" s="328"/>
      <c r="V57" s="329"/>
      <c r="W57" s="3" t="s">
        <v>4</v>
      </c>
    </row>
    <row r="58" spans="2:23" ht="13.5" thickTop="1">
      <c r="B58" s="4" t="s">
        <v>5</v>
      </c>
      <c r="C58" s="5"/>
      <c r="D58" s="6"/>
      <c r="E58" s="7"/>
      <c r="F58" s="5"/>
      <c r="G58" s="6"/>
      <c r="H58" s="7"/>
      <c r="I58" s="8" t="s">
        <v>6</v>
      </c>
      <c r="L58" s="4" t="s">
        <v>5</v>
      </c>
      <c r="M58" s="5"/>
      <c r="N58" s="9"/>
      <c r="O58" s="10"/>
      <c r="P58" s="11"/>
      <c r="Q58" s="12"/>
      <c r="R58" s="5"/>
      <c r="S58" s="9"/>
      <c r="T58" s="10"/>
      <c r="U58" s="11"/>
      <c r="V58" s="12"/>
      <c r="W58" s="8" t="s">
        <v>6</v>
      </c>
    </row>
    <row r="59" spans="2:23" ht="13.5" thickBot="1">
      <c r="B59" s="13" t="s">
        <v>40</v>
      </c>
      <c r="C59" s="14" t="s">
        <v>7</v>
      </c>
      <c r="D59" s="297" t="s">
        <v>8</v>
      </c>
      <c r="E59" s="15" t="s">
        <v>9</v>
      </c>
      <c r="F59" s="14" t="s">
        <v>7</v>
      </c>
      <c r="G59" s="297" t="s">
        <v>8</v>
      </c>
      <c r="H59" s="15" t="s">
        <v>9</v>
      </c>
      <c r="I59" s="16"/>
      <c r="L59" s="13"/>
      <c r="M59" s="17" t="s">
        <v>10</v>
      </c>
      <c r="N59" s="18" t="s">
        <v>11</v>
      </c>
      <c r="O59" s="19" t="s">
        <v>12</v>
      </c>
      <c r="P59" s="20" t="s">
        <v>13</v>
      </c>
      <c r="Q59" s="21" t="s">
        <v>9</v>
      </c>
      <c r="R59" s="17" t="s">
        <v>10</v>
      </c>
      <c r="S59" s="18" t="s">
        <v>11</v>
      </c>
      <c r="T59" s="19" t="s">
        <v>12</v>
      </c>
      <c r="U59" s="20" t="s">
        <v>13</v>
      </c>
      <c r="V59" s="21" t="s">
        <v>9</v>
      </c>
      <c r="W59" s="16"/>
    </row>
    <row r="60" spans="2:23" ht="5.25" customHeight="1" thickTop="1">
      <c r="B60" s="4"/>
      <c r="C60" s="22"/>
      <c r="D60" s="23"/>
      <c r="E60" s="24"/>
      <c r="F60" s="22"/>
      <c r="G60" s="23"/>
      <c r="H60" s="24"/>
      <c r="I60" s="25"/>
      <c r="L60" s="4"/>
      <c r="M60" s="26"/>
      <c r="N60" s="27"/>
      <c r="O60" s="28"/>
      <c r="P60" s="29"/>
      <c r="Q60" s="30"/>
      <c r="R60" s="26"/>
      <c r="S60" s="27"/>
      <c r="T60" s="28"/>
      <c r="U60" s="29"/>
      <c r="V60" s="31"/>
      <c r="W60" s="11"/>
    </row>
    <row r="61" spans="2:23" ht="12.75">
      <c r="B61" s="4" t="s">
        <v>14</v>
      </c>
      <c r="C61" s="78">
        <f aca="true" t="shared" si="26" ref="C61:H63">+C9+C35</f>
        <v>585</v>
      </c>
      <c r="D61" s="79">
        <f t="shared" si="26"/>
        <v>587</v>
      </c>
      <c r="E61" s="92">
        <f t="shared" si="26"/>
        <v>1172</v>
      </c>
      <c r="F61" s="78">
        <f t="shared" si="26"/>
        <v>2499</v>
      </c>
      <c r="G61" s="79">
        <f t="shared" si="26"/>
        <v>2504</v>
      </c>
      <c r="H61" s="80">
        <f t="shared" si="26"/>
        <v>5003</v>
      </c>
      <c r="I61" s="66">
        <f aca="true" t="shared" si="27" ref="I61:I66">(H61-E61)/E61*100</f>
        <v>326.87713310580205</v>
      </c>
      <c r="L61" s="4" t="s">
        <v>14</v>
      </c>
      <c r="M61" s="32">
        <f aca="true" t="shared" si="28" ref="M61:V61">+M9+M35</f>
        <v>804</v>
      </c>
      <c r="N61" s="39">
        <f t="shared" si="28"/>
        <v>929</v>
      </c>
      <c r="O61" s="36">
        <f t="shared" si="28"/>
        <v>1733</v>
      </c>
      <c r="P61" s="37">
        <f t="shared" si="28"/>
        <v>2</v>
      </c>
      <c r="Q61" s="38">
        <f t="shared" si="28"/>
        <v>1735</v>
      </c>
      <c r="R61" s="32">
        <f t="shared" si="28"/>
        <v>266137</v>
      </c>
      <c r="S61" s="39">
        <f t="shared" si="28"/>
        <v>272820</v>
      </c>
      <c r="T61" s="36">
        <f t="shared" si="28"/>
        <v>538957</v>
      </c>
      <c r="U61" s="37">
        <f t="shared" si="28"/>
        <v>30</v>
      </c>
      <c r="V61" s="34">
        <f t="shared" si="28"/>
        <v>538987</v>
      </c>
      <c r="W61" s="35">
        <f aca="true" t="shared" si="29" ref="W61:W78">(V61-Q61)/Q61*100</f>
        <v>30965.533141210373</v>
      </c>
    </row>
    <row r="62" spans="2:23" ht="12.75">
      <c r="B62" s="4" t="s">
        <v>15</v>
      </c>
      <c r="C62" s="78">
        <f t="shared" si="26"/>
        <v>632</v>
      </c>
      <c r="D62" s="79">
        <f t="shared" si="26"/>
        <v>633</v>
      </c>
      <c r="E62" s="92">
        <f t="shared" si="26"/>
        <v>1265</v>
      </c>
      <c r="F62" s="78">
        <f t="shared" si="26"/>
        <v>2486</v>
      </c>
      <c r="G62" s="79">
        <f t="shared" si="26"/>
        <v>2478</v>
      </c>
      <c r="H62" s="80">
        <f t="shared" si="26"/>
        <v>4964</v>
      </c>
      <c r="I62" s="66">
        <f t="shared" si="27"/>
        <v>292.4110671936759</v>
      </c>
      <c r="L62" s="4" t="s">
        <v>15</v>
      </c>
      <c r="M62" s="32">
        <f aca="true" t="shared" si="30" ref="M62:V62">+M10+M36</f>
        <v>576</v>
      </c>
      <c r="N62" s="39">
        <f t="shared" si="30"/>
        <v>437</v>
      </c>
      <c r="O62" s="36">
        <f t="shared" si="30"/>
        <v>1013</v>
      </c>
      <c r="P62" s="37">
        <f t="shared" si="30"/>
        <v>0</v>
      </c>
      <c r="Q62" s="38">
        <f t="shared" si="30"/>
        <v>1013</v>
      </c>
      <c r="R62" s="32">
        <f t="shared" si="30"/>
        <v>258496</v>
      </c>
      <c r="S62" s="39">
        <f t="shared" si="30"/>
        <v>262211</v>
      </c>
      <c r="T62" s="36">
        <f t="shared" si="30"/>
        <v>520707</v>
      </c>
      <c r="U62" s="37">
        <f t="shared" si="30"/>
        <v>165</v>
      </c>
      <c r="V62" s="34">
        <f t="shared" si="30"/>
        <v>520872</v>
      </c>
      <c r="W62" s="35">
        <f t="shared" si="29"/>
        <v>51318.7561697927</v>
      </c>
    </row>
    <row r="63" spans="2:23" ht="13.5" thickBot="1">
      <c r="B63" s="13" t="s">
        <v>16</v>
      </c>
      <c r="C63" s="81">
        <f t="shared" si="26"/>
        <v>680</v>
      </c>
      <c r="D63" s="82">
        <f t="shared" si="26"/>
        <v>681</v>
      </c>
      <c r="E63" s="93">
        <f t="shared" si="26"/>
        <v>1361</v>
      </c>
      <c r="F63" s="81">
        <f t="shared" si="26"/>
        <v>2628</v>
      </c>
      <c r="G63" s="82">
        <f t="shared" si="26"/>
        <v>2630</v>
      </c>
      <c r="H63" s="80">
        <f t="shared" si="26"/>
        <v>5258</v>
      </c>
      <c r="I63" s="66">
        <f t="shared" si="27"/>
        <v>286.3335782512858</v>
      </c>
      <c r="L63" s="13" t="s">
        <v>16</v>
      </c>
      <c r="M63" s="32">
        <f aca="true" t="shared" si="31" ref="M63:V63">+M11+M37</f>
        <v>837</v>
      </c>
      <c r="N63" s="39">
        <f t="shared" si="31"/>
        <v>578</v>
      </c>
      <c r="O63" s="36">
        <f t="shared" si="31"/>
        <v>1415</v>
      </c>
      <c r="P63" s="37">
        <f t="shared" si="31"/>
        <v>14</v>
      </c>
      <c r="Q63" s="38">
        <f t="shared" si="31"/>
        <v>1429</v>
      </c>
      <c r="R63" s="32">
        <f t="shared" si="31"/>
        <v>263656</v>
      </c>
      <c r="S63" s="39">
        <f t="shared" si="31"/>
        <v>296944</v>
      </c>
      <c r="T63" s="36">
        <f t="shared" si="31"/>
        <v>560600</v>
      </c>
      <c r="U63" s="37">
        <f t="shared" si="31"/>
        <v>8</v>
      </c>
      <c r="V63" s="34">
        <f t="shared" si="31"/>
        <v>560608</v>
      </c>
      <c r="W63" s="35">
        <f t="shared" si="29"/>
        <v>39130.79076277117</v>
      </c>
    </row>
    <row r="64" spans="2:23" ht="14.25" thickBot="1" thickTop="1">
      <c r="B64" s="42" t="s">
        <v>17</v>
      </c>
      <c r="C64" s="83">
        <f>C63+C61+C62</f>
        <v>1897</v>
      </c>
      <c r="D64" s="84">
        <f>D63+D61+D62</f>
        <v>1901</v>
      </c>
      <c r="E64" s="94">
        <f>+E61+E62+E63</f>
        <v>3798</v>
      </c>
      <c r="F64" s="83">
        <f>F63+F61+F62</f>
        <v>7613</v>
      </c>
      <c r="G64" s="84">
        <f>G63+G61+G62</f>
        <v>7612</v>
      </c>
      <c r="H64" s="94">
        <f>+H61+H62+H63</f>
        <v>15225</v>
      </c>
      <c r="I64" s="67">
        <f t="shared" si="27"/>
        <v>300.86887835703</v>
      </c>
      <c r="L64" s="42" t="s">
        <v>17</v>
      </c>
      <c r="M64" s="43">
        <f aca="true" t="shared" si="32" ref="M64:V64">+M61+M62+M63</f>
        <v>2217</v>
      </c>
      <c r="N64" s="44">
        <f t="shared" si="32"/>
        <v>1944</v>
      </c>
      <c r="O64" s="43">
        <f t="shared" si="32"/>
        <v>4161</v>
      </c>
      <c r="P64" s="43">
        <f t="shared" si="32"/>
        <v>16</v>
      </c>
      <c r="Q64" s="43">
        <f t="shared" si="32"/>
        <v>4177</v>
      </c>
      <c r="R64" s="43">
        <f t="shared" si="32"/>
        <v>788289</v>
      </c>
      <c r="S64" s="44">
        <f t="shared" si="32"/>
        <v>831975</v>
      </c>
      <c r="T64" s="43">
        <f t="shared" si="32"/>
        <v>1620264</v>
      </c>
      <c r="U64" s="43">
        <f t="shared" si="32"/>
        <v>203</v>
      </c>
      <c r="V64" s="45">
        <f t="shared" si="32"/>
        <v>1620467</v>
      </c>
      <c r="W64" s="57">
        <f t="shared" si="29"/>
        <v>38694.996408905914</v>
      </c>
    </row>
    <row r="65" spans="2:23" ht="13.5" thickTop="1">
      <c r="B65" s="4" t="s">
        <v>18</v>
      </c>
      <c r="C65" s="78">
        <f aca="true" t="shared" si="33" ref="C65:H66">+C13+C39</f>
        <v>737</v>
      </c>
      <c r="D65" s="79">
        <f t="shared" si="33"/>
        <v>733</v>
      </c>
      <c r="E65" s="92">
        <f t="shared" si="33"/>
        <v>1470</v>
      </c>
      <c r="F65" s="78">
        <f t="shared" si="33"/>
        <v>2648</v>
      </c>
      <c r="G65" s="79">
        <f t="shared" si="33"/>
        <v>2642</v>
      </c>
      <c r="H65" s="80">
        <f t="shared" si="33"/>
        <v>5290</v>
      </c>
      <c r="I65" s="66">
        <f t="shared" si="27"/>
        <v>259.8639455782313</v>
      </c>
      <c r="L65" s="4" t="s">
        <v>18</v>
      </c>
      <c r="M65" s="32">
        <f aca="true" t="shared" si="34" ref="M65:V65">+M13+M39</f>
        <v>521</v>
      </c>
      <c r="N65" s="39">
        <f t="shared" si="34"/>
        <v>622</v>
      </c>
      <c r="O65" s="36">
        <f t="shared" si="34"/>
        <v>1143</v>
      </c>
      <c r="P65" s="37">
        <f t="shared" si="34"/>
        <v>46</v>
      </c>
      <c r="Q65" s="38">
        <f t="shared" si="34"/>
        <v>1189</v>
      </c>
      <c r="R65" s="32">
        <f t="shared" si="34"/>
        <v>297647</v>
      </c>
      <c r="S65" s="39">
        <f t="shared" si="34"/>
        <v>267064</v>
      </c>
      <c r="T65" s="36">
        <f t="shared" si="34"/>
        <v>564711</v>
      </c>
      <c r="U65" s="37">
        <f t="shared" si="34"/>
        <v>1022</v>
      </c>
      <c r="V65" s="34">
        <f t="shared" si="34"/>
        <v>565733</v>
      </c>
      <c r="W65" s="35">
        <f t="shared" si="29"/>
        <v>47480.57190916737</v>
      </c>
    </row>
    <row r="66" spans="2:23" ht="12.75">
      <c r="B66" s="4" t="s">
        <v>19</v>
      </c>
      <c r="C66" s="78">
        <f t="shared" si="33"/>
        <v>636</v>
      </c>
      <c r="D66" s="79">
        <f t="shared" si="33"/>
        <v>641</v>
      </c>
      <c r="E66" s="92">
        <f t="shared" si="33"/>
        <v>1277</v>
      </c>
      <c r="F66" s="32">
        <f t="shared" si="33"/>
        <v>2455</v>
      </c>
      <c r="G66" s="33">
        <f t="shared" si="33"/>
        <v>2449</v>
      </c>
      <c r="H66" s="34">
        <f t="shared" si="33"/>
        <v>4904</v>
      </c>
      <c r="I66" s="66">
        <f t="shared" si="27"/>
        <v>284.0250587314017</v>
      </c>
      <c r="L66" s="4" t="s">
        <v>19</v>
      </c>
      <c r="M66" s="32">
        <f aca="true" t="shared" si="35" ref="M66:V66">+M14+M40</f>
        <v>437</v>
      </c>
      <c r="N66" s="39">
        <f t="shared" si="35"/>
        <v>319</v>
      </c>
      <c r="O66" s="36">
        <f t="shared" si="35"/>
        <v>756</v>
      </c>
      <c r="P66" s="37">
        <f t="shared" si="35"/>
        <v>11</v>
      </c>
      <c r="Q66" s="38">
        <f t="shared" si="35"/>
        <v>767</v>
      </c>
      <c r="R66" s="32">
        <f t="shared" si="35"/>
        <v>278187</v>
      </c>
      <c r="S66" s="39">
        <f t="shared" si="35"/>
        <v>268589</v>
      </c>
      <c r="T66" s="36">
        <f t="shared" si="35"/>
        <v>546776</v>
      </c>
      <c r="U66" s="37">
        <f t="shared" si="35"/>
        <v>97</v>
      </c>
      <c r="V66" s="34">
        <f t="shared" si="35"/>
        <v>546873</v>
      </c>
      <c r="W66" s="35">
        <f t="shared" si="29"/>
        <v>71200.26075619296</v>
      </c>
    </row>
    <row r="67" spans="2:23" ht="13.5" thickBot="1">
      <c r="B67" s="4" t="s">
        <v>20</v>
      </c>
      <c r="C67" s="102">
        <f>C15+C41</f>
        <v>1496</v>
      </c>
      <c r="D67" s="103">
        <f>D15+D41</f>
        <v>1479</v>
      </c>
      <c r="E67" s="104">
        <f>E15+E41</f>
        <v>2975</v>
      </c>
      <c r="F67" s="32">
        <f>+F15+F41</f>
        <v>2669</v>
      </c>
      <c r="G67" s="33">
        <f>+G15+G41</f>
        <v>2667</v>
      </c>
      <c r="H67" s="34">
        <f>+H15+H41</f>
        <v>5336</v>
      </c>
      <c r="I67" s="66">
        <f>(H67-E67)/E67*100</f>
        <v>79.36134453781513</v>
      </c>
      <c r="L67" s="4" t="s">
        <v>20</v>
      </c>
      <c r="M67" s="73">
        <f aca="true" t="shared" si="36" ref="M67:V67">+M15+M41</f>
        <v>60494</v>
      </c>
      <c r="N67" s="105">
        <f t="shared" si="36"/>
        <v>63180</v>
      </c>
      <c r="O67" s="36">
        <f t="shared" si="36"/>
        <v>123674</v>
      </c>
      <c r="P67" s="37">
        <f t="shared" si="36"/>
        <v>14</v>
      </c>
      <c r="Q67" s="38">
        <f t="shared" si="36"/>
        <v>123688</v>
      </c>
      <c r="R67" s="32">
        <f t="shared" si="36"/>
        <v>295828</v>
      </c>
      <c r="S67" s="39">
        <f t="shared" si="36"/>
        <v>283394</v>
      </c>
      <c r="T67" s="36">
        <f t="shared" si="36"/>
        <v>579222</v>
      </c>
      <c r="U67" s="37">
        <f t="shared" si="36"/>
        <v>677</v>
      </c>
      <c r="V67" s="34">
        <f t="shared" si="36"/>
        <v>579899</v>
      </c>
      <c r="W67" s="66">
        <f t="shared" si="29"/>
        <v>368.84014617424486</v>
      </c>
    </row>
    <row r="68" spans="2:23" ht="14.25" thickBot="1" thickTop="1">
      <c r="B68" s="47" t="s">
        <v>21</v>
      </c>
      <c r="C68" s="48">
        <f aca="true" t="shared" si="37" ref="C68:H68">C66+C65+C67</f>
        <v>2869</v>
      </c>
      <c r="D68" s="48">
        <f t="shared" si="37"/>
        <v>2853</v>
      </c>
      <c r="E68" s="48">
        <f t="shared" si="37"/>
        <v>5722</v>
      </c>
      <c r="F68" s="48">
        <f t="shared" si="37"/>
        <v>7772</v>
      </c>
      <c r="G68" s="49">
        <f t="shared" si="37"/>
        <v>7758</v>
      </c>
      <c r="H68" s="48">
        <f t="shared" si="37"/>
        <v>15530</v>
      </c>
      <c r="I68" s="86">
        <f>(H68-E68)*100/E68</f>
        <v>171.40859839217057</v>
      </c>
      <c r="L68" s="47" t="s">
        <v>21</v>
      </c>
      <c r="M68" s="48">
        <f aca="true" t="shared" si="38" ref="M68:V68">M66+M65+M67</f>
        <v>61452</v>
      </c>
      <c r="N68" s="52">
        <f t="shared" si="38"/>
        <v>64121</v>
      </c>
      <c r="O68" s="52">
        <f t="shared" si="38"/>
        <v>125573</v>
      </c>
      <c r="P68" s="50">
        <f t="shared" si="38"/>
        <v>71</v>
      </c>
      <c r="Q68" s="52">
        <f t="shared" si="38"/>
        <v>125644</v>
      </c>
      <c r="R68" s="48">
        <f t="shared" si="38"/>
        <v>871662</v>
      </c>
      <c r="S68" s="52">
        <f t="shared" si="38"/>
        <v>819047</v>
      </c>
      <c r="T68" s="52">
        <f t="shared" si="38"/>
        <v>1690709</v>
      </c>
      <c r="U68" s="50">
        <f t="shared" si="38"/>
        <v>1796</v>
      </c>
      <c r="V68" s="52">
        <f t="shared" si="38"/>
        <v>1692505</v>
      </c>
      <c r="W68" s="239">
        <f t="shared" si="29"/>
        <v>1247.0639266498997</v>
      </c>
    </row>
    <row r="69" spans="2:23" ht="13.5" thickTop="1">
      <c r="B69" s="4" t="s">
        <v>22</v>
      </c>
      <c r="C69" s="78">
        <f aca="true" t="shared" si="39" ref="C69:H71">+C17+C43</f>
        <v>2726</v>
      </c>
      <c r="D69" s="79">
        <f t="shared" si="39"/>
        <v>2728</v>
      </c>
      <c r="E69" s="92">
        <f t="shared" si="39"/>
        <v>5454</v>
      </c>
      <c r="F69" s="32">
        <f t="shared" si="39"/>
        <v>2471</v>
      </c>
      <c r="G69" s="33">
        <f t="shared" si="39"/>
        <v>2471</v>
      </c>
      <c r="H69" s="34">
        <f t="shared" si="39"/>
        <v>4942</v>
      </c>
      <c r="I69" s="66">
        <f>(H69-E69)/E69*100</f>
        <v>-9.387605427209387</v>
      </c>
      <c r="L69" s="4" t="s">
        <v>22</v>
      </c>
      <c r="M69" s="32">
        <f aca="true" t="shared" si="40" ref="M69:V69">+M17+M43</f>
        <v>275008</v>
      </c>
      <c r="N69" s="39">
        <f t="shared" si="40"/>
        <v>279214</v>
      </c>
      <c r="O69" s="36">
        <f t="shared" si="40"/>
        <v>554222</v>
      </c>
      <c r="P69" s="37">
        <f t="shared" si="40"/>
        <v>379</v>
      </c>
      <c r="Q69" s="38">
        <f t="shared" si="40"/>
        <v>554601</v>
      </c>
      <c r="R69" s="106">
        <f t="shared" si="40"/>
        <v>274568</v>
      </c>
      <c r="S69" s="105">
        <f t="shared" si="40"/>
        <v>272306</v>
      </c>
      <c r="T69" s="36">
        <f t="shared" si="40"/>
        <v>546874</v>
      </c>
      <c r="U69" s="37">
        <f t="shared" si="40"/>
        <v>335</v>
      </c>
      <c r="V69" s="34">
        <f t="shared" si="40"/>
        <v>547209</v>
      </c>
      <c r="W69" s="66">
        <f t="shared" si="29"/>
        <v>-1.3328501030470554</v>
      </c>
    </row>
    <row r="70" spans="2:23" ht="12.75">
      <c r="B70" s="4" t="s">
        <v>23</v>
      </c>
      <c r="C70" s="78">
        <f t="shared" si="39"/>
        <v>2526</v>
      </c>
      <c r="D70" s="79">
        <f t="shared" si="39"/>
        <v>2524</v>
      </c>
      <c r="E70" s="92">
        <f t="shared" si="39"/>
        <v>5050</v>
      </c>
      <c r="F70" s="32">
        <f t="shared" si="39"/>
        <v>2527</v>
      </c>
      <c r="G70" s="33">
        <f t="shared" si="39"/>
        <v>2518</v>
      </c>
      <c r="H70" s="34">
        <f t="shared" si="39"/>
        <v>5045</v>
      </c>
      <c r="I70" s="66">
        <f aca="true" t="shared" si="41" ref="I70:I76">(H70-E70)*100/E70</f>
        <v>-0.09900990099009901</v>
      </c>
      <c r="L70" s="4" t="s">
        <v>23</v>
      </c>
      <c r="M70" s="32">
        <f aca="true" t="shared" si="42" ref="M70:V70">+M18+M44</f>
        <v>239141</v>
      </c>
      <c r="N70" s="39">
        <f t="shared" si="42"/>
        <v>236254</v>
      </c>
      <c r="O70" s="36">
        <f t="shared" si="42"/>
        <v>475395</v>
      </c>
      <c r="P70" s="37">
        <f t="shared" si="42"/>
        <v>463</v>
      </c>
      <c r="Q70" s="38">
        <f t="shared" si="42"/>
        <v>475858</v>
      </c>
      <c r="R70" s="32">
        <f t="shared" si="42"/>
        <v>246152</v>
      </c>
      <c r="S70" s="105">
        <f t="shared" si="42"/>
        <v>244342</v>
      </c>
      <c r="T70" s="36">
        <f t="shared" si="42"/>
        <v>490494</v>
      </c>
      <c r="U70" s="37">
        <f t="shared" si="42"/>
        <v>0</v>
      </c>
      <c r="V70" s="34">
        <f t="shared" si="42"/>
        <v>490494</v>
      </c>
      <c r="W70" s="66">
        <f t="shared" si="29"/>
        <v>3.0757074589478375</v>
      </c>
    </row>
    <row r="71" spans="2:23" ht="13.5" thickBot="1">
      <c r="B71" s="4" t="s">
        <v>24</v>
      </c>
      <c r="C71" s="78">
        <f t="shared" si="39"/>
        <v>2435</v>
      </c>
      <c r="D71" s="79">
        <f t="shared" si="39"/>
        <v>2435</v>
      </c>
      <c r="E71" s="92">
        <f t="shared" si="39"/>
        <v>4870</v>
      </c>
      <c r="F71" s="32">
        <f t="shared" si="39"/>
        <v>2141</v>
      </c>
      <c r="G71" s="33">
        <f t="shared" si="39"/>
        <v>2151</v>
      </c>
      <c r="H71" s="34">
        <f t="shared" si="39"/>
        <v>4292</v>
      </c>
      <c r="I71" s="66">
        <f t="shared" si="41"/>
        <v>-11.868583162217659</v>
      </c>
      <c r="L71" s="4" t="s">
        <v>24</v>
      </c>
      <c r="M71" s="32">
        <f aca="true" t="shared" si="43" ref="M71:V71">+M19+M45</f>
        <v>212139</v>
      </c>
      <c r="N71" s="39">
        <f t="shared" si="43"/>
        <v>216493</v>
      </c>
      <c r="O71" s="36">
        <f t="shared" si="43"/>
        <v>428632</v>
      </c>
      <c r="P71" s="37">
        <f t="shared" si="43"/>
        <v>386</v>
      </c>
      <c r="Q71" s="38">
        <f t="shared" si="43"/>
        <v>429018</v>
      </c>
      <c r="R71" s="32">
        <f t="shared" si="43"/>
        <v>194920</v>
      </c>
      <c r="S71" s="39">
        <f t="shared" si="43"/>
        <v>200525</v>
      </c>
      <c r="T71" s="54">
        <f t="shared" si="43"/>
        <v>395445</v>
      </c>
      <c r="U71" s="55">
        <f t="shared" si="43"/>
        <v>517</v>
      </c>
      <c r="V71" s="34">
        <f t="shared" si="43"/>
        <v>395962</v>
      </c>
      <c r="W71" s="66">
        <f t="shared" si="29"/>
        <v>-7.705038017052898</v>
      </c>
    </row>
    <row r="72" spans="2:23" ht="17.25" thickBot="1" thickTop="1">
      <c r="B72" s="47" t="s">
        <v>25</v>
      </c>
      <c r="C72" s="48">
        <f aca="true" t="shared" si="44" ref="C72:H72">+C69+C70+C71</f>
        <v>7687</v>
      </c>
      <c r="D72" s="49">
        <f t="shared" si="44"/>
        <v>7687</v>
      </c>
      <c r="E72" s="52">
        <f t="shared" si="44"/>
        <v>15374</v>
      </c>
      <c r="F72" s="43">
        <f t="shared" si="44"/>
        <v>7139</v>
      </c>
      <c r="G72" s="56">
        <f t="shared" si="44"/>
        <v>7140</v>
      </c>
      <c r="H72" s="56">
        <f t="shared" si="44"/>
        <v>14279</v>
      </c>
      <c r="I72" s="67">
        <f t="shared" si="41"/>
        <v>-7.122414465981527</v>
      </c>
      <c r="J72" s="58"/>
      <c r="K72" s="59"/>
      <c r="L72" s="47" t="s">
        <v>25</v>
      </c>
      <c r="M72" s="48">
        <f aca="true" t="shared" si="45" ref="M72:V72">+M69+M70+M71</f>
        <v>726288</v>
      </c>
      <c r="N72" s="48">
        <f t="shared" si="45"/>
        <v>731961</v>
      </c>
      <c r="O72" s="50">
        <f t="shared" si="45"/>
        <v>1458249</v>
      </c>
      <c r="P72" s="50">
        <f t="shared" si="45"/>
        <v>1228</v>
      </c>
      <c r="Q72" s="50">
        <f t="shared" si="45"/>
        <v>1459477</v>
      </c>
      <c r="R72" s="48">
        <f t="shared" si="45"/>
        <v>715640</v>
      </c>
      <c r="S72" s="48">
        <f t="shared" si="45"/>
        <v>717173</v>
      </c>
      <c r="T72" s="50">
        <f t="shared" si="45"/>
        <v>1432813</v>
      </c>
      <c r="U72" s="50">
        <f t="shared" si="45"/>
        <v>852</v>
      </c>
      <c r="V72" s="50">
        <f t="shared" si="45"/>
        <v>1433665</v>
      </c>
      <c r="W72" s="87">
        <f t="shared" si="29"/>
        <v>-1.7685787443036103</v>
      </c>
    </row>
    <row r="73" spans="2:23" ht="13.5" thickTop="1">
      <c r="B73" s="4" t="s">
        <v>27</v>
      </c>
      <c r="C73" s="78">
        <f aca="true" t="shared" si="46" ref="C73:H75">+C21+C47</f>
        <v>2547</v>
      </c>
      <c r="D73" s="79">
        <f t="shared" si="46"/>
        <v>2550</v>
      </c>
      <c r="E73" s="100">
        <f t="shared" si="46"/>
        <v>5097</v>
      </c>
      <c r="F73" s="32">
        <f t="shared" si="46"/>
        <v>1835</v>
      </c>
      <c r="G73" s="33">
        <f t="shared" si="46"/>
        <v>1830</v>
      </c>
      <c r="H73" s="34">
        <f t="shared" si="46"/>
        <v>3665</v>
      </c>
      <c r="I73" s="66">
        <f>(H73-E73)*100/E73</f>
        <v>-28.094957818324506</v>
      </c>
      <c r="L73" s="4" t="s">
        <v>27</v>
      </c>
      <c r="M73" s="32">
        <f aca="true" t="shared" si="47" ref="M73:V73">+M21+M47</f>
        <v>258914</v>
      </c>
      <c r="N73" s="39">
        <f t="shared" si="47"/>
        <v>266028</v>
      </c>
      <c r="O73" s="36">
        <f t="shared" si="47"/>
        <v>524942</v>
      </c>
      <c r="P73" s="37">
        <f t="shared" si="47"/>
        <v>402</v>
      </c>
      <c r="Q73" s="38">
        <f t="shared" si="47"/>
        <v>525344</v>
      </c>
      <c r="R73" s="32">
        <f t="shared" si="47"/>
        <v>186256</v>
      </c>
      <c r="S73" s="39">
        <f t="shared" si="47"/>
        <v>191195</v>
      </c>
      <c r="T73" s="54">
        <f t="shared" si="47"/>
        <v>377451</v>
      </c>
      <c r="U73" s="62">
        <f t="shared" si="47"/>
        <v>26</v>
      </c>
      <c r="V73" s="34">
        <f t="shared" si="47"/>
        <v>377477</v>
      </c>
      <c r="W73" s="66">
        <f t="shared" si="29"/>
        <v>-28.146700067003717</v>
      </c>
    </row>
    <row r="74" spans="2:23" ht="12.75">
      <c r="B74" s="4" t="s">
        <v>28</v>
      </c>
      <c r="C74" s="78">
        <f t="shared" si="46"/>
        <v>2470</v>
      </c>
      <c r="D74" s="79">
        <f t="shared" si="46"/>
        <v>2471</v>
      </c>
      <c r="E74" s="92">
        <f t="shared" si="46"/>
        <v>4941</v>
      </c>
      <c r="F74" s="32">
        <f t="shared" si="46"/>
        <v>1667</v>
      </c>
      <c r="G74" s="33">
        <f t="shared" si="46"/>
        <v>1672</v>
      </c>
      <c r="H74" s="34">
        <f t="shared" si="46"/>
        <v>3339</v>
      </c>
      <c r="I74" s="66">
        <f>(H74-E74)*100/E74</f>
        <v>-32.42258652094718</v>
      </c>
      <c r="L74" s="4" t="s">
        <v>28</v>
      </c>
      <c r="M74" s="32">
        <f aca="true" t="shared" si="48" ref="M74:V74">+M22+M48</f>
        <v>295131</v>
      </c>
      <c r="N74" s="39">
        <f t="shared" si="48"/>
        <v>285357</v>
      </c>
      <c r="O74" s="36">
        <f t="shared" si="48"/>
        <v>580488</v>
      </c>
      <c r="P74" s="37">
        <f t="shared" si="48"/>
        <v>17</v>
      </c>
      <c r="Q74" s="38">
        <f t="shared" si="48"/>
        <v>580505</v>
      </c>
      <c r="R74" s="32">
        <f t="shared" si="48"/>
        <v>170335</v>
      </c>
      <c r="S74" s="39">
        <f t="shared" si="48"/>
        <v>165083</v>
      </c>
      <c r="T74" s="36">
        <f t="shared" si="48"/>
        <v>335418</v>
      </c>
      <c r="U74" s="37">
        <f t="shared" si="48"/>
        <v>448</v>
      </c>
      <c r="V74" s="34">
        <f t="shared" si="48"/>
        <v>335866</v>
      </c>
      <c r="W74" s="66">
        <f>(V74-Q74)/Q74*100</f>
        <v>-42.14244494018139</v>
      </c>
    </row>
    <row r="75" spans="2:23" ht="13.5" thickBot="1">
      <c r="B75" s="4" t="s">
        <v>29</v>
      </c>
      <c r="C75" s="78">
        <f t="shared" si="46"/>
        <v>2381</v>
      </c>
      <c r="D75" s="79">
        <f t="shared" si="46"/>
        <v>2376</v>
      </c>
      <c r="E75" s="92">
        <f t="shared" si="46"/>
        <v>4757</v>
      </c>
      <c r="F75" s="32">
        <f t="shared" si="46"/>
        <v>1641</v>
      </c>
      <c r="G75" s="33">
        <f t="shared" si="46"/>
        <v>1638</v>
      </c>
      <c r="H75" s="34">
        <f t="shared" si="46"/>
        <v>3279</v>
      </c>
      <c r="I75" s="66">
        <f t="shared" si="41"/>
        <v>-31.07000210216523</v>
      </c>
      <c r="L75" s="4" t="s">
        <v>29</v>
      </c>
      <c r="M75" s="32">
        <f aca="true" t="shared" si="49" ref="M75:V75">+M23+M49</f>
        <v>245377</v>
      </c>
      <c r="N75" s="39">
        <f t="shared" si="49"/>
        <v>248420</v>
      </c>
      <c r="O75" s="36">
        <f t="shared" si="49"/>
        <v>493797</v>
      </c>
      <c r="P75" s="37">
        <f t="shared" si="49"/>
        <v>6</v>
      </c>
      <c r="Q75" s="38">
        <f t="shared" si="49"/>
        <v>493803</v>
      </c>
      <c r="R75" s="32">
        <f t="shared" si="49"/>
        <v>142397</v>
      </c>
      <c r="S75" s="39">
        <f t="shared" si="49"/>
        <v>149281</v>
      </c>
      <c r="T75" s="36">
        <f t="shared" si="49"/>
        <v>291678</v>
      </c>
      <c r="U75" s="37">
        <f t="shared" si="49"/>
        <v>4</v>
      </c>
      <c r="V75" s="34">
        <f t="shared" si="49"/>
        <v>291682</v>
      </c>
      <c r="W75" s="66">
        <f t="shared" si="29"/>
        <v>-40.93150507388574</v>
      </c>
    </row>
    <row r="76" spans="2:23" ht="14.25" thickBot="1" thickTop="1">
      <c r="B76" s="42" t="s">
        <v>30</v>
      </c>
      <c r="C76" s="43">
        <f aca="true" t="shared" si="50" ref="C76:H76">+C73+C74+C75</f>
        <v>7398</v>
      </c>
      <c r="D76" s="44">
        <f t="shared" si="50"/>
        <v>7397</v>
      </c>
      <c r="E76" s="43">
        <f t="shared" si="50"/>
        <v>14795</v>
      </c>
      <c r="F76" s="43">
        <f t="shared" si="50"/>
        <v>5143</v>
      </c>
      <c r="G76" s="44">
        <f t="shared" si="50"/>
        <v>5140</v>
      </c>
      <c r="H76" s="43">
        <f t="shared" si="50"/>
        <v>10283</v>
      </c>
      <c r="I76" s="67">
        <f t="shared" si="41"/>
        <v>-30.49678945589726</v>
      </c>
      <c r="L76" s="42" t="s">
        <v>30</v>
      </c>
      <c r="M76" s="43">
        <f aca="true" t="shared" si="51" ref="M76:V76">+M73+M74+M75</f>
        <v>799422</v>
      </c>
      <c r="N76" s="44">
        <f t="shared" si="51"/>
        <v>799805</v>
      </c>
      <c r="O76" s="43">
        <f t="shared" si="51"/>
        <v>1599227</v>
      </c>
      <c r="P76" s="43">
        <f t="shared" si="51"/>
        <v>425</v>
      </c>
      <c r="Q76" s="43">
        <f t="shared" si="51"/>
        <v>1599652</v>
      </c>
      <c r="R76" s="43">
        <f t="shared" si="51"/>
        <v>498988</v>
      </c>
      <c r="S76" s="44">
        <f t="shared" si="51"/>
        <v>505559</v>
      </c>
      <c r="T76" s="43">
        <f t="shared" si="51"/>
        <v>1004547</v>
      </c>
      <c r="U76" s="43">
        <f t="shared" si="51"/>
        <v>478</v>
      </c>
      <c r="V76" s="43">
        <f t="shared" si="51"/>
        <v>1005025</v>
      </c>
      <c r="W76" s="67">
        <f t="shared" si="29"/>
        <v>-37.17227246926206</v>
      </c>
    </row>
    <row r="77" spans="2:23" ht="14.25" thickBot="1" thickTop="1">
      <c r="B77" s="42" t="s">
        <v>69</v>
      </c>
      <c r="C77" s="83">
        <f aca="true" t="shared" si="52" ref="C77:H77">+C68+C72+C73+C74+C75</f>
        <v>17954</v>
      </c>
      <c r="D77" s="84">
        <f t="shared" si="52"/>
        <v>17937</v>
      </c>
      <c r="E77" s="85">
        <f t="shared" si="52"/>
        <v>35891</v>
      </c>
      <c r="F77" s="83">
        <f t="shared" si="52"/>
        <v>20054</v>
      </c>
      <c r="G77" s="84">
        <f t="shared" si="52"/>
        <v>20038</v>
      </c>
      <c r="H77" s="85">
        <f t="shared" si="52"/>
        <v>40092</v>
      </c>
      <c r="I77" s="67">
        <f>(H77-E77)*100/E77</f>
        <v>11.704884232816026</v>
      </c>
      <c r="L77" s="42" t="s">
        <v>69</v>
      </c>
      <c r="M77" s="43">
        <f aca="true" t="shared" si="53" ref="M77:V77">+M68+M72+M73+M74+M75</f>
        <v>1587162</v>
      </c>
      <c r="N77" s="44">
        <f t="shared" si="53"/>
        <v>1595887</v>
      </c>
      <c r="O77" s="43">
        <f t="shared" si="53"/>
        <v>3183049</v>
      </c>
      <c r="P77" s="43">
        <f t="shared" si="53"/>
        <v>1724</v>
      </c>
      <c r="Q77" s="43">
        <f t="shared" si="53"/>
        <v>3184773</v>
      </c>
      <c r="R77" s="43">
        <f t="shared" si="53"/>
        <v>2086290</v>
      </c>
      <c r="S77" s="44">
        <f t="shared" si="53"/>
        <v>2041779</v>
      </c>
      <c r="T77" s="43">
        <f t="shared" si="53"/>
        <v>4128069</v>
      </c>
      <c r="U77" s="43">
        <f t="shared" si="53"/>
        <v>3126</v>
      </c>
      <c r="V77" s="45">
        <f t="shared" si="53"/>
        <v>4131195</v>
      </c>
      <c r="W77" s="57">
        <f>(V77-Q77)/Q77*100</f>
        <v>29.71709443655796</v>
      </c>
    </row>
    <row r="78" spans="2:23" ht="14.25" thickBot="1" thickTop="1">
      <c r="B78" s="42" t="s">
        <v>9</v>
      </c>
      <c r="C78" s="43">
        <f aca="true" t="shared" si="54" ref="C78:H78">C68+C72+C76+C64</f>
        <v>19851</v>
      </c>
      <c r="D78" s="44">
        <f t="shared" si="54"/>
        <v>19838</v>
      </c>
      <c r="E78" s="43">
        <f t="shared" si="54"/>
        <v>39689</v>
      </c>
      <c r="F78" s="43">
        <f t="shared" si="54"/>
        <v>27667</v>
      </c>
      <c r="G78" s="44">
        <f t="shared" si="54"/>
        <v>27650</v>
      </c>
      <c r="H78" s="43">
        <f t="shared" si="54"/>
        <v>55317</v>
      </c>
      <c r="I78" s="67">
        <f>(H78-E78)/E78*100</f>
        <v>39.37614956285117</v>
      </c>
      <c r="L78" s="42" t="s">
        <v>9</v>
      </c>
      <c r="M78" s="43">
        <f aca="true" t="shared" si="55" ref="M78:V78">M68+M72+M76+M64</f>
        <v>1589379</v>
      </c>
      <c r="N78" s="44">
        <f t="shared" si="55"/>
        <v>1597831</v>
      </c>
      <c r="O78" s="43">
        <f t="shared" si="55"/>
        <v>3187210</v>
      </c>
      <c r="P78" s="43">
        <f t="shared" si="55"/>
        <v>1740</v>
      </c>
      <c r="Q78" s="43">
        <f t="shared" si="55"/>
        <v>3188950</v>
      </c>
      <c r="R78" s="43">
        <f t="shared" si="55"/>
        <v>2874579</v>
      </c>
      <c r="S78" s="44">
        <f t="shared" si="55"/>
        <v>2873754</v>
      </c>
      <c r="T78" s="43">
        <f t="shared" si="55"/>
        <v>5748333</v>
      </c>
      <c r="U78" s="43">
        <f t="shared" si="55"/>
        <v>3329</v>
      </c>
      <c r="V78" s="43">
        <f t="shared" si="55"/>
        <v>5751662</v>
      </c>
      <c r="W78" s="67">
        <f t="shared" si="29"/>
        <v>80.36225089763089</v>
      </c>
    </row>
    <row r="79" spans="2:12" ht="13.5" thickTop="1">
      <c r="B79" s="68" t="s">
        <v>67</v>
      </c>
      <c r="L79" s="68" t="s">
        <v>67</v>
      </c>
    </row>
    <row r="80" spans="12:23" ht="12.75">
      <c r="L80" s="316" t="s">
        <v>41</v>
      </c>
      <c r="M80" s="316"/>
      <c r="N80" s="316"/>
      <c r="O80" s="316"/>
      <c r="P80" s="316"/>
      <c r="Q80" s="316"/>
      <c r="R80" s="316"/>
      <c r="S80" s="316"/>
      <c r="T80" s="316"/>
      <c r="U80" s="316"/>
      <c r="V80" s="316"/>
      <c r="W80" s="316"/>
    </row>
    <row r="81" spans="12:23" ht="15.75">
      <c r="L81" s="317" t="s">
        <v>42</v>
      </c>
      <c r="M81" s="317"/>
      <c r="N81" s="317"/>
      <c r="O81" s="317"/>
      <c r="P81" s="317"/>
      <c r="Q81" s="317"/>
      <c r="R81" s="317"/>
      <c r="S81" s="317"/>
      <c r="T81" s="317"/>
      <c r="U81" s="317"/>
      <c r="V81" s="317"/>
      <c r="W81" s="317"/>
    </row>
    <row r="82" ht="13.5" thickBot="1">
      <c r="W82" s="75" t="s">
        <v>43</v>
      </c>
    </row>
    <row r="83" spans="12:23" ht="17.25" thickBot="1" thickTop="1">
      <c r="L83" s="2"/>
      <c r="M83" s="324" t="s">
        <v>66</v>
      </c>
      <c r="N83" s="325"/>
      <c r="O83" s="325"/>
      <c r="P83" s="325"/>
      <c r="Q83" s="326"/>
      <c r="R83" s="327" t="s">
        <v>65</v>
      </c>
      <c r="S83" s="328"/>
      <c r="T83" s="328"/>
      <c r="U83" s="328"/>
      <c r="V83" s="329"/>
      <c r="W83" s="3" t="s">
        <v>4</v>
      </c>
    </row>
    <row r="84" spans="12:23" ht="13.5" thickTop="1">
      <c r="L84" s="4" t="s">
        <v>5</v>
      </c>
      <c r="M84" s="5"/>
      <c r="N84" s="9"/>
      <c r="O84" s="10"/>
      <c r="P84" s="11"/>
      <c r="Q84" s="12"/>
      <c r="R84" s="5"/>
      <c r="S84" s="9"/>
      <c r="T84" s="10"/>
      <c r="U84" s="11"/>
      <c r="V84" s="12"/>
      <c r="W84" s="8" t="s">
        <v>6</v>
      </c>
    </row>
    <row r="85" spans="12:23" ht="13.5" thickBot="1">
      <c r="L85" s="13"/>
      <c r="M85" s="17" t="s">
        <v>44</v>
      </c>
      <c r="N85" s="18" t="s">
        <v>45</v>
      </c>
      <c r="O85" s="19" t="s">
        <v>46</v>
      </c>
      <c r="P85" s="20" t="s">
        <v>13</v>
      </c>
      <c r="Q85" s="21" t="s">
        <v>9</v>
      </c>
      <c r="R85" s="17" t="s">
        <v>44</v>
      </c>
      <c r="S85" s="18" t="s">
        <v>45</v>
      </c>
      <c r="T85" s="19" t="s">
        <v>46</v>
      </c>
      <c r="U85" s="20" t="s">
        <v>13</v>
      </c>
      <c r="V85" s="21" t="s">
        <v>9</v>
      </c>
      <c r="W85" s="16"/>
    </row>
    <row r="86" spans="12:23" ht="4.5" customHeight="1" thickTop="1">
      <c r="L86" s="4"/>
      <c r="M86" s="26"/>
      <c r="N86" s="27"/>
      <c r="O86" s="28"/>
      <c r="P86" s="29"/>
      <c r="Q86" s="30"/>
      <c r="R86" s="26"/>
      <c r="S86" s="27"/>
      <c r="T86" s="28"/>
      <c r="U86" s="29"/>
      <c r="V86" s="31"/>
      <c r="W86" s="11"/>
    </row>
    <row r="87" spans="1:23" ht="12.75">
      <c r="A87" s="76"/>
      <c r="B87" s="76"/>
      <c r="C87" s="76"/>
      <c r="D87" s="76"/>
      <c r="E87" s="76"/>
      <c r="F87" s="76"/>
      <c r="G87" s="76"/>
      <c r="H87" s="76"/>
      <c r="I87" s="76"/>
      <c r="J87" s="76"/>
      <c r="L87" s="4" t="s">
        <v>14</v>
      </c>
      <c r="M87" s="32">
        <v>11</v>
      </c>
      <c r="N87" s="39">
        <v>47</v>
      </c>
      <c r="O87" s="36">
        <f>M87+N87</f>
        <v>58</v>
      </c>
      <c r="P87" s="37">
        <v>0</v>
      </c>
      <c r="Q87" s="38">
        <f>O87+P87</f>
        <v>58</v>
      </c>
      <c r="R87" s="32">
        <v>42</v>
      </c>
      <c r="S87" s="39">
        <v>0</v>
      </c>
      <c r="T87" s="36">
        <f>R87+S87</f>
        <v>42</v>
      </c>
      <c r="U87" s="37">
        <v>0</v>
      </c>
      <c r="V87" s="34">
        <f>+U87+T87</f>
        <v>42</v>
      </c>
      <c r="W87" s="66">
        <f aca="true" t="shared" si="56" ref="W87:W104">(V87-Q87)/Q87*100</f>
        <v>-27.586206896551722</v>
      </c>
    </row>
    <row r="88" spans="1:23" ht="12.75">
      <c r="A88" s="76"/>
      <c r="B88" s="76"/>
      <c r="C88" s="76"/>
      <c r="D88" s="76"/>
      <c r="E88" s="76"/>
      <c r="F88" s="76"/>
      <c r="G88" s="76"/>
      <c r="H88" s="76"/>
      <c r="I88" s="76"/>
      <c r="J88" s="76"/>
      <c r="L88" s="4" t="s">
        <v>15</v>
      </c>
      <c r="M88" s="32">
        <v>110</v>
      </c>
      <c r="N88" s="39">
        <v>0</v>
      </c>
      <c r="O88" s="36">
        <f>M88+N88</f>
        <v>110</v>
      </c>
      <c r="P88" s="37">
        <v>13</v>
      </c>
      <c r="Q88" s="38">
        <f>P88+O88</f>
        <v>123</v>
      </c>
      <c r="R88" s="32">
        <v>0</v>
      </c>
      <c r="S88" s="39">
        <v>0</v>
      </c>
      <c r="T88" s="36">
        <f>R88+S88</f>
        <v>0</v>
      </c>
      <c r="U88" s="37">
        <v>0</v>
      </c>
      <c r="V88" s="34">
        <f>+U88+T88</f>
        <v>0</v>
      </c>
      <c r="W88" s="66">
        <f t="shared" si="56"/>
        <v>-100</v>
      </c>
    </row>
    <row r="89" spans="1:23" ht="13.5" thickBot="1">
      <c r="A89" s="76"/>
      <c r="B89" s="76"/>
      <c r="C89" s="76"/>
      <c r="D89" s="76"/>
      <c r="E89" s="76"/>
      <c r="F89" s="76"/>
      <c r="G89" s="76"/>
      <c r="H89" s="76"/>
      <c r="I89" s="76"/>
      <c r="J89" s="76"/>
      <c r="L89" s="13" t="s">
        <v>16</v>
      </c>
      <c r="M89" s="32">
        <v>0</v>
      </c>
      <c r="N89" s="39">
        <v>1</v>
      </c>
      <c r="O89" s="36">
        <f>M89+N89</f>
        <v>1</v>
      </c>
      <c r="P89" s="37">
        <v>0</v>
      </c>
      <c r="Q89" s="38">
        <f>O89+P89</f>
        <v>1</v>
      </c>
      <c r="R89" s="32">
        <v>0</v>
      </c>
      <c r="S89" s="39">
        <v>0</v>
      </c>
      <c r="T89" s="36">
        <f>R89+S89</f>
        <v>0</v>
      </c>
      <c r="U89" s="37">
        <v>0</v>
      </c>
      <c r="V89" s="34">
        <f>+U89+T89</f>
        <v>0</v>
      </c>
      <c r="W89" s="66">
        <f t="shared" si="56"/>
        <v>-100</v>
      </c>
    </row>
    <row r="90" spans="1:23" ht="14.25" thickBot="1" thickTop="1">
      <c r="A90" s="76"/>
      <c r="B90" s="76"/>
      <c r="C90" s="76"/>
      <c r="D90" s="76"/>
      <c r="E90" s="76"/>
      <c r="F90" s="76"/>
      <c r="G90" s="76"/>
      <c r="H90" s="76"/>
      <c r="I90" s="76"/>
      <c r="J90" s="76"/>
      <c r="L90" s="42" t="s">
        <v>17</v>
      </c>
      <c r="M90" s="43">
        <f aca="true" t="shared" si="57" ref="M90:V90">+M87+M88+M89</f>
        <v>121</v>
      </c>
      <c r="N90" s="44">
        <f t="shared" si="57"/>
        <v>48</v>
      </c>
      <c r="O90" s="43">
        <f t="shared" si="57"/>
        <v>169</v>
      </c>
      <c r="P90" s="43">
        <f t="shared" si="57"/>
        <v>13</v>
      </c>
      <c r="Q90" s="43">
        <f t="shared" si="57"/>
        <v>182</v>
      </c>
      <c r="R90" s="43">
        <f t="shared" si="57"/>
        <v>42</v>
      </c>
      <c r="S90" s="44">
        <f t="shared" si="57"/>
        <v>0</v>
      </c>
      <c r="T90" s="43">
        <f t="shared" si="57"/>
        <v>42</v>
      </c>
      <c r="U90" s="43">
        <f t="shared" si="57"/>
        <v>0</v>
      </c>
      <c r="V90" s="45">
        <f t="shared" si="57"/>
        <v>42</v>
      </c>
      <c r="W90" s="67">
        <f t="shared" si="56"/>
        <v>-76.92307692307693</v>
      </c>
    </row>
    <row r="91" spans="1:23" ht="13.5" thickTop="1">
      <c r="A91" s="76"/>
      <c r="B91" s="76"/>
      <c r="C91" s="76"/>
      <c r="D91" s="76"/>
      <c r="E91" s="76"/>
      <c r="F91" s="76"/>
      <c r="G91" s="76"/>
      <c r="H91" s="76"/>
      <c r="I91" s="76"/>
      <c r="J91" s="76"/>
      <c r="L91" s="4" t="s">
        <v>18</v>
      </c>
      <c r="M91" s="32">
        <v>0</v>
      </c>
      <c r="N91" s="39">
        <v>0</v>
      </c>
      <c r="O91" s="36">
        <f>M91+N91</f>
        <v>0</v>
      </c>
      <c r="P91" s="37">
        <v>0</v>
      </c>
      <c r="Q91" s="38">
        <f>P91+O91</f>
        <v>0</v>
      </c>
      <c r="R91" s="32">
        <v>0</v>
      </c>
      <c r="S91" s="39">
        <v>0</v>
      </c>
      <c r="T91" s="36">
        <f>R91+S91</f>
        <v>0</v>
      </c>
      <c r="U91" s="37">
        <v>0</v>
      </c>
      <c r="V91" s="34">
        <f>+U91+T91</f>
        <v>0</v>
      </c>
      <c r="W91" s="35">
        <f>IF(Q91=0,0,((V91/Q91)-1)*100)</f>
        <v>0</v>
      </c>
    </row>
    <row r="92" spans="1:23" ht="12.75">
      <c r="A92" s="76"/>
      <c r="B92" s="76"/>
      <c r="C92" s="76"/>
      <c r="D92" s="76"/>
      <c r="E92" s="76"/>
      <c r="F92" s="76"/>
      <c r="G92" s="76"/>
      <c r="H92" s="76"/>
      <c r="I92" s="76"/>
      <c r="J92" s="76"/>
      <c r="L92" s="4" t="s">
        <v>19</v>
      </c>
      <c r="M92" s="32">
        <v>0</v>
      </c>
      <c r="N92" s="39">
        <v>0</v>
      </c>
      <c r="O92" s="36">
        <f>M92+N92</f>
        <v>0</v>
      </c>
      <c r="P92" s="37">
        <v>0</v>
      </c>
      <c r="Q92" s="38">
        <f>P92+O92</f>
        <v>0</v>
      </c>
      <c r="R92" s="32">
        <v>0</v>
      </c>
      <c r="S92" s="39">
        <v>0</v>
      </c>
      <c r="T92" s="36">
        <f>R92+S92</f>
        <v>0</v>
      </c>
      <c r="U92" s="37">
        <v>0</v>
      </c>
      <c r="V92" s="34">
        <f>+U92+T92</f>
        <v>0</v>
      </c>
      <c r="W92" s="35">
        <f>IF(Q92=0,0,((V92/Q92)-1)*100)</f>
        <v>0</v>
      </c>
    </row>
    <row r="93" spans="1:23" ht="13.5" thickBot="1">
      <c r="A93" s="76"/>
      <c r="B93" s="76"/>
      <c r="C93" s="76"/>
      <c r="D93" s="76"/>
      <c r="E93" s="76"/>
      <c r="F93" s="76"/>
      <c r="G93" s="76"/>
      <c r="H93" s="76"/>
      <c r="I93" s="76"/>
      <c r="J93" s="76"/>
      <c r="L93" s="4" t="s">
        <v>20</v>
      </c>
      <c r="M93" s="32">
        <v>89</v>
      </c>
      <c r="N93" s="39">
        <v>0</v>
      </c>
      <c r="O93" s="36">
        <f>M93+N93</f>
        <v>89</v>
      </c>
      <c r="P93" s="37">
        <v>0</v>
      </c>
      <c r="Q93" s="38">
        <f>P93+O93</f>
        <v>89</v>
      </c>
      <c r="R93" s="32">
        <v>0</v>
      </c>
      <c r="S93" s="39">
        <v>0</v>
      </c>
      <c r="T93" s="36">
        <f>R93+S93</f>
        <v>0</v>
      </c>
      <c r="U93" s="37">
        <v>7</v>
      </c>
      <c r="V93" s="34">
        <f>+U93+T93</f>
        <v>7</v>
      </c>
      <c r="W93" s="66">
        <f t="shared" si="56"/>
        <v>-92.13483146067416</v>
      </c>
    </row>
    <row r="94" spans="1:23" ht="14.25" thickBot="1" thickTop="1">
      <c r="A94" s="76"/>
      <c r="B94" s="76"/>
      <c r="C94" s="76"/>
      <c r="D94" s="76"/>
      <c r="E94" s="76"/>
      <c r="F94" s="76"/>
      <c r="G94" s="76"/>
      <c r="H94" s="76"/>
      <c r="I94" s="76"/>
      <c r="J94" s="76"/>
      <c r="L94" s="47" t="s">
        <v>21</v>
      </c>
      <c r="M94" s="48">
        <f aca="true" t="shared" si="58" ref="M94:V94">+M93+M92+M91</f>
        <v>89</v>
      </c>
      <c r="N94" s="49">
        <f t="shared" si="58"/>
        <v>0</v>
      </c>
      <c r="O94" s="52">
        <f t="shared" si="58"/>
        <v>89</v>
      </c>
      <c r="P94" s="50">
        <f t="shared" si="58"/>
        <v>0</v>
      </c>
      <c r="Q94" s="52">
        <f t="shared" si="58"/>
        <v>89</v>
      </c>
      <c r="R94" s="48">
        <f t="shared" si="58"/>
        <v>0</v>
      </c>
      <c r="S94" s="49">
        <f t="shared" si="58"/>
        <v>0</v>
      </c>
      <c r="T94" s="52">
        <f t="shared" si="58"/>
        <v>0</v>
      </c>
      <c r="U94" s="50">
        <f t="shared" si="58"/>
        <v>7</v>
      </c>
      <c r="V94" s="50">
        <f t="shared" si="58"/>
        <v>7</v>
      </c>
      <c r="W94" s="87">
        <f t="shared" si="56"/>
        <v>-92.13483146067416</v>
      </c>
    </row>
    <row r="95" spans="1:23" ht="13.5" thickTop="1">
      <c r="A95" s="76"/>
      <c r="B95" s="76"/>
      <c r="C95" s="76"/>
      <c r="D95" s="76"/>
      <c r="E95" s="76"/>
      <c r="F95" s="76"/>
      <c r="G95" s="76"/>
      <c r="H95" s="76"/>
      <c r="I95" s="76"/>
      <c r="J95" s="76"/>
      <c r="L95" s="4" t="s">
        <v>22</v>
      </c>
      <c r="M95" s="32">
        <v>0</v>
      </c>
      <c r="N95" s="39">
        <v>0</v>
      </c>
      <c r="O95" s="36">
        <f>M95+N95</f>
        <v>0</v>
      </c>
      <c r="P95" s="37">
        <v>0</v>
      </c>
      <c r="Q95" s="38">
        <f>P95+O95</f>
        <v>0</v>
      </c>
      <c r="R95" s="32">
        <v>0</v>
      </c>
      <c r="S95" s="39">
        <v>0</v>
      </c>
      <c r="T95" s="36">
        <f>R95+S95</f>
        <v>0</v>
      </c>
      <c r="U95" s="37">
        <v>0</v>
      </c>
      <c r="V95" s="34">
        <f>+U95+T95</f>
        <v>0</v>
      </c>
      <c r="W95" s="35">
        <f>IF(Q95=0,0,((V95/Q95)-1)*100)</f>
        <v>0</v>
      </c>
    </row>
    <row r="96" spans="1:23" ht="12.75">
      <c r="A96" s="76"/>
      <c r="B96" s="76"/>
      <c r="C96" s="76"/>
      <c r="D96" s="76"/>
      <c r="E96" s="76"/>
      <c r="F96" s="76"/>
      <c r="G96" s="76"/>
      <c r="H96" s="76"/>
      <c r="I96" s="76"/>
      <c r="J96" s="76"/>
      <c r="L96" s="4" t="s">
        <v>23</v>
      </c>
      <c r="M96" s="32">
        <v>92</v>
      </c>
      <c r="N96" s="39">
        <v>0</v>
      </c>
      <c r="O96" s="36">
        <f>M96+N96</f>
        <v>92</v>
      </c>
      <c r="P96" s="37">
        <v>0</v>
      </c>
      <c r="Q96" s="38">
        <f>P96+O96</f>
        <v>92</v>
      </c>
      <c r="R96" s="32">
        <v>55</v>
      </c>
      <c r="S96" s="39">
        <v>212</v>
      </c>
      <c r="T96" s="36">
        <f>R96+S96</f>
        <v>267</v>
      </c>
      <c r="U96" s="37">
        <v>0</v>
      </c>
      <c r="V96" s="34">
        <f>T96+U96</f>
        <v>267</v>
      </c>
      <c r="W96" s="66">
        <f t="shared" si="56"/>
        <v>190.2173913043478</v>
      </c>
    </row>
    <row r="97" spans="1:23" ht="13.5" thickBot="1">
      <c r="A97" s="76"/>
      <c r="B97" s="76"/>
      <c r="C97" s="76"/>
      <c r="D97" s="76"/>
      <c r="E97" s="76"/>
      <c r="F97" s="76"/>
      <c r="G97" s="76"/>
      <c r="H97" s="76"/>
      <c r="I97" s="76"/>
      <c r="J97" s="76"/>
      <c r="L97" s="4" t="s">
        <v>24</v>
      </c>
      <c r="M97" s="32">
        <v>93</v>
      </c>
      <c r="N97" s="39">
        <v>0</v>
      </c>
      <c r="O97" s="54">
        <f>M97+N97</f>
        <v>93</v>
      </c>
      <c r="P97" s="55">
        <v>0</v>
      </c>
      <c r="Q97" s="38">
        <f>P97+O97</f>
        <v>93</v>
      </c>
      <c r="R97" s="32">
        <v>577</v>
      </c>
      <c r="S97" s="39">
        <v>1583</v>
      </c>
      <c r="T97" s="54">
        <f>R97+S97</f>
        <v>2160</v>
      </c>
      <c r="U97" s="55">
        <v>12</v>
      </c>
      <c r="V97" s="34">
        <f>T97+U97</f>
        <v>2172</v>
      </c>
      <c r="W97" s="35">
        <f t="shared" si="56"/>
        <v>2235.483870967742</v>
      </c>
    </row>
    <row r="98" spans="1:23" ht="14.25" thickBot="1" thickTop="1">
      <c r="A98" s="76"/>
      <c r="B98" s="76"/>
      <c r="C98" s="76"/>
      <c r="D98" s="76"/>
      <c r="E98" s="76"/>
      <c r="F98" s="76"/>
      <c r="G98" s="76"/>
      <c r="H98" s="76"/>
      <c r="I98" s="76"/>
      <c r="J98" s="76"/>
      <c r="L98" s="47" t="s">
        <v>25</v>
      </c>
      <c r="M98" s="48">
        <f aca="true" t="shared" si="59" ref="M98:V98">+M95+M96+M97</f>
        <v>185</v>
      </c>
      <c r="N98" s="48">
        <f t="shared" si="59"/>
        <v>0</v>
      </c>
      <c r="O98" s="50">
        <f t="shared" si="59"/>
        <v>185</v>
      </c>
      <c r="P98" s="50">
        <f t="shared" si="59"/>
        <v>0</v>
      </c>
      <c r="Q98" s="50">
        <f t="shared" si="59"/>
        <v>185</v>
      </c>
      <c r="R98" s="48">
        <f t="shared" si="59"/>
        <v>632</v>
      </c>
      <c r="S98" s="48">
        <f t="shared" si="59"/>
        <v>1795</v>
      </c>
      <c r="T98" s="50">
        <f t="shared" si="59"/>
        <v>2427</v>
      </c>
      <c r="U98" s="50">
        <f t="shared" si="59"/>
        <v>12</v>
      </c>
      <c r="V98" s="50">
        <f t="shared" si="59"/>
        <v>2439</v>
      </c>
      <c r="W98" s="239">
        <f t="shared" si="56"/>
        <v>1218.3783783783786</v>
      </c>
    </row>
    <row r="99" spans="1:23" ht="13.5" thickTop="1">
      <c r="A99" s="76"/>
      <c r="B99" s="76"/>
      <c r="C99" s="76"/>
      <c r="D99" s="76"/>
      <c r="E99" s="76"/>
      <c r="F99" s="76"/>
      <c r="G99" s="76"/>
      <c r="H99" s="76"/>
      <c r="I99" s="76"/>
      <c r="J99" s="76"/>
      <c r="L99" s="4" t="s">
        <v>27</v>
      </c>
      <c r="M99" s="32">
        <v>66</v>
      </c>
      <c r="N99" s="39">
        <v>0</v>
      </c>
      <c r="O99" s="54">
        <f>M99+N99</f>
        <v>66</v>
      </c>
      <c r="P99" s="62">
        <v>0</v>
      </c>
      <c r="Q99" s="38">
        <f>P99+O99</f>
        <v>66</v>
      </c>
      <c r="R99" s="32">
        <v>0</v>
      </c>
      <c r="S99" s="39">
        <v>1301</v>
      </c>
      <c r="T99" s="54">
        <f>R99+S99</f>
        <v>1301</v>
      </c>
      <c r="U99" s="62">
        <v>0</v>
      </c>
      <c r="V99" s="34">
        <f>T99+U99</f>
        <v>1301</v>
      </c>
      <c r="W99" s="66">
        <f t="shared" si="56"/>
        <v>1871.212121212121</v>
      </c>
    </row>
    <row r="100" spans="1:23" ht="12.75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L100" s="4" t="s">
        <v>28</v>
      </c>
      <c r="M100" s="32">
        <v>0</v>
      </c>
      <c r="N100" s="39">
        <v>0</v>
      </c>
      <c r="O100" s="54">
        <f>M100+N100</f>
        <v>0</v>
      </c>
      <c r="P100" s="37">
        <v>0</v>
      </c>
      <c r="Q100" s="38">
        <f>P100+O100</f>
        <v>0</v>
      </c>
      <c r="R100" s="32">
        <v>0</v>
      </c>
      <c r="S100" s="39">
        <v>270</v>
      </c>
      <c r="T100" s="54">
        <f>R100+S100</f>
        <v>270</v>
      </c>
      <c r="U100" s="37">
        <v>22</v>
      </c>
      <c r="V100" s="34">
        <f>T100+U100</f>
        <v>292</v>
      </c>
      <c r="W100" s="35">
        <f>IF(Q100=0,0,((V100/Q100)-1)*100)</f>
        <v>0</v>
      </c>
    </row>
    <row r="101" spans="1:24" ht="13.5" thickBot="1">
      <c r="A101" s="9"/>
      <c r="B101" s="9"/>
      <c r="C101" s="9"/>
      <c r="D101" s="9"/>
      <c r="E101" s="9"/>
      <c r="F101" s="9"/>
      <c r="G101" s="9"/>
      <c r="H101" s="9"/>
      <c r="I101" s="9"/>
      <c r="J101" s="9"/>
      <c r="L101" s="4" t="s">
        <v>29</v>
      </c>
      <c r="M101" s="32">
        <v>90</v>
      </c>
      <c r="N101" s="39">
        <v>0</v>
      </c>
      <c r="O101" s="54">
        <f>M101+N101</f>
        <v>90</v>
      </c>
      <c r="P101" s="37"/>
      <c r="Q101" s="38">
        <f>P101+O101</f>
        <v>90</v>
      </c>
      <c r="R101" s="32">
        <v>0</v>
      </c>
      <c r="S101" s="39">
        <v>0</v>
      </c>
      <c r="T101" s="54">
        <f>R101+S101</f>
        <v>0</v>
      </c>
      <c r="U101" s="37">
        <v>0</v>
      </c>
      <c r="V101" s="34">
        <f>T101+U101</f>
        <v>0</v>
      </c>
      <c r="W101" s="66">
        <f t="shared" si="56"/>
        <v>-100</v>
      </c>
      <c r="X101" s="112"/>
    </row>
    <row r="102" spans="1:23" ht="14.25" thickBot="1" thickTop="1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L102" s="42" t="s">
        <v>30</v>
      </c>
      <c r="M102" s="43">
        <f aca="true" t="shared" si="60" ref="M102:V102">+M99+M100+M101</f>
        <v>156</v>
      </c>
      <c r="N102" s="44">
        <f t="shared" si="60"/>
        <v>0</v>
      </c>
      <c r="O102" s="43">
        <f t="shared" si="60"/>
        <v>156</v>
      </c>
      <c r="P102" s="43">
        <f t="shared" si="60"/>
        <v>0</v>
      </c>
      <c r="Q102" s="43">
        <f t="shared" si="60"/>
        <v>156</v>
      </c>
      <c r="R102" s="43">
        <f t="shared" si="60"/>
        <v>0</v>
      </c>
      <c r="S102" s="44">
        <f t="shared" si="60"/>
        <v>1571</v>
      </c>
      <c r="T102" s="43">
        <f t="shared" si="60"/>
        <v>1571</v>
      </c>
      <c r="U102" s="43">
        <f t="shared" si="60"/>
        <v>22</v>
      </c>
      <c r="V102" s="43">
        <f t="shared" si="60"/>
        <v>1593</v>
      </c>
      <c r="W102" s="67">
        <f t="shared" si="56"/>
        <v>921.1538461538462</v>
      </c>
    </row>
    <row r="103" spans="1:23" ht="14.25" thickBot="1" thickTop="1">
      <c r="A103" s="76"/>
      <c r="B103" s="302"/>
      <c r="C103" s="303"/>
      <c r="D103" s="303"/>
      <c r="E103" s="303"/>
      <c r="F103" s="303"/>
      <c r="G103" s="303"/>
      <c r="H103" s="303"/>
      <c r="I103" s="304"/>
      <c r="J103" s="76"/>
      <c r="L103" s="42" t="s">
        <v>69</v>
      </c>
      <c r="M103" s="43">
        <f aca="true" t="shared" si="61" ref="M103:V103">+M94+M98+M99+M100+M101</f>
        <v>430</v>
      </c>
      <c r="N103" s="44">
        <f t="shared" si="61"/>
        <v>0</v>
      </c>
      <c r="O103" s="43">
        <f t="shared" si="61"/>
        <v>430</v>
      </c>
      <c r="P103" s="43">
        <f t="shared" si="61"/>
        <v>0</v>
      </c>
      <c r="Q103" s="43">
        <f t="shared" si="61"/>
        <v>430</v>
      </c>
      <c r="R103" s="43">
        <f t="shared" si="61"/>
        <v>632</v>
      </c>
      <c r="S103" s="44">
        <f t="shared" si="61"/>
        <v>3366</v>
      </c>
      <c r="T103" s="43">
        <f t="shared" si="61"/>
        <v>3998</v>
      </c>
      <c r="U103" s="43">
        <f t="shared" si="61"/>
        <v>41</v>
      </c>
      <c r="V103" s="45">
        <f t="shared" si="61"/>
        <v>4039</v>
      </c>
      <c r="W103" s="57">
        <f>(V103-Q103)/Q103*100</f>
        <v>839.3023255813954</v>
      </c>
    </row>
    <row r="104" spans="1:23" ht="14.25" thickBot="1" thickTop="1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L104" s="42" t="s">
        <v>9</v>
      </c>
      <c r="M104" s="43">
        <f aca="true" t="shared" si="62" ref="M104:V104">M94+M98+M102+M90</f>
        <v>551</v>
      </c>
      <c r="N104" s="44">
        <f t="shared" si="62"/>
        <v>48</v>
      </c>
      <c r="O104" s="43">
        <f t="shared" si="62"/>
        <v>599</v>
      </c>
      <c r="P104" s="43">
        <f t="shared" si="62"/>
        <v>13</v>
      </c>
      <c r="Q104" s="43">
        <f t="shared" si="62"/>
        <v>612</v>
      </c>
      <c r="R104" s="43">
        <f t="shared" si="62"/>
        <v>674</v>
      </c>
      <c r="S104" s="44">
        <f t="shared" si="62"/>
        <v>3366</v>
      </c>
      <c r="T104" s="43">
        <f t="shared" si="62"/>
        <v>4040</v>
      </c>
      <c r="U104" s="43">
        <f t="shared" si="62"/>
        <v>41</v>
      </c>
      <c r="V104" s="43">
        <f t="shared" si="62"/>
        <v>4081</v>
      </c>
      <c r="W104" s="67">
        <f t="shared" si="56"/>
        <v>566.8300653594772</v>
      </c>
    </row>
    <row r="105" spans="1:12" ht="13.5" thickTop="1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L105" s="68" t="s">
        <v>67</v>
      </c>
    </row>
    <row r="106" spans="12:23" ht="12.75">
      <c r="L106" s="316" t="s">
        <v>47</v>
      </c>
      <c r="M106" s="316"/>
      <c r="N106" s="316"/>
      <c r="O106" s="316"/>
      <c r="P106" s="316"/>
      <c r="Q106" s="316"/>
      <c r="R106" s="316"/>
      <c r="S106" s="316"/>
      <c r="T106" s="316"/>
      <c r="U106" s="316"/>
      <c r="V106" s="316"/>
      <c r="W106" s="316"/>
    </row>
    <row r="107" spans="12:23" ht="15.75">
      <c r="L107" s="317" t="s">
        <v>48</v>
      </c>
      <c r="M107" s="317"/>
      <c r="N107" s="317"/>
      <c r="O107" s="317"/>
      <c r="P107" s="317"/>
      <c r="Q107" s="317"/>
      <c r="R107" s="317"/>
      <c r="S107" s="317"/>
      <c r="T107" s="317"/>
      <c r="U107" s="317"/>
      <c r="V107" s="317"/>
      <c r="W107" s="317"/>
    </row>
    <row r="108" ht="13.5" thickBot="1">
      <c r="W108" s="75" t="s">
        <v>43</v>
      </c>
    </row>
    <row r="109" spans="12:23" ht="17.25" thickBot="1" thickTop="1">
      <c r="L109" s="2"/>
      <c r="M109" s="324" t="s">
        <v>66</v>
      </c>
      <c r="N109" s="325"/>
      <c r="O109" s="325"/>
      <c r="P109" s="325"/>
      <c r="Q109" s="326"/>
      <c r="R109" s="327" t="s">
        <v>65</v>
      </c>
      <c r="S109" s="328"/>
      <c r="T109" s="328"/>
      <c r="U109" s="328"/>
      <c r="V109" s="329"/>
      <c r="W109" s="3" t="s">
        <v>4</v>
      </c>
    </row>
    <row r="110" spans="12:23" ht="13.5" thickTop="1">
      <c r="L110" s="4" t="s">
        <v>5</v>
      </c>
      <c r="M110" s="5"/>
      <c r="N110" s="9"/>
      <c r="O110" s="10"/>
      <c r="P110" s="11"/>
      <c r="Q110" s="12"/>
      <c r="R110" s="5"/>
      <c r="S110" s="9"/>
      <c r="T110" s="10"/>
      <c r="U110" s="11"/>
      <c r="V110" s="12"/>
      <c r="W110" s="8" t="s">
        <v>6</v>
      </c>
    </row>
    <row r="111" spans="12:23" ht="13.5" thickBot="1">
      <c r="L111" s="13"/>
      <c r="M111" s="17" t="s">
        <v>44</v>
      </c>
      <c r="N111" s="18" t="s">
        <v>45</v>
      </c>
      <c r="O111" s="19" t="s">
        <v>46</v>
      </c>
      <c r="P111" s="20" t="s">
        <v>13</v>
      </c>
      <c r="Q111" s="21" t="s">
        <v>9</v>
      </c>
      <c r="R111" s="17" t="s">
        <v>44</v>
      </c>
      <c r="S111" s="18" t="s">
        <v>45</v>
      </c>
      <c r="T111" s="19" t="s">
        <v>46</v>
      </c>
      <c r="U111" s="20" t="s">
        <v>13</v>
      </c>
      <c r="V111" s="21" t="s">
        <v>9</v>
      </c>
      <c r="W111" s="16"/>
    </row>
    <row r="112" spans="12:23" ht="4.5" customHeight="1" thickTop="1">
      <c r="L112" s="4"/>
      <c r="M112" s="26"/>
      <c r="N112" s="27"/>
      <c r="O112" s="28"/>
      <c r="P112" s="29"/>
      <c r="Q112" s="30"/>
      <c r="R112" s="26"/>
      <c r="S112" s="27"/>
      <c r="T112" s="28"/>
      <c r="U112" s="29"/>
      <c r="V112" s="31"/>
      <c r="W112" s="11"/>
    </row>
    <row r="113" spans="12:25" ht="12.75">
      <c r="L113" s="4" t="s">
        <v>14</v>
      </c>
      <c r="M113" s="32">
        <v>0</v>
      </c>
      <c r="N113" s="39">
        <v>0</v>
      </c>
      <c r="O113" s="36">
        <f>M113+N113</f>
        <v>0</v>
      </c>
      <c r="P113" s="37">
        <v>0</v>
      </c>
      <c r="Q113" s="38">
        <f>O113+P113</f>
        <v>0</v>
      </c>
      <c r="R113" s="32">
        <v>632</v>
      </c>
      <c r="S113" s="39">
        <v>1764</v>
      </c>
      <c r="T113" s="36">
        <f>R113+S113</f>
        <v>2396</v>
      </c>
      <c r="U113" s="37">
        <v>0</v>
      </c>
      <c r="V113" s="34">
        <f>T113+U113</f>
        <v>2396</v>
      </c>
      <c r="W113" s="35">
        <v>0</v>
      </c>
      <c r="Y113" s="112"/>
    </row>
    <row r="114" spans="12:25" ht="12.75">
      <c r="L114" s="4" t="s">
        <v>15</v>
      </c>
      <c r="M114" s="32">
        <v>0</v>
      </c>
      <c r="N114" s="39">
        <v>0</v>
      </c>
      <c r="O114" s="36">
        <f>M114+N114</f>
        <v>0</v>
      </c>
      <c r="P114" s="37">
        <v>0</v>
      </c>
      <c r="Q114" s="38">
        <f>O114+P114</f>
        <v>0</v>
      </c>
      <c r="R114" s="32">
        <v>613</v>
      </c>
      <c r="S114" s="39">
        <v>1484</v>
      </c>
      <c r="T114" s="36">
        <f>R114+S114</f>
        <v>2097</v>
      </c>
      <c r="U114" s="37">
        <v>1</v>
      </c>
      <c r="V114" s="34">
        <f>T114+U114</f>
        <v>2098</v>
      </c>
      <c r="W114" s="35">
        <v>0</v>
      </c>
      <c r="Y114" s="112"/>
    </row>
    <row r="115" spans="12:25" ht="13.5" thickBot="1">
      <c r="L115" s="13" t="s">
        <v>16</v>
      </c>
      <c r="M115" s="32">
        <v>0</v>
      </c>
      <c r="N115" s="39">
        <v>0</v>
      </c>
      <c r="O115" s="36">
        <f>M115+N115</f>
        <v>0</v>
      </c>
      <c r="P115" s="37">
        <v>0</v>
      </c>
      <c r="Q115" s="38">
        <f>O115+P115</f>
        <v>0</v>
      </c>
      <c r="R115" s="32">
        <v>675</v>
      </c>
      <c r="S115" s="39">
        <v>1600</v>
      </c>
      <c r="T115" s="36">
        <f>R115+S115</f>
        <v>2275</v>
      </c>
      <c r="U115" s="37">
        <v>0</v>
      </c>
      <c r="V115" s="34">
        <f>T115+U115</f>
        <v>2275</v>
      </c>
      <c r="W115" s="35">
        <v>0</v>
      </c>
      <c r="Y115" s="112"/>
    </row>
    <row r="116" spans="12:25" ht="14.25" thickBot="1" thickTop="1">
      <c r="L116" s="42" t="s">
        <v>17</v>
      </c>
      <c r="M116" s="43">
        <f>+M113+M114+M115</f>
        <v>0</v>
      </c>
      <c r="N116" s="44">
        <f>+N113+N114+N115</f>
        <v>0</v>
      </c>
      <c r="O116" s="43">
        <f>+O113+O114+O115</f>
        <v>0</v>
      </c>
      <c r="P116" s="43">
        <f>+P113+P114+P115</f>
        <v>0</v>
      </c>
      <c r="Q116" s="43">
        <f>Q115+Q113+Q114</f>
        <v>0</v>
      </c>
      <c r="R116" s="43">
        <f>+R113+R114+R115</f>
        <v>1920</v>
      </c>
      <c r="S116" s="44">
        <f>+S113+S114+S115</f>
        <v>4848</v>
      </c>
      <c r="T116" s="43">
        <f>+T113+T114+T115</f>
        <v>6768</v>
      </c>
      <c r="U116" s="43">
        <f>+U113+U114+U115</f>
        <v>1</v>
      </c>
      <c r="V116" s="45">
        <f>V115+V113+V114</f>
        <v>6769</v>
      </c>
      <c r="W116" s="57">
        <v>0</v>
      </c>
      <c r="Y116" s="112"/>
    </row>
    <row r="117" spans="12:25" ht="13.5" thickTop="1">
      <c r="L117" s="4" t="s">
        <v>18</v>
      </c>
      <c r="M117" s="32">
        <v>0</v>
      </c>
      <c r="N117" s="39">
        <v>0</v>
      </c>
      <c r="O117" s="36">
        <f>M117+N117</f>
        <v>0</v>
      </c>
      <c r="P117" s="37">
        <v>0</v>
      </c>
      <c r="Q117" s="38">
        <f>O117+P117</f>
        <v>0</v>
      </c>
      <c r="R117" s="32">
        <v>689</v>
      </c>
      <c r="S117" s="39">
        <v>1553</v>
      </c>
      <c r="T117" s="36">
        <f>R117+S117</f>
        <v>2242</v>
      </c>
      <c r="U117" s="37">
        <v>0</v>
      </c>
      <c r="V117" s="34">
        <f>T117+U117</f>
        <v>2242</v>
      </c>
      <c r="W117" s="35">
        <v>0</v>
      </c>
      <c r="Y117" s="112"/>
    </row>
    <row r="118" spans="12:25" ht="12.75">
      <c r="L118" s="4" t="s">
        <v>19</v>
      </c>
      <c r="M118" s="32">
        <v>0</v>
      </c>
      <c r="N118" s="39">
        <v>0</v>
      </c>
      <c r="O118" s="36">
        <f>M118+N118</f>
        <v>0</v>
      </c>
      <c r="P118" s="37">
        <v>0</v>
      </c>
      <c r="Q118" s="38">
        <f>O118+P118</f>
        <v>0</v>
      </c>
      <c r="R118" s="32">
        <v>753</v>
      </c>
      <c r="S118" s="39">
        <v>1506</v>
      </c>
      <c r="T118" s="36">
        <f>R118+S118</f>
        <v>2259</v>
      </c>
      <c r="U118" s="37">
        <v>0</v>
      </c>
      <c r="V118" s="34">
        <f>T118+U118</f>
        <v>2259</v>
      </c>
      <c r="W118" s="35">
        <v>0</v>
      </c>
      <c r="Y118" s="112"/>
    </row>
    <row r="119" spans="12:25" ht="13.5" thickBot="1">
      <c r="L119" s="4" t="s">
        <v>20</v>
      </c>
      <c r="M119" s="32">
        <v>153</v>
      </c>
      <c r="N119" s="39">
        <v>486</v>
      </c>
      <c r="O119" s="36">
        <f>M119+N119</f>
        <v>639</v>
      </c>
      <c r="P119" s="37">
        <v>0</v>
      </c>
      <c r="Q119" s="38">
        <f>O119+P119</f>
        <v>639</v>
      </c>
      <c r="R119" s="32">
        <v>788</v>
      </c>
      <c r="S119" s="39">
        <v>1599</v>
      </c>
      <c r="T119" s="36">
        <f>R119+S119</f>
        <v>2387</v>
      </c>
      <c r="U119" s="37">
        <v>0</v>
      </c>
      <c r="V119" s="34">
        <f>T119+U119</f>
        <v>2387</v>
      </c>
      <c r="W119" s="66">
        <f aca="true" t="shared" si="63" ref="W119:W130">(V119-Q119)/Q119*100</f>
        <v>273.55242566510174</v>
      </c>
      <c r="Y119" s="112"/>
    </row>
    <row r="120" spans="12:25" ht="14.25" thickBot="1" thickTop="1">
      <c r="L120" s="47" t="s">
        <v>21</v>
      </c>
      <c r="M120" s="48">
        <f>M118+M117+M119</f>
        <v>153</v>
      </c>
      <c r="N120" s="49">
        <f>N118+N117+N119</f>
        <v>486</v>
      </c>
      <c r="O120" s="52">
        <f>O118+O117+O119</f>
        <v>639</v>
      </c>
      <c r="P120" s="52">
        <v>0</v>
      </c>
      <c r="Q120" s="52">
        <f>Q118+Q117+Q119</f>
        <v>639</v>
      </c>
      <c r="R120" s="48">
        <f>R118+R117+R119</f>
        <v>2230</v>
      </c>
      <c r="S120" s="49">
        <f>S118+S117+S119</f>
        <v>4658</v>
      </c>
      <c r="T120" s="52">
        <f>T118+T117+T119</f>
        <v>6888</v>
      </c>
      <c r="U120" s="52">
        <v>0</v>
      </c>
      <c r="V120" s="50">
        <f>V118+V117+V119</f>
        <v>6888</v>
      </c>
      <c r="W120" s="87">
        <f t="shared" si="63"/>
        <v>977.9342723004694</v>
      </c>
      <c r="Y120" s="112"/>
    </row>
    <row r="121" spans="12:25" ht="13.5" thickTop="1">
      <c r="L121" s="4" t="s">
        <v>22</v>
      </c>
      <c r="M121" s="32">
        <v>568</v>
      </c>
      <c r="N121" s="39">
        <v>1999</v>
      </c>
      <c r="O121" s="36">
        <f>SUM(M121:N121)</f>
        <v>2567</v>
      </c>
      <c r="P121" s="37">
        <v>0</v>
      </c>
      <c r="Q121" s="38">
        <f>O121+P121</f>
        <v>2567</v>
      </c>
      <c r="R121" s="32">
        <v>833</v>
      </c>
      <c r="S121" s="39">
        <v>1866</v>
      </c>
      <c r="T121" s="36">
        <f>R121+S121</f>
        <v>2699</v>
      </c>
      <c r="U121" s="37">
        <v>0</v>
      </c>
      <c r="V121" s="34">
        <f>T121+U121</f>
        <v>2699</v>
      </c>
      <c r="W121" s="66">
        <f t="shared" si="63"/>
        <v>5.14218932606155</v>
      </c>
      <c r="Y121" s="112"/>
    </row>
    <row r="122" spans="12:25" ht="12.75">
      <c r="L122" s="4" t="s">
        <v>23</v>
      </c>
      <c r="M122" s="32">
        <v>733</v>
      </c>
      <c r="N122" s="39">
        <v>1911</v>
      </c>
      <c r="O122" s="36">
        <f>SUM(M122:N122)</f>
        <v>2644</v>
      </c>
      <c r="P122" s="37">
        <v>0</v>
      </c>
      <c r="Q122" s="38">
        <f>O122+P122</f>
        <v>2644</v>
      </c>
      <c r="R122" s="32">
        <v>809</v>
      </c>
      <c r="S122" s="39">
        <v>1837</v>
      </c>
      <c r="T122" s="36">
        <f>R122+S122</f>
        <v>2646</v>
      </c>
      <c r="U122" s="37">
        <v>0</v>
      </c>
      <c r="V122" s="34">
        <f>T122+U122</f>
        <v>2646</v>
      </c>
      <c r="W122" s="66">
        <f t="shared" si="63"/>
        <v>0.07564296520423601</v>
      </c>
      <c r="Y122" s="112"/>
    </row>
    <row r="123" spans="12:25" ht="13.5" thickBot="1">
      <c r="L123" s="4" t="s">
        <v>24</v>
      </c>
      <c r="M123" s="32">
        <v>611</v>
      </c>
      <c r="N123" s="39">
        <v>1754</v>
      </c>
      <c r="O123" s="54">
        <f>SUM(M123:N123)</f>
        <v>2365</v>
      </c>
      <c r="P123" s="55">
        <v>0</v>
      </c>
      <c r="Q123" s="38">
        <f>O123+P123</f>
        <v>2365</v>
      </c>
      <c r="R123" s="32">
        <v>712</v>
      </c>
      <c r="S123" s="39">
        <v>1341</v>
      </c>
      <c r="T123" s="54">
        <f>R123+S123</f>
        <v>2053</v>
      </c>
      <c r="U123" s="55">
        <v>0</v>
      </c>
      <c r="V123" s="34">
        <f>T123+U123</f>
        <v>2053</v>
      </c>
      <c r="W123" s="66">
        <f t="shared" si="63"/>
        <v>-13.192389006342495</v>
      </c>
      <c r="Y123" s="112"/>
    </row>
    <row r="124" spans="12:25" ht="14.25" thickBot="1" thickTop="1">
      <c r="L124" s="47" t="s">
        <v>25</v>
      </c>
      <c r="M124" s="48">
        <f aca="true" t="shared" si="64" ref="M124:V124">+M121+M122+M123</f>
        <v>1912</v>
      </c>
      <c r="N124" s="48">
        <f t="shared" si="64"/>
        <v>5664</v>
      </c>
      <c r="O124" s="50">
        <f t="shared" si="64"/>
        <v>7576</v>
      </c>
      <c r="P124" s="50">
        <f t="shared" si="64"/>
        <v>0</v>
      </c>
      <c r="Q124" s="50">
        <f t="shared" si="64"/>
        <v>7576</v>
      </c>
      <c r="R124" s="48">
        <f t="shared" si="64"/>
        <v>2354</v>
      </c>
      <c r="S124" s="48">
        <f t="shared" si="64"/>
        <v>5044</v>
      </c>
      <c r="T124" s="50">
        <f t="shared" si="64"/>
        <v>7398</v>
      </c>
      <c r="U124" s="50">
        <f t="shared" si="64"/>
        <v>0</v>
      </c>
      <c r="V124" s="50">
        <f t="shared" si="64"/>
        <v>7398</v>
      </c>
      <c r="W124" s="87">
        <f t="shared" si="63"/>
        <v>-2.349524815205913</v>
      </c>
      <c r="Y124" s="112"/>
    </row>
    <row r="125" spans="12:25" s="114" customFormat="1" ht="12.75" customHeight="1" thickTop="1">
      <c r="L125" s="115" t="s">
        <v>27</v>
      </c>
      <c r="M125" s="116">
        <v>650</v>
      </c>
      <c r="N125" s="117">
        <v>1777</v>
      </c>
      <c r="O125" s="129">
        <f>M125+N125</f>
        <v>2427</v>
      </c>
      <c r="P125" s="130">
        <v>0</v>
      </c>
      <c r="Q125" s="120">
        <f>O125+P125</f>
        <v>2427</v>
      </c>
      <c r="R125" s="116">
        <v>665</v>
      </c>
      <c r="S125" s="117">
        <v>1675</v>
      </c>
      <c r="T125" s="129">
        <f>R125+S125</f>
        <v>2340</v>
      </c>
      <c r="U125" s="130">
        <v>0</v>
      </c>
      <c r="V125" s="121">
        <f>T125+U125</f>
        <v>2340</v>
      </c>
      <c r="W125" s="131">
        <f t="shared" si="63"/>
        <v>-3.584672435105068</v>
      </c>
      <c r="Y125" s="112"/>
    </row>
    <row r="126" spans="2:25" s="114" customFormat="1" ht="12.75" customHeight="1">
      <c r="B126" s="113"/>
      <c r="C126" s="113"/>
      <c r="D126" s="113"/>
      <c r="E126" s="113"/>
      <c r="F126" s="113"/>
      <c r="G126" s="113"/>
      <c r="H126" s="113"/>
      <c r="I126" s="113"/>
      <c r="L126" s="115" t="s">
        <v>28</v>
      </c>
      <c r="M126" s="116">
        <v>637</v>
      </c>
      <c r="N126" s="117">
        <v>1821</v>
      </c>
      <c r="O126" s="129">
        <f>M126+N126</f>
        <v>2458</v>
      </c>
      <c r="P126" s="119">
        <v>0</v>
      </c>
      <c r="Q126" s="120">
        <f>O126+P126</f>
        <v>2458</v>
      </c>
      <c r="R126" s="116">
        <v>721</v>
      </c>
      <c r="S126" s="117">
        <v>1744</v>
      </c>
      <c r="T126" s="129">
        <f>R126+S126</f>
        <v>2465</v>
      </c>
      <c r="U126" s="119">
        <v>1</v>
      </c>
      <c r="V126" s="121">
        <f>T126+U126</f>
        <v>2466</v>
      </c>
      <c r="W126" s="131">
        <f>(V126-Q126)/Q126*100</f>
        <v>0.32546786004882017</v>
      </c>
      <c r="Y126" s="112"/>
    </row>
    <row r="127" spans="2:25" s="114" customFormat="1" ht="12.75" customHeight="1" thickBot="1">
      <c r="B127" s="113"/>
      <c r="C127" s="113"/>
      <c r="D127" s="113"/>
      <c r="E127" s="113"/>
      <c r="F127" s="113"/>
      <c r="G127" s="113"/>
      <c r="H127" s="113"/>
      <c r="I127" s="113"/>
      <c r="L127" s="115" t="s">
        <v>29</v>
      </c>
      <c r="M127" s="116">
        <v>637</v>
      </c>
      <c r="N127" s="117">
        <v>1776</v>
      </c>
      <c r="O127" s="129">
        <f>M127+N127</f>
        <v>2413</v>
      </c>
      <c r="P127" s="119">
        <v>0</v>
      </c>
      <c r="Q127" s="120">
        <f>O127+P127</f>
        <v>2413</v>
      </c>
      <c r="R127" s="116">
        <v>652</v>
      </c>
      <c r="S127" s="117">
        <v>1695</v>
      </c>
      <c r="T127" s="129">
        <f>R127+S127</f>
        <v>2347</v>
      </c>
      <c r="U127" s="119">
        <v>0</v>
      </c>
      <c r="V127" s="121">
        <f>T127+U127</f>
        <v>2347</v>
      </c>
      <c r="W127" s="131">
        <f t="shared" si="63"/>
        <v>-2.7351844177372566</v>
      </c>
      <c r="Y127" s="112"/>
    </row>
    <row r="128" spans="12:23" ht="14.25" thickBot="1" thickTop="1">
      <c r="L128" s="42" t="s">
        <v>30</v>
      </c>
      <c r="M128" s="43">
        <f aca="true" t="shared" si="65" ref="M128:V128">+M125+M126+M127</f>
        <v>1924</v>
      </c>
      <c r="N128" s="44">
        <f t="shared" si="65"/>
        <v>5374</v>
      </c>
      <c r="O128" s="43">
        <f t="shared" si="65"/>
        <v>7298</v>
      </c>
      <c r="P128" s="43">
        <f t="shared" si="65"/>
        <v>0</v>
      </c>
      <c r="Q128" s="43">
        <f t="shared" si="65"/>
        <v>7298</v>
      </c>
      <c r="R128" s="43">
        <f t="shared" si="65"/>
        <v>2038</v>
      </c>
      <c r="S128" s="44">
        <f t="shared" si="65"/>
        <v>5114</v>
      </c>
      <c r="T128" s="43">
        <f t="shared" si="65"/>
        <v>7152</v>
      </c>
      <c r="U128" s="43">
        <f t="shared" si="65"/>
        <v>1</v>
      </c>
      <c r="V128" s="43">
        <f t="shared" si="65"/>
        <v>7153</v>
      </c>
      <c r="W128" s="67">
        <f t="shared" si="63"/>
        <v>-1.9868457111537408</v>
      </c>
    </row>
    <row r="129" spans="1:23" ht="14.25" thickBot="1" thickTop="1">
      <c r="A129" s="76"/>
      <c r="B129" s="302"/>
      <c r="C129" s="303"/>
      <c r="D129" s="303"/>
      <c r="E129" s="303"/>
      <c r="F129" s="303"/>
      <c r="G129" s="303"/>
      <c r="H129" s="303"/>
      <c r="I129" s="304"/>
      <c r="J129" s="76"/>
      <c r="L129" s="42" t="s">
        <v>69</v>
      </c>
      <c r="M129" s="43">
        <f aca="true" t="shared" si="66" ref="M129:V129">+M120+M124+M125+M126+M127</f>
        <v>3989</v>
      </c>
      <c r="N129" s="44">
        <f t="shared" si="66"/>
        <v>11524</v>
      </c>
      <c r="O129" s="43">
        <f t="shared" si="66"/>
        <v>15513</v>
      </c>
      <c r="P129" s="43">
        <f t="shared" si="66"/>
        <v>0</v>
      </c>
      <c r="Q129" s="43">
        <f t="shared" si="66"/>
        <v>15513</v>
      </c>
      <c r="R129" s="43">
        <f t="shared" si="66"/>
        <v>6622</v>
      </c>
      <c r="S129" s="44">
        <f t="shared" si="66"/>
        <v>14816</v>
      </c>
      <c r="T129" s="43">
        <f t="shared" si="66"/>
        <v>21438</v>
      </c>
      <c r="U129" s="43">
        <f t="shared" si="66"/>
        <v>1</v>
      </c>
      <c r="V129" s="45">
        <f t="shared" si="66"/>
        <v>21439</v>
      </c>
      <c r="W129" s="57">
        <f>(V129-Q129)/Q129*100</f>
        <v>38.20021917101786</v>
      </c>
    </row>
    <row r="130" spans="12:23" ht="14.25" thickBot="1" thickTop="1">
      <c r="L130" s="42" t="s">
        <v>9</v>
      </c>
      <c r="M130" s="43">
        <f aca="true" t="shared" si="67" ref="M130:V130">M120+M124+M128+M116</f>
        <v>3989</v>
      </c>
      <c r="N130" s="44">
        <f t="shared" si="67"/>
        <v>11524</v>
      </c>
      <c r="O130" s="43">
        <f t="shared" si="67"/>
        <v>15513</v>
      </c>
      <c r="P130" s="43">
        <f t="shared" si="67"/>
        <v>0</v>
      </c>
      <c r="Q130" s="43">
        <f t="shared" si="67"/>
        <v>15513</v>
      </c>
      <c r="R130" s="43">
        <f t="shared" si="67"/>
        <v>8542</v>
      </c>
      <c r="S130" s="44">
        <f t="shared" si="67"/>
        <v>19664</v>
      </c>
      <c r="T130" s="43">
        <f t="shared" si="67"/>
        <v>28206</v>
      </c>
      <c r="U130" s="43">
        <f t="shared" si="67"/>
        <v>2</v>
      </c>
      <c r="V130" s="43">
        <f t="shared" si="67"/>
        <v>28208</v>
      </c>
      <c r="W130" s="67">
        <f t="shared" si="63"/>
        <v>81.8345903435828</v>
      </c>
    </row>
    <row r="131" spans="12:23" ht="13.5" thickTop="1">
      <c r="L131" s="68" t="s">
        <v>67</v>
      </c>
      <c r="W131" s="77"/>
    </row>
    <row r="132" spans="12:23" ht="12.75">
      <c r="L132" s="316" t="s">
        <v>49</v>
      </c>
      <c r="M132" s="316"/>
      <c r="N132" s="316"/>
      <c r="O132" s="316"/>
      <c r="P132" s="316"/>
      <c r="Q132" s="316"/>
      <c r="R132" s="316"/>
      <c r="S132" s="316"/>
      <c r="T132" s="316"/>
      <c r="U132" s="316"/>
      <c r="V132" s="316"/>
      <c r="W132" s="316"/>
    </row>
    <row r="133" spans="12:23" ht="15.75">
      <c r="L133" s="317" t="s">
        <v>50</v>
      </c>
      <c r="M133" s="317"/>
      <c r="N133" s="317"/>
      <c r="O133" s="317"/>
      <c r="P133" s="317"/>
      <c r="Q133" s="317"/>
      <c r="R133" s="317"/>
      <c r="S133" s="317"/>
      <c r="T133" s="317"/>
      <c r="U133" s="317"/>
      <c r="V133" s="317"/>
      <c r="W133" s="317"/>
    </row>
    <row r="134" ht="13.5" thickBot="1">
      <c r="W134" s="75" t="s">
        <v>43</v>
      </c>
    </row>
    <row r="135" spans="12:23" ht="17.25" thickBot="1" thickTop="1">
      <c r="L135" s="2"/>
      <c r="M135" s="324" t="s">
        <v>66</v>
      </c>
      <c r="N135" s="325"/>
      <c r="O135" s="325"/>
      <c r="P135" s="325"/>
      <c r="Q135" s="326"/>
      <c r="R135" s="327" t="s">
        <v>65</v>
      </c>
      <c r="S135" s="328"/>
      <c r="T135" s="328"/>
      <c r="U135" s="328"/>
      <c r="V135" s="329"/>
      <c r="W135" s="3" t="s">
        <v>4</v>
      </c>
    </row>
    <row r="136" spans="12:23" ht="13.5" thickTop="1">
      <c r="L136" s="4" t="s">
        <v>5</v>
      </c>
      <c r="M136" s="5"/>
      <c r="N136" s="9"/>
      <c r="O136" s="10"/>
      <c r="P136" s="11"/>
      <c r="Q136" s="12"/>
      <c r="R136" s="5"/>
      <c r="S136" s="9"/>
      <c r="T136" s="10"/>
      <c r="U136" s="11"/>
      <c r="V136" s="12"/>
      <c r="W136" s="8" t="s">
        <v>6</v>
      </c>
    </row>
    <row r="137" spans="12:23" ht="13.5" thickBot="1">
      <c r="L137" s="13"/>
      <c r="M137" s="17" t="s">
        <v>44</v>
      </c>
      <c r="N137" s="18" t="s">
        <v>45</v>
      </c>
      <c r="O137" s="19" t="s">
        <v>46</v>
      </c>
      <c r="P137" s="20" t="s">
        <v>13</v>
      </c>
      <c r="Q137" s="21" t="s">
        <v>9</v>
      </c>
      <c r="R137" s="17" t="s">
        <v>44</v>
      </c>
      <c r="S137" s="18" t="s">
        <v>45</v>
      </c>
      <c r="T137" s="19" t="s">
        <v>46</v>
      </c>
      <c r="U137" s="20" t="s">
        <v>13</v>
      </c>
      <c r="V137" s="21" t="s">
        <v>9</v>
      </c>
      <c r="W137" s="16"/>
    </row>
    <row r="138" spans="12:23" ht="4.5" customHeight="1" thickTop="1">
      <c r="L138" s="4"/>
      <c r="M138" s="26"/>
      <c r="N138" s="27"/>
      <c r="O138" s="28"/>
      <c r="P138" s="29"/>
      <c r="Q138" s="30"/>
      <c r="R138" s="26"/>
      <c r="S138" s="27"/>
      <c r="T138" s="28"/>
      <c r="U138" s="29"/>
      <c r="V138" s="31"/>
      <c r="W138" s="11"/>
    </row>
    <row r="139" spans="12:25" ht="12.75">
      <c r="L139" s="4" t="s">
        <v>14</v>
      </c>
      <c r="M139" s="32">
        <f aca="true" t="shared" si="68" ref="M139:V139">+M87+M113</f>
        <v>11</v>
      </c>
      <c r="N139" s="39">
        <f t="shared" si="68"/>
        <v>47</v>
      </c>
      <c r="O139" s="36">
        <f t="shared" si="68"/>
        <v>58</v>
      </c>
      <c r="P139" s="37">
        <f t="shared" si="68"/>
        <v>0</v>
      </c>
      <c r="Q139" s="38">
        <f t="shared" si="68"/>
        <v>58</v>
      </c>
      <c r="R139" s="32">
        <f t="shared" si="68"/>
        <v>674</v>
      </c>
      <c r="S139" s="39">
        <f t="shared" si="68"/>
        <v>1764</v>
      </c>
      <c r="T139" s="36">
        <f t="shared" si="68"/>
        <v>2438</v>
      </c>
      <c r="U139" s="37">
        <f t="shared" si="68"/>
        <v>0</v>
      </c>
      <c r="V139" s="34">
        <f t="shared" si="68"/>
        <v>2438</v>
      </c>
      <c r="W139" s="35">
        <f aca="true" t="shared" si="69" ref="W139:W156">(V139-Q139)/Q139*100</f>
        <v>4103.448275862069</v>
      </c>
      <c r="Y139" s="112"/>
    </row>
    <row r="140" spans="12:25" ht="12.75">
      <c r="L140" s="4" t="s">
        <v>15</v>
      </c>
      <c r="M140" s="32">
        <f aca="true" t="shared" si="70" ref="M140:V140">+M88+M114</f>
        <v>110</v>
      </c>
      <c r="N140" s="39">
        <f t="shared" si="70"/>
        <v>0</v>
      </c>
      <c r="O140" s="36">
        <f t="shared" si="70"/>
        <v>110</v>
      </c>
      <c r="P140" s="37">
        <f t="shared" si="70"/>
        <v>13</v>
      </c>
      <c r="Q140" s="38">
        <f t="shared" si="70"/>
        <v>123</v>
      </c>
      <c r="R140" s="32">
        <f t="shared" si="70"/>
        <v>613</v>
      </c>
      <c r="S140" s="39">
        <f t="shared" si="70"/>
        <v>1484</v>
      </c>
      <c r="T140" s="36">
        <f t="shared" si="70"/>
        <v>2097</v>
      </c>
      <c r="U140" s="37">
        <f t="shared" si="70"/>
        <v>1</v>
      </c>
      <c r="V140" s="34">
        <f t="shared" si="70"/>
        <v>2098</v>
      </c>
      <c r="W140" s="35">
        <f t="shared" si="69"/>
        <v>1605.6910569105692</v>
      </c>
      <c r="Y140" s="112"/>
    </row>
    <row r="141" spans="12:25" ht="13.5" thickBot="1">
      <c r="L141" s="13" t="s">
        <v>16</v>
      </c>
      <c r="M141" s="32">
        <f aca="true" t="shared" si="71" ref="M141:V141">+M89+M115</f>
        <v>0</v>
      </c>
      <c r="N141" s="39">
        <f t="shared" si="71"/>
        <v>1</v>
      </c>
      <c r="O141" s="36">
        <f t="shared" si="71"/>
        <v>1</v>
      </c>
      <c r="P141" s="37">
        <f t="shared" si="71"/>
        <v>0</v>
      </c>
      <c r="Q141" s="38">
        <f t="shared" si="71"/>
        <v>1</v>
      </c>
      <c r="R141" s="32">
        <f t="shared" si="71"/>
        <v>675</v>
      </c>
      <c r="S141" s="39">
        <f t="shared" si="71"/>
        <v>1600</v>
      </c>
      <c r="T141" s="36">
        <f t="shared" si="71"/>
        <v>2275</v>
      </c>
      <c r="U141" s="37">
        <f t="shared" si="71"/>
        <v>0</v>
      </c>
      <c r="V141" s="34">
        <f t="shared" si="71"/>
        <v>2275</v>
      </c>
      <c r="W141" s="35">
        <f t="shared" si="69"/>
        <v>227400</v>
      </c>
      <c r="Y141" s="112"/>
    </row>
    <row r="142" spans="12:25" ht="14.25" thickBot="1" thickTop="1">
      <c r="L142" s="42" t="s">
        <v>17</v>
      </c>
      <c r="M142" s="43">
        <f aca="true" t="shared" si="72" ref="M142:V142">M141+M139+M140</f>
        <v>121</v>
      </c>
      <c r="N142" s="44">
        <f t="shared" si="72"/>
        <v>48</v>
      </c>
      <c r="O142" s="43">
        <f t="shared" si="72"/>
        <v>169</v>
      </c>
      <c r="P142" s="43">
        <f t="shared" si="72"/>
        <v>13</v>
      </c>
      <c r="Q142" s="43">
        <f t="shared" si="72"/>
        <v>182</v>
      </c>
      <c r="R142" s="43">
        <f t="shared" si="72"/>
        <v>1962</v>
      </c>
      <c r="S142" s="44">
        <f t="shared" si="72"/>
        <v>4848</v>
      </c>
      <c r="T142" s="43">
        <f t="shared" si="72"/>
        <v>6810</v>
      </c>
      <c r="U142" s="43">
        <f t="shared" si="72"/>
        <v>1</v>
      </c>
      <c r="V142" s="45">
        <f t="shared" si="72"/>
        <v>6811</v>
      </c>
      <c r="W142" s="57">
        <f t="shared" si="69"/>
        <v>3642.307692307692</v>
      </c>
      <c r="Y142" s="112"/>
    </row>
    <row r="143" spans="12:25" ht="13.5" thickTop="1">
      <c r="L143" s="4" t="s">
        <v>18</v>
      </c>
      <c r="M143" s="32">
        <f aca="true" t="shared" si="73" ref="M143:V143">+M91+M117</f>
        <v>0</v>
      </c>
      <c r="N143" s="39">
        <f t="shared" si="73"/>
        <v>0</v>
      </c>
      <c r="O143" s="36">
        <f t="shared" si="73"/>
        <v>0</v>
      </c>
      <c r="P143" s="37">
        <f t="shared" si="73"/>
        <v>0</v>
      </c>
      <c r="Q143" s="38">
        <f t="shared" si="73"/>
        <v>0</v>
      </c>
      <c r="R143" s="32">
        <f t="shared" si="73"/>
        <v>689</v>
      </c>
      <c r="S143" s="39">
        <f t="shared" si="73"/>
        <v>1553</v>
      </c>
      <c r="T143" s="36">
        <f t="shared" si="73"/>
        <v>2242</v>
      </c>
      <c r="U143" s="37">
        <f t="shared" si="73"/>
        <v>0</v>
      </c>
      <c r="V143" s="34">
        <f t="shared" si="73"/>
        <v>2242</v>
      </c>
      <c r="W143" s="35">
        <f>IF(Q143=0,0,((V143/Q143)-1)*100)</f>
        <v>0</v>
      </c>
      <c r="Y143" s="112"/>
    </row>
    <row r="144" spans="12:25" ht="12.75">
      <c r="L144" s="4" t="s">
        <v>19</v>
      </c>
      <c r="M144" s="32">
        <f aca="true" t="shared" si="74" ref="M144:V144">+M92+M118</f>
        <v>0</v>
      </c>
      <c r="N144" s="39">
        <f t="shared" si="74"/>
        <v>0</v>
      </c>
      <c r="O144" s="36">
        <f t="shared" si="74"/>
        <v>0</v>
      </c>
      <c r="P144" s="37">
        <f t="shared" si="74"/>
        <v>0</v>
      </c>
      <c r="Q144" s="38">
        <f t="shared" si="74"/>
        <v>0</v>
      </c>
      <c r="R144" s="32">
        <f t="shared" si="74"/>
        <v>753</v>
      </c>
      <c r="S144" s="39">
        <f t="shared" si="74"/>
        <v>1506</v>
      </c>
      <c r="T144" s="36">
        <f t="shared" si="74"/>
        <v>2259</v>
      </c>
      <c r="U144" s="37">
        <f t="shared" si="74"/>
        <v>0</v>
      </c>
      <c r="V144" s="34">
        <f t="shared" si="74"/>
        <v>2259</v>
      </c>
      <c r="W144" s="35">
        <f>IF(Q144=0,0,((V144/Q144)-1)*100)</f>
        <v>0</v>
      </c>
      <c r="Y144" s="112"/>
    </row>
    <row r="145" spans="12:25" ht="13.5" thickBot="1">
      <c r="L145" s="4" t="s">
        <v>20</v>
      </c>
      <c r="M145" s="32">
        <f aca="true" t="shared" si="75" ref="M145:V145">+M93+M119</f>
        <v>242</v>
      </c>
      <c r="N145" s="39">
        <f t="shared" si="75"/>
        <v>486</v>
      </c>
      <c r="O145" s="36">
        <f t="shared" si="75"/>
        <v>728</v>
      </c>
      <c r="P145" s="37">
        <f t="shared" si="75"/>
        <v>0</v>
      </c>
      <c r="Q145" s="38">
        <f t="shared" si="75"/>
        <v>728</v>
      </c>
      <c r="R145" s="32">
        <f t="shared" si="75"/>
        <v>788</v>
      </c>
      <c r="S145" s="39">
        <f t="shared" si="75"/>
        <v>1599</v>
      </c>
      <c r="T145" s="36">
        <f t="shared" si="75"/>
        <v>2387</v>
      </c>
      <c r="U145" s="37">
        <f t="shared" si="75"/>
        <v>7</v>
      </c>
      <c r="V145" s="34">
        <f t="shared" si="75"/>
        <v>2394</v>
      </c>
      <c r="W145" s="66">
        <f t="shared" si="69"/>
        <v>228.84615384615384</v>
      </c>
      <c r="Y145" s="112"/>
    </row>
    <row r="146" spans="12:25" ht="14.25" thickBot="1" thickTop="1">
      <c r="L146" s="47" t="s">
        <v>21</v>
      </c>
      <c r="M146" s="48">
        <f aca="true" t="shared" si="76" ref="M146:V146">M144+M143+M145</f>
        <v>242</v>
      </c>
      <c r="N146" s="49">
        <f t="shared" si="76"/>
        <v>486</v>
      </c>
      <c r="O146" s="52">
        <f t="shared" si="76"/>
        <v>728</v>
      </c>
      <c r="P146" s="52">
        <f t="shared" si="76"/>
        <v>0</v>
      </c>
      <c r="Q146" s="52">
        <f t="shared" si="76"/>
        <v>728</v>
      </c>
      <c r="R146" s="48">
        <f t="shared" si="76"/>
        <v>2230</v>
      </c>
      <c r="S146" s="49">
        <f t="shared" si="76"/>
        <v>4658</v>
      </c>
      <c r="T146" s="52">
        <f t="shared" si="76"/>
        <v>6888</v>
      </c>
      <c r="U146" s="52">
        <f t="shared" si="76"/>
        <v>7</v>
      </c>
      <c r="V146" s="52">
        <f t="shared" si="76"/>
        <v>6895</v>
      </c>
      <c r="W146" s="87">
        <f t="shared" si="69"/>
        <v>847.1153846153846</v>
      </c>
      <c r="Y146" s="112"/>
    </row>
    <row r="147" spans="12:25" ht="13.5" thickTop="1">
      <c r="L147" s="4" t="s">
        <v>22</v>
      </c>
      <c r="M147" s="32">
        <f aca="true" t="shared" si="77" ref="M147:V147">+M95+M121</f>
        <v>568</v>
      </c>
      <c r="N147" s="39">
        <f t="shared" si="77"/>
        <v>1999</v>
      </c>
      <c r="O147" s="36">
        <f t="shared" si="77"/>
        <v>2567</v>
      </c>
      <c r="P147" s="37">
        <f t="shared" si="77"/>
        <v>0</v>
      </c>
      <c r="Q147" s="38">
        <f t="shared" si="77"/>
        <v>2567</v>
      </c>
      <c r="R147" s="106">
        <f t="shared" si="77"/>
        <v>833</v>
      </c>
      <c r="S147" s="105">
        <f t="shared" si="77"/>
        <v>1866</v>
      </c>
      <c r="T147" s="36">
        <f t="shared" si="77"/>
        <v>2699</v>
      </c>
      <c r="U147" s="37">
        <f t="shared" si="77"/>
        <v>0</v>
      </c>
      <c r="V147" s="34">
        <f t="shared" si="77"/>
        <v>2699</v>
      </c>
      <c r="W147" s="66">
        <f t="shared" si="69"/>
        <v>5.14218932606155</v>
      </c>
      <c r="Y147" s="112"/>
    </row>
    <row r="148" spans="12:25" ht="12.75">
      <c r="L148" s="4" t="s">
        <v>23</v>
      </c>
      <c r="M148" s="32">
        <f aca="true" t="shared" si="78" ref="M148:V148">+M96+M122</f>
        <v>825</v>
      </c>
      <c r="N148" s="39">
        <f t="shared" si="78"/>
        <v>1911</v>
      </c>
      <c r="O148" s="36">
        <f t="shared" si="78"/>
        <v>2736</v>
      </c>
      <c r="P148" s="37">
        <f t="shared" si="78"/>
        <v>0</v>
      </c>
      <c r="Q148" s="38">
        <f t="shared" si="78"/>
        <v>2736</v>
      </c>
      <c r="R148" s="32">
        <f t="shared" si="78"/>
        <v>864</v>
      </c>
      <c r="S148" s="39">
        <f t="shared" si="78"/>
        <v>2049</v>
      </c>
      <c r="T148" s="36">
        <f t="shared" si="78"/>
        <v>2913</v>
      </c>
      <c r="U148" s="37">
        <f t="shared" si="78"/>
        <v>0</v>
      </c>
      <c r="V148" s="34">
        <f t="shared" si="78"/>
        <v>2913</v>
      </c>
      <c r="W148" s="66">
        <f t="shared" si="69"/>
        <v>6.469298245614036</v>
      </c>
      <c r="Y148" s="112"/>
    </row>
    <row r="149" spans="12:25" ht="13.5" thickBot="1">
      <c r="L149" s="4" t="s">
        <v>24</v>
      </c>
      <c r="M149" s="32">
        <f aca="true" t="shared" si="79" ref="M149:V149">+M97+M123</f>
        <v>704</v>
      </c>
      <c r="N149" s="39">
        <f t="shared" si="79"/>
        <v>1754</v>
      </c>
      <c r="O149" s="36">
        <f t="shared" si="79"/>
        <v>2458</v>
      </c>
      <c r="P149" s="37">
        <f t="shared" si="79"/>
        <v>0</v>
      </c>
      <c r="Q149" s="38">
        <f t="shared" si="79"/>
        <v>2458</v>
      </c>
      <c r="R149" s="32">
        <f t="shared" si="79"/>
        <v>1289</v>
      </c>
      <c r="S149" s="39">
        <f t="shared" si="79"/>
        <v>2924</v>
      </c>
      <c r="T149" s="36">
        <f t="shared" si="79"/>
        <v>4213</v>
      </c>
      <c r="U149" s="37">
        <f t="shared" si="79"/>
        <v>12</v>
      </c>
      <c r="V149" s="34">
        <f t="shared" si="79"/>
        <v>4225</v>
      </c>
      <c r="W149" s="66">
        <f t="shared" si="69"/>
        <v>71.88771358828315</v>
      </c>
      <c r="Y149" s="112"/>
    </row>
    <row r="150" spans="12:25" ht="14.25" thickBot="1" thickTop="1">
      <c r="L150" s="47" t="s">
        <v>25</v>
      </c>
      <c r="M150" s="48">
        <f aca="true" t="shared" si="80" ref="M150:V150">+M147+M148+M149</f>
        <v>2097</v>
      </c>
      <c r="N150" s="48">
        <f t="shared" si="80"/>
        <v>5664</v>
      </c>
      <c r="O150" s="50">
        <f t="shared" si="80"/>
        <v>7761</v>
      </c>
      <c r="P150" s="50">
        <f t="shared" si="80"/>
        <v>0</v>
      </c>
      <c r="Q150" s="50">
        <f t="shared" si="80"/>
        <v>7761</v>
      </c>
      <c r="R150" s="48">
        <f t="shared" si="80"/>
        <v>2986</v>
      </c>
      <c r="S150" s="48">
        <f t="shared" si="80"/>
        <v>6839</v>
      </c>
      <c r="T150" s="50">
        <f t="shared" si="80"/>
        <v>9825</v>
      </c>
      <c r="U150" s="50">
        <f t="shared" si="80"/>
        <v>12</v>
      </c>
      <c r="V150" s="50">
        <f t="shared" si="80"/>
        <v>9837</v>
      </c>
      <c r="W150" s="87">
        <f t="shared" si="69"/>
        <v>26.749130266718208</v>
      </c>
      <c r="Y150" s="112"/>
    </row>
    <row r="151" spans="12:25" ht="13.5" thickTop="1">
      <c r="L151" s="4" t="s">
        <v>27</v>
      </c>
      <c r="M151" s="32">
        <f aca="true" t="shared" si="81" ref="M151:V151">+M99+M125</f>
        <v>716</v>
      </c>
      <c r="N151" s="39">
        <f t="shared" si="81"/>
        <v>1777</v>
      </c>
      <c r="O151" s="36">
        <f t="shared" si="81"/>
        <v>2493</v>
      </c>
      <c r="P151" s="37">
        <f t="shared" si="81"/>
        <v>0</v>
      </c>
      <c r="Q151" s="38">
        <f t="shared" si="81"/>
        <v>2493</v>
      </c>
      <c r="R151" s="32">
        <f t="shared" si="81"/>
        <v>665</v>
      </c>
      <c r="S151" s="39">
        <f t="shared" si="81"/>
        <v>2976</v>
      </c>
      <c r="T151" s="54">
        <f t="shared" si="81"/>
        <v>3641</v>
      </c>
      <c r="U151" s="62">
        <f t="shared" si="81"/>
        <v>0</v>
      </c>
      <c r="V151" s="34">
        <f t="shared" si="81"/>
        <v>3641</v>
      </c>
      <c r="W151" s="66">
        <f t="shared" si="69"/>
        <v>46.04893702366626</v>
      </c>
      <c r="Y151" s="112"/>
    </row>
    <row r="152" spans="2:25" s="114" customFormat="1" ht="12.75" customHeight="1">
      <c r="B152" s="113"/>
      <c r="C152" s="113"/>
      <c r="D152" s="113"/>
      <c r="E152" s="113"/>
      <c r="F152" s="113"/>
      <c r="G152" s="113"/>
      <c r="H152" s="113"/>
      <c r="I152" s="113"/>
      <c r="L152" s="115" t="s">
        <v>28</v>
      </c>
      <c r="M152" s="116">
        <f aca="true" t="shared" si="82" ref="M152:V152">+M100+M126</f>
        <v>637</v>
      </c>
      <c r="N152" s="117">
        <f t="shared" si="82"/>
        <v>1821</v>
      </c>
      <c r="O152" s="118">
        <f t="shared" si="82"/>
        <v>2458</v>
      </c>
      <c r="P152" s="119">
        <f t="shared" si="82"/>
        <v>0</v>
      </c>
      <c r="Q152" s="120">
        <f t="shared" si="82"/>
        <v>2458</v>
      </c>
      <c r="R152" s="116">
        <f t="shared" si="82"/>
        <v>721</v>
      </c>
      <c r="S152" s="117">
        <f t="shared" si="82"/>
        <v>2014</v>
      </c>
      <c r="T152" s="129">
        <f t="shared" si="82"/>
        <v>2735</v>
      </c>
      <c r="U152" s="119">
        <f t="shared" si="82"/>
        <v>23</v>
      </c>
      <c r="V152" s="121">
        <f t="shared" si="82"/>
        <v>2758</v>
      </c>
      <c r="W152" s="131">
        <f>(V152-Q152)/Q152*100</f>
        <v>12.205044751830757</v>
      </c>
      <c r="Y152" s="112"/>
    </row>
    <row r="153" spans="2:25" s="114" customFormat="1" ht="12.75" customHeight="1" thickBot="1">
      <c r="B153" s="113"/>
      <c r="C153" s="113"/>
      <c r="D153" s="113"/>
      <c r="E153" s="113"/>
      <c r="F153" s="113"/>
      <c r="G153" s="113"/>
      <c r="H153" s="113"/>
      <c r="I153" s="113"/>
      <c r="L153" s="115" t="s">
        <v>29</v>
      </c>
      <c r="M153" s="116">
        <f aca="true" t="shared" si="83" ref="M153:V153">+M101+M127</f>
        <v>727</v>
      </c>
      <c r="N153" s="117">
        <f t="shared" si="83"/>
        <v>1776</v>
      </c>
      <c r="O153" s="118">
        <f t="shared" si="83"/>
        <v>2503</v>
      </c>
      <c r="P153" s="132">
        <f t="shared" si="83"/>
        <v>0</v>
      </c>
      <c r="Q153" s="120">
        <f t="shared" si="83"/>
        <v>2503</v>
      </c>
      <c r="R153" s="116">
        <f t="shared" si="83"/>
        <v>652</v>
      </c>
      <c r="S153" s="117">
        <f t="shared" si="83"/>
        <v>1695</v>
      </c>
      <c r="T153" s="129">
        <f t="shared" si="83"/>
        <v>2347</v>
      </c>
      <c r="U153" s="119">
        <f t="shared" si="83"/>
        <v>0</v>
      </c>
      <c r="V153" s="121">
        <f t="shared" si="83"/>
        <v>2347</v>
      </c>
      <c r="W153" s="131">
        <f t="shared" si="69"/>
        <v>-6.232520974830204</v>
      </c>
      <c r="Y153" s="112"/>
    </row>
    <row r="154" spans="2:23" s="114" customFormat="1" ht="12.75" customHeight="1" thickBot="1" thickTop="1">
      <c r="B154" s="113"/>
      <c r="C154" s="113"/>
      <c r="D154" s="113"/>
      <c r="E154" s="113"/>
      <c r="F154" s="113"/>
      <c r="G154" s="113"/>
      <c r="H154" s="113"/>
      <c r="I154" s="113"/>
      <c r="L154" s="123" t="s">
        <v>30</v>
      </c>
      <c r="M154" s="124">
        <f aca="true" t="shared" si="84" ref="M154:V154">+M151+M152+M153</f>
        <v>2080</v>
      </c>
      <c r="N154" s="125">
        <f t="shared" si="84"/>
        <v>5374</v>
      </c>
      <c r="O154" s="124">
        <f t="shared" si="84"/>
        <v>7454</v>
      </c>
      <c r="P154" s="124">
        <f t="shared" si="84"/>
        <v>0</v>
      </c>
      <c r="Q154" s="127">
        <f t="shared" si="84"/>
        <v>7454</v>
      </c>
      <c r="R154" s="124">
        <f t="shared" si="84"/>
        <v>2038</v>
      </c>
      <c r="S154" s="125">
        <f t="shared" si="84"/>
        <v>6685</v>
      </c>
      <c r="T154" s="124">
        <f t="shared" si="84"/>
        <v>8723</v>
      </c>
      <c r="U154" s="124">
        <f t="shared" si="84"/>
        <v>23</v>
      </c>
      <c r="V154" s="127">
        <f t="shared" si="84"/>
        <v>8746</v>
      </c>
      <c r="W154" s="128">
        <f t="shared" si="69"/>
        <v>17.332975583579284</v>
      </c>
    </row>
    <row r="155" spans="1:23" ht="14.25" thickBot="1" thickTop="1">
      <c r="A155" s="76"/>
      <c r="B155" s="302"/>
      <c r="C155" s="303"/>
      <c r="D155" s="303"/>
      <c r="E155" s="303"/>
      <c r="F155" s="303"/>
      <c r="G155" s="303"/>
      <c r="H155" s="303"/>
      <c r="I155" s="304"/>
      <c r="J155" s="76"/>
      <c r="L155" s="42" t="s">
        <v>69</v>
      </c>
      <c r="M155" s="43">
        <f aca="true" t="shared" si="85" ref="M155:V155">+M146+M150+M151+M152+M153</f>
        <v>4419</v>
      </c>
      <c r="N155" s="44">
        <f t="shared" si="85"/>
        <v>11524</v>
      </c>
      <c r="O155" s="43">
        <f t="shared" si="85"/>
        <v>15943</v>
      </c>
      <c r="P155" s="43">
        <f t="shared" si="85"/>
        <v>0</v>
      </c>
      <c r="Q155" s="43">
        <f t="shared" si="85"/>
        <v>15943</v>
      </c>
      <c r="R155" s="43">
        <f t="shared" si="85"/>
        <v>7254</v>
      </c>
      <c r="S155" s="44">
        <f t="shared" si="85"/>
        <v>18182</v>
      </c>
      <c r="T155" s="43">
        <f t="shared" si="85"/>
        <v>25436</v>
      </c>
      <c r="U155" s="43">
        <f t="shared" si="85"/>
        <v>42</v>
      </c>
      <c r="V155" s="45">
        <f t="shared" si="85"/>
        <v>25478</v>
      </c>
      <c r="W155" s="57">
        <f>(V155-Q155)/Q155*100</f>
        <v>59.80681176691965</v>
      </c>
    </row>
    <row r="156" spans="12:23" ht="14.25" thickBot="1" thickTop="1">
      <c r="L156" s="42" t="s">
        <v>9</v>
      </c>
      <c r="M156" s="43">
        <f aca="true" t="shared" si="86" ref="M156:V156">M146+M150+M154+M142</f>
        <v>4540</v>
      </c>
      <c r="N156" s="44">
        <f t="shared" si="86"/>
        <v>11572</v>
      </c>
      <c r="O156" s="43">
        <f t="shared" si="86"/>
        <v>16112</v>
      </c>
      <c r="P156" s="43">
        <f t="shared" si="86"/>
        <v>13</v>
      </c>
      <c r="Q156" s="43">
        <f t="shared" si="86"/>
        <v>16125</v>
      </c>
      <c r="R156" s="43">
        <f t="shared" si="86"/>
        <v>9216</v>
      </c>
      <c r="S156" s="44">
        <f t="shared" si="86"/>
        <v>23030</v>
      </c>
      <c r="T156" s="43">
        <f t="shared" si="86"/>
        <v>32246</v>
      </c>
      <c r="U156" s="43">
        <f t="shared" si="86"/>
        <v>43</v>
      </c>
      <c r="V156" s="43">
        <f t="shared" si="86"/>
        <v>32289</v>
      </c>
      <c r="W156" s="67">
        <f t="shared" si="69"/>
        <v>100.24186046511628</v>
      </c>
    </row>
    <row r="157" ht="13.5" thickTop="1">
      <c r="L157" s="68" t="s">
        <v>67</v>
      </c>
    </row>
    <row r="158" spans="12:23" ht="12.75">
      <c r="L158" s="316" t="s">
        <v>51</v>
      </c>
      <c r="M158" s="316"/>
      <c r="N158" s="316"/>
      <c r="O158" s="316"/>
      <c r="P158" s="316"/>
      <c r="Q158" s="316"/>
      <c r="R158" s="316"/>
      <c r="S158" s="316"/>
      <c r="T158" s="316"/>
      <c r="U158" s="316"/>
      <c r="V158" s="316"/>
      <c r="W158" s="316"/>
    </row>
    <row r="159" spans="12:23" ht="15.75">
      <c r="L159" s="317" t="s">
        <v>52</v>
      </c>
      <c r="M159" s="317"/>
      <c r="N159" s="317"/>
      <c r="O159" s="317"/>
      <c r="P159" s="317"/>
      <c r="Q159" s="317"/>
      <c r="R159" s="317"/>
      <c r="S159" s="317"/>
      <c r="T159" s="317"/>
      <c r="U159" s="317"/>
      <c r="V159" s="317"/>
      <c r="W159" s="317"/>
    </row>
    <row r="160" ht="13.5" thickBot="1">
      <c r="W160" s="75" t="s">
        <v>43</v>
      </c>
    </row>
    <row r="161" spans="12:23" ht="17.25" thickBot="1" thickTop="1">
      <c r="L161" s="2"/>
      <c r="M161" s="324" t="s">
        <v>66</v>
      </c>
      <c r="N161" s="325"/>
      <c r="O161" s="325"/>
      <c r="P161" s="325"/>
      <c r="Q161" s="326"/>
      <c r="R161" s="327" t="s">
        <v>65</v>
      </c>
      <c r="S161" s="328"/>
      <c r="T161" s="328"/>
      <c r="U161" s="328"/>
      <c r="V161" s="329"/>
      <c r="W161" s="3" t="s">
        <v>4</v>
      </c>
    </row>
    <row r="162" spans="12:23" ht="13.5" thickTop="1">
      <c r="L162" s="4" t="s">
        <v>5</v>
      </c>
      <c r="M162" s="5"/>
      <c r="N162" s="9"/>
      <c r="O162" s="10"/>
      <c r="P162" s="11"/>
      <c r="Q162" s="12"/>
      <c r="R162" s="5"/>
      <c r="S162" s="9"/>
      <c r="T162" s="10"/>
      <c r="U162" s="11"/>
      <c r="V162" s="12"/>
      <c r="W162" s="8" t="s">
        <v>6</v>
      </c>
    </row>
    <row r="163" spans="12:23" ht="13.5" thickBot="1">
      <c r="L163" s="13"/>
      <c r="M163" s="17" t="s">
        <v>44</v>
      </c>
      <c r="N163" s="18" t="s">
        <v>45</v>
      </c>
      <c r="O163" s="19" t="s">
        <v>46</v>
      </c>
      <c r="P163" s="20" t="s">
        <v>13</v>
      </c>
      <c r="Q163" s="21" t="s">
        <v>9</v>
      </c>
      <c r="R163" s="17" t="s">
        <v>44</v>
      </c>
      <c r="S163" s="18" t="s">
        <v>45</v>
      </c>
      <c r="T163" s="19" t="s">
        <v>46</v>
      </c>
      <c r="U163" s="20" t="s">
        <v>13</v>
      </c>
      <c r="V163" s="21" t="s">
        <v>9</v>
      </c>
      <c r="W163" s="16"/>
    </row>
    <row r="164" spans="12:23" ht="3.75" customHeight="1" thickTop="1">
      <c r="L164" s="4"/>
      <c r="M164" s="26"/>
      <c r="N164" s="27"/>
      <c r="O164" s="28"/>
      <c r="P164" s="29"/>
      <c r="Q164" s="30"/>
      <c r="R164" s="26"/>
      <c r="S164" s="27"/>
      <c r="T164" s="28"/>
      <c r="U164" s="29"/>
      <c r="V164" s="31"/>
      <c r="W164" s="11"/>
    </row>
    <row r="165" spans="12:23" ht="12.75">
      <c r="L165" s="4" t="s">
        <v>14</v>
      </c>
      <c r="M165" s="32">
        <v>0</v>
      </c>
      <c r="N165" s="39">
        <v>0</v>
      </c>
      <c r="O165" s="36">
        <f>M165+N165</f>
        <v>0</v>
      </c>
      <c r="P165" s="37">
        <v>0</v>
      </c>
      <c r="Q165" s="38">
        <f>O165+P165</f>
        <v>0</v>
      </c>
      <c r="R165" s="32">
        <v>0</v>
      </c>
      <c r="S165" s="39">
        <v>0</v>
      </c>
      <c r="T165" s="36">
        <f>R165+S165</f>
        <v>0</v>
      </c>
      <c r="U165" s="37">
        <v>0</v>
      </c>
      <c r="V165" s="34">
        <f>+U165+T165</f>
        <v>0</v>
      </c>
      <c r="W165" s="35">
        <v>0</v>
      </c>
    </row>
    <row r="166" spans="12:23" ht="12.75">
      <c r="L166" s="4" t="s">
        <v>15</v>
      </c>
      <c r="M166" s="32">
        <v>0</v>
      </c>
      <c r="N166" s="39">
        <v>0</v>
      </c>
      <c r="O166" s="36">
        <f>M166+N166</f>
        <v>0</v>
      </c>
      <c r="P166" s="37">
        <v>0</v>
      </c>
      <c r="Q166" s="38">
        <f>O166+P166</f>
        <v>0</v>
      </c>
      <c r="R166" s="32">
        <v>0</v>
      </c>
      <c r="S166" s="39">
        <v>0</v>
      </c>
      <c r="T166" s="36">
        <f>R166+S166</f>
        <v>0</v>
      </c>
      <c r="U166" s="37">
        <v>0</v>
      </c>
      <c r="V166" s="34">
        <f>+U166+T166</f>
        <v>0</v>
      </c>
      <c r="W166" s="35">
        <v>0</v>
      </c>
    </row>
    <row r="167" spans="12:23" ht="13.5" thickBot="1">
      <c r="L167" s="13" t="s">
        <v>16</v>
      </c>
      <c r="M167" s="32">
        <v>0</v>
      </c>
      <c r="N167" s="39">
        <v>0</v>
      </c>
      <c r="O167" s="36">
        <f>M167+N167</f>
        <v>0</v>
      </c>
      <c r="P167" s="37">
        <v>0</v>
      </c>
      <c r="Q167" s="38">
        <f>O167+P167</f>
        <v>0</v>
      </c>
      <c r="R167" s="32">
        <v>0</v>
      </c>
      <c r="S167" s="39">
        <v>0</v>
      </c>
      <c r="T167" s="36">
        <f>R167+S167</f>
        <v>0</v>
      </c>
      <c r="U167" s="37">
        <v>0</v>
      </c>
      <c r="V167" s="34">
        <f>+U167+T167</f>
        <v>0</v>
      </c>
      <c r="W167" s="35">
        <v>0</v>
      </c>
    </row>
    <row r="168" spans="12:23" ht="14.25" thickBot="1" thickTop="1">
      <c r="L168" s="42" t="s">
        <v>17</v>
      </c>
      <c r="M168" s="43">
        <f>+M165+M166+M167</f>
        <v>0</v>
      </c>
      <c r="N168" s="44">
        <f>+N165+N166+N167</f>
        <v>0</v>
      </c>
      <c r="O168" s="43">
        <f>+O165+O166+O167</f>
        <v>0</v>
      </c>
      <c r="P168" s="43">
        <f>+P165+P166+P167</f>
        <v>0</v>
      </c>
      <c r="Q168" s="43">
        <f>Q167+Q165+Q166</f>
        <v>0</v>
      </c>
      <c r="R168" s="43">
        <f>+R165+R166+R167</f>
        <v>0</v>
      </c>
      <c r="S168" s="44">
        <f>+S165+S166+S167</f>
        <v>0</v>
      </c>
      <c r="T168" s="43">
        <f>+T165+T166+T167</f>
        <v>0</v>
      </c>
      <c r="U168" s="43">
        <f>+U165+U166+U167</f>
        <v>0</v>
      </c>
      <c r="V168" s="45">
        <f>V167+V165+V166</f>
        <v>0</v>
      </c>
      <c r="W168" s="57">
        <v>0</v>
      </c>
    </row>
    <row r="169" spans="12:23" ht="13.5" thickTop="1">
      <c r="L169" s="4" t="s">
        <v>18</v>
      </c>
      <c r="M169" s="107">
        <v>0</v>
      </c>
      <c r="N169" s="108">
        <v>0</v>
      </c>
      <c r="O169" s="109">
        <f>M169+N169</f>
        <v>0</v>
      </c>
      <c r="P169" s="37">
        <v>0</v>
      </c>
      <c r="Q169" s="110">
        <f>O169+P169</f>
        <v>0</v>
      </c>
      <c r="R169" s="107">
        <v>0</v>
      </c>
      <c r="S169" s="108">
        <v>0</v>
      </c>
      <c r="T169" s="109">
        <f>R169+S169</f>
        <v>0</v>
      </c>
      <c r="U169" s="37">
        <v>0</v>
      </c>
      <c r="V169" s="34">
        <f>+U169+T169</f>
        <v>0</v>
      </c>
      <c r="W169" s="37">
        <f aca="true" t="shared" si="87" ref="W169:W182">IF(Q169=0,0,((V169/Q169)-1)*100)</f>
        <v>0</v>
      </c>
    </row>
    <row r="170" spans="12:23" ht="12.75">
      <c r="L170" s="4" t="s">
        <v>19</v>
      </c>
      <c r="M170" s="32">
        <v>0</v>
      </c>
      <c r="N170" s="39">
        <v>0</v>
      </c>
      <c r="O170" s="36">
        <f>M170+N170</f>
        <v>0</v>
      </c>
      <c r="P170" s="37">
        <v>0</v>
      </c>
      <c r="Q170" s="38">
        <f>O170+P170</f>
        <v>0</v>
      </c>
      <c r="R170" s="32">
        <v>0</v>
      </c>
      <c r="S170" s="39">
        <v>0</v>
      </c>
      <c r="T170" s="36">
        <f>R170+S170</f>
        <v>0</v>
      </c>
      <c r="U170" s="37">
        <v>0</v>
      </c>
      <c r="V170" s="34">
        <f>+U170+T170</f>
        <v>0</v>
      </c>
      <c r="W170" s="37">
        <f t="shared" si="87"/>
        <v>0</v>
      </c>
    </row>
    <row r="171" spans="12:23" ht="13.5" thickBot="1">
      <c r="L171" s="4" t="s">
        <v>20</v>
      </c>
      <c r="M171" s="32">
        <v>0</v>
      </c>
      <c r="N171" s="39">
        <v>0</v>
      </c>
      <c r="O171" s="36">
        <f>M171+N171</f>
        <v>0</v>
      </c>
      <c r="P171" s="37">
        <v>0</v>
      </c>
      <c r="Q171" s="38">
        <f>O171+P171</f>
        <v>0</v>
      </c>
      <c r="R171" s="32">
        <v>0</v>
      </c>
      <c r="S171" s="39">
        <v>0</v>
      </c>
      <c r="T171" s="36">
        <f>R171+S171</f>
        <v>0</v>
      </c>
      <c r="U171" s="37">
        <v>0</v>
      </c>
      <c r="V171" s="34">
        <f>+U171+T171</f>
        <v>0</v>
      </c>
      <c r="W171" s="37">
        <f t="shared" si="87"/>
        <v>0</v>
      </c>
    </row>
    <row r="172" spans="12:23" ht="14.25" thickBot="1" thickTop="1">
      <c r="L172" s="47" t="s">
        <v>21</v>
      </c>
      <c r="M172" s="48">
        <f aca="true" t="shared" si="88" ref="M172:V172">M170+M169+M171</f>
        <v>0</v>
      </c>
      <c r="N172" s="52">
        <f t="shared" si="88"/>
        <v>0</v>
      </c>
      <c r="O172" s="52">
        <f t="shared" si="88"/>
        <v>0</v>
      </c>
      <c r="P172" s="50">
        <f t="shared" si="88"/>
        <v>0</v>
      </c>
      <c r="Q172" s="52">
        <f t="shared" si="88"/>
        <v>0</v>
      </c>
      <c r="R172" s="48">
        <f t="shared" si="88"/>
        <v>0</v>
      </c>
      <c r="S172" s="52">
        <f t="shared" si="88"/>
        <v>0</v>
      </c>
      <c r="T172" s="52">
        <f t="shared" si="88"/>
        <v>0</v>
      </c>
      <c r="U172" s="50">
        <f t="shared" si="88"/>
        <v>0</v>
      </c>
      <c r="V172" s="52">
        <f t="shared" si="88"/>
        <v>0</v>
      </c>
      <c r="W172" s="46">
        <f t="shared" si="87"/>
        <v>0</v>
      </c>
    </row>
    <row r="173" spans="12:23" ht="13.5" thickTop="1">
      <c r="L173" s="4" t="s">
        <v>22</v>
      </c>
      <c r="M173" s="32">
        <v>0</v>
      </c>
      <c r="N173" s="39">
        <v>0</v>
      </c>
      <c r="O173" s="36">
        <f>M173+N173</f>
        <v>0</v>
      </c>
      <c r="P173" s="37">
        <v>0</v>
      </c>
      <c r="Q173" s="38">
        <f>O173+P173</f>
        <v>0</v>
      </c>
      <c r="R173" s="32">
        <v>0</v>
      </c>
      <c r="S173" s="39">
        <v>0</v>
      </c>
      <c r="T173" s="36">
        <f>R173+S173</f>
        <v>0</v>
      </c>
      <c r="U173" s="37">
        <v>0</v>
      </c>
      <c r="V173" s="34">
        <f>+U173+T173</f>
        <v>0</v>
      </c>
      <c r="W173" s="37">
        <f t="shared" si="87"/>
        <v>0</v>
      </c>
    </row>
    <row r="174" spans="12:23" ht="12.75">
      <c r="L174" s="4" t="s">
        <v>23</v>
      </c>
      <c r="M174" s="32">
        <v>0</v>
      </c>
      <c r="N174" s="39">
        <v>0</v>
      </c>
      <c r="O174" s="36">
        <f>M174+N174</f>
        <v>0</v>
      </c>
      <c r="P174" s="37">
        <v>0</v>
      </c>
      <c r="Q174" s="38">
        <f>O174+P174</f>
        <v>0</v>
      </c>
      <c r="R174" s="32">
        <v>0</v>
      </c>
      <c r="S174" s="39">
        <v>0</v>
      </c>
      <c r="T174" s="36">
        <f>R174+S174</f>
        <v>0</v>
      </c>
      <c r="U174" s="37">
        <v>0</v>
      </c>
      <c r="V174" s="34">
        <f>T174+U174</f>
        <v>0</v>
      </c>
      <c r="W174" s="37">
        <f t="shared" si="87"/>
        <v>0</v>
      </c>
    </row>
    <row r="175" spans="12:23" ht="13.5" thickBot="1">
      <c r="L175" s="4" t="s">
        <v>24</v>
      </c>
      <c r="M175" s="32">
        <v>0</v>
      </c>
      <c r="N175" s="39">
        <v>0</v>
      </c>
      <c r="O175" s="54">
        <f>M175+N175</f>
        <v>0</v>
      </c>
      <c r="P175" s="55">
        <v>0</v>
      </c>
      <c r="Q175" s="38">
        <f>O175+P175</f>
        <v>0</v>
      </c>
      <c r="R175" s="32">
        <v>0</v>
      </c>
      <c r="S175" s="39">
        <v>0</v>
      </c>
      <c r="T175" s="54">
        <f>R175+S175</f>
        <v>0</v>
      </c>
      <c r="U175" s="55">
        <v>0</v>
      </c>
      <c r="V175" s="34">
        <f>T175+U175</f>
        <v>0</v>
      </c>
      <c r="W175" s="37">
        <f t="shared" si="87"/>
        <v>0</v>
      </c>
    </row>
    <row r="176" spans="12:23" ht="14.25" thickBot="1" thickTop="1">
      <c r="L176" s="47" t="s">
        <v>25</v>
      </c>
      <c r="M176" s="48">
        <f aca="true" t="shared" si="89" ref="M176:V176">+M173+M174+M175</f>
        <v>0</v>
      </c>
      <c r="N176" s="48">
        <f t="shared" si="89"/>
        <v>0</v>
      </c>
      <c r="O176" s="50">
        <f t="shared" si="89"/>
        <v>0</v>
      </c>
      <c r="P176" s="50">
        <f t="shared" si="89"/>
        <v>0</v>
      </c>
      <c r="Q176" s="50">
        <f t="shared" si="89"/>
        <v>0</v>
      </c>
      <c r="R176" s="48">
        <f t="shared" si="89"/>
        <v>0</v>
      </c>
      <c r="S176" s="48">
        <f t="shared" si="89"/>
        <v>0</v>
      </c>
      <c r="T176" s="50">
        <f t="shared" si="89"/>
        <v>0</v>
      </c>
      <c r="U176" s="50">
        <f t="shared" si="89"/>
        <v>0</v>
      </c>
      <c r="V176" s="50">
        <f t="shared" si="89"/>
        <v>0</v>
      </c>
      <c r="W176" s="52">
        <f t="shared" si="87"/>
        <v>0</v>
      </c>
    </row>
    <row r="177" spans="12:23" s="114" customFormat="1" ht="12.75" customHeight="1" thickTop="1">
      <c r="L177" s="115" t="s">
        <v>27</v>
      </c>
      <c r="M177" s="116">
        <v>0</v>
      </c>
      <c r="N177" s="117">
        <v>0</v>
      </c>
      <c r="O177" s="129">
        <f>M177+N177</f>
        <v>0</v>
      </c>
      <c r="P177" s="130">
        <v>0</v>
      </c>
      <c r="Q177" s="120">
        <f>O177+P177</f>
        <v>0</v>
      </c>
      <c r="R177" s="116">
        <v>0</v>
      </c>
      <c r="S177" s="117">
        <v>0</v>
      </c>
      <c r="T177" s="129">
        <f>R177+S177</f>
        <v>0</v>
      </c>
      <c r="U177" s="130">
        <v>0</v>
      </c>
      <c r="V177" s="121">
        <f>T177+U177</f>
        <v>0</v>
      </c>
      <c r="W177" s="119">
        <f t="shared" si="87"/>
        <v>0</v>
      </c>
    </row>
    <row r="178" spans="2:23" s="114" customFormat="1" ht="12.75" customHeight="1">
      <c r="B178" s="113"/>
      <c r="C178" s="113"/>
      <c r="D178" s="113"/>
      <c r="E178" s="113"/>
      <c r="F178" s="113"/>
      <c r="G178" s="113"/>
      <c r="H178" s="113"/>
      <c r="I178" s="113"/>
      <c r="L178" s="115" t="s">
        <v>28</v>
      </c>
      <c r="M178" s="116">
        <v>0</v>
      </c>
      <c r="N178" s="117">
        <v>0</v>
      </c>
      <c r="O178" s="129">
        <f>M178+N178</f>
        <v>0</v>
      </c>
      <c r="P178" s="119">
        <v>0</v>
      </c>
      <c r="Q178" s="120">
        <f>O178+P178</f>
        <v>0</v>
      </c>
      <c r="R178" s="116"/>
      <c r="S178" s="117"/>
      <c r="T178" s="129">
        <f>R178+S178</f>
        <v>0</v>
      </c>
      <c r="U178" s="119"/>
      <c r="V178" s="129">
        <f>T178+U178</f>
        <v>0</v>
      </c>
      <c r="W178" s="119">
        <f t="shared" si="87"/>
        <v>0</v>
      </c>
    </row>
    <row r="179" spans="2:23" s="114" customFormat="1" ht="12.75" customHeight="1" thickBot="1">
      <c r="B179" s="113"/>
      <c r="C179" s="113"/>
      <c r="D179" s="113"/>
      <c r="E179" s="113"/>
      <c r="F179" s="113"/>
      <c r="G179" s="113"/>
      <c r="H179" s="113"/>
      <c r="I179" s="113"/>
      <c r="L179" s="115" t="s">
        <v>29</v>
      </c>
      <c r="M179" s="116">
        <v>0</v>
      </c>
      <c r="N179" s="117">
        <v>0</v>
      </c>
      <c r="O179" s="118">
        <f>M179+N179</f>
        <v>0</v>
      </c>
      <c r="P179" s="132">
        <v>0</v>
      </c>
      <c r="Q179" s="120">
        <f>O179+P179</f>
        <v>0</v>
      </c>
      <c r="R179" s="116"/>
      <c r="S179" s="117"/>
      <c r="T179" s="129">
        <f>R179+S179</f>
        <v>0</v>
      </c>
      <c r="U179" s="132"/>
      <c r="V179" s="121">
        <f>T179+U179</f>
        <v>0</v>
      </c>
      <c r="W179" s="119">
        <f t="shared" si="87"/>
        <v>0</v>
      </c>
    </row>
    <row r="180" spans="12:23" ht="14.25" thickBot="1" thickTop="1">
      <c r="L180" s="42" t="s">
        <v>30</v>
      </c>
      <c r="M180" s="43">
        <f aca="true" t="shared" si="90" ref="M180:V180">+M177+M178+M179</f>
        <v>0</v>
      </c>
      <c r="N180" s="44">
        <f t="shared" si="90"/>
        <v>0</v>
      </c>
      <c r="O180" s="43">
        <f t="shared" si="90"/>
        <v>0</v>
      </c>
      <c r="P180" s="43">
        <f t="shared" si="90"/>
        <v>0</v>
      </c>
      <c r="Q180" s="46">
        <f t="shared" si="90"/>
        <v>0</v>
      </c>
      <c r="R180" s="43">
        <f t="shared" si="90"/>
        <v>0</v>
      </c>
      <c r="S180" s="44">
        <f t="shared" si="90"/>
        <v>0</v>
      </c>
      <c r="T180" s="43">
        <f t="shared" si="90"/>
        <v>0</v>
      </c>
      <c r="U180" s="43">
        <f t="shared" si="90"/>
        <v>0</v>
      </c>
      <c r="V180" s="46">
        <f t="shared" si="90"/>
        <v>0</v>
      </c>
      <c r="W180" s="46">
        <f t="shared" si="87"/>
        <v>0</v>
      </c>
    </row>
    <row r="181" spans="1:23" ht="14.25" thickBot="1" thickTop="1">
      <c r="A181" s="76"/>
      <c r="B181" s="302"/>
      <c r="C181" s="303"/>
      <c r="D181" s="303"/>
      <c r="E181" s="303"/>
      <c r="F181" s="303"/>
      <c r="G181" s="303"/>
      <c r="H181" s="303"/>
      <c r="I181" s="304"/>
      <c r="J181" s="76"/>
      <c r="L181" s="42" t="s">
        <v>69</v>
      </c>
      <c r="M181" s="43">
        <f aca="true" t="shared" si="91" ref="M181:V181">+M172+M176+M177+M178+M179</f>
        <v>0</v>
      </c>
      <c r="N181" s="44">
        <f t="shared" si="91"/>
        <v>0</v>
      </c>
      <c r="O181" s="43">
        <f t="shared" si="91"/>
        <v>0</v>
      </c>
      <c r="P181" s="43">
        <f t="shared" si="91"/>
        <v>0</v>
      </c>
      <c r="Q181" s="43">
        <f t="shared" si="91"/>
        <v>0</v>
      </c>
      <c r="R181" s="43">
        <f t="shared" si="91"/>
        <v>0</v>
      </c>
      <c r="S181" s="44">
        <f t="shared" si="91"/>
        <v>0</v>
      </c>
      <c r="T181" s="43">
        <f t="shared" si="91"/>
        <v>0</v>
      </c>
      <c r="U181" s="43">
        <f t="shared" si="91"/>
        <v>0</v>
      </c>
      <c r="V181" s="45">
        <f t="shared" si="91"/>
        <v>0</v>
      </c>
      <c r="W181" s="46">
        <f t="shared" si="87"/>
        <v>0</v>
      </c>
    </row>
    <row r="182" spans="12:23" ht="14.25" thickBot="1" thickTop="1">
      <c r="L182" s="42" t="s">
        <v>9</v>
      </c>
      <c r="M182" s="43">
        <f aca="true" t="shared" si="92" ref="M182:V182">M172+M176+M180+M168</f>
        <v>0</v>
      </c>
      <c r="N182" s="44">
        <f t="shared" si="92"/>
        <v>0</v>
      </c>
      <c r="O182" s="43">
        <f t="shared" si="92"/>
        <v>0</v>
      </c>
      <c r="P182" s="43">
        <f t="shared" si="92"/>
        <v>0</v>
      </c>
      <c r="Q182" s="43">
        <f t="shared" si="92"/>
        <v>0</v>
      </c>
      <c r="R182" s="43">
        <f t="shared" si="92"/>
        <v>0</v>
      </c>
      <c r="S182" s="44">
        <f t="shared" si="92"/>
        <v>0</v>
      </c>
      <c r="T182" s="43">
        <f t="shared" si="92"/>
        <v>0</v>
      </c>
      <c r="U182" s="43">
        <f t="shared" si="92"/>
        <v>0</v>
      </c>
      <c r="V182" s="43">
        <f t="shared" si="92"/>
        <v>0</v>
      </c>
      <c r="W182" s="46">
        <f t="shared" si="87"/>
        <v>0</v>
      </c>
    </row>
    <row r="183" ht="13.5" thickTop="1">
      <c r="L183" s="68" t="s">
        <v>67</v>
      </c>
    </row>
    <row r="184" spans="12:23" ht="12.75">
      <c r="L184" s="316" t="s">
        <v>53</v>
      </c>
      <c r="M184" s="316"/>
      <c r="N184" s="316"/>
      <c r="O184" s="316"/>
      <c r="P184" s="316"/>
      <c r="Q184" s="316"/>
      <c r="R184" s="316"/>
      <c r="S184" s="316"/>
      <c r="T184" s="316"/>
      <c r="U184" s="316"/>
      <c r="V184" s="316"/>
      <c r="W184" s="316"/>
    </row>
    <row r="185" spans="12:23" ht="15.75">
      <c r="L185" s="317" t="s">
        <v>54</v>
      </c>
      <c r="M185" s="317"/>
      <c r="N185" s="317"/>
      <c r="O185" s="317"/>
      <c r="P185" s="317"/>
      <c r="Q185" s="317"/>
      <c r="R185" s="317"/>
      <c r="S185" s="317"/>
      <c r="T185" s="317"/>
      <c r="U185" s="317"/>
      <c r="V185" s="317"/>
      <c r="W185" s="317"/>
    </row>
    <row r="186" ht="13.5" thickBot="1">
      <c r="W186" s="75" t="s">
        <v>43</v>
      </c>
    </row>
    <row r="187" spans="12:23" ht="17.25" thickBot="1" thickTop="1">
      <c r="L187" s="2"/>
      <c r="M187" s="324" t="s">
        <v>66</v>
      </c>
      <c r="N187" s="325"/>
      <c r="O187" s="325"/>
      <c r="P187" s="325"/>
      <c r="Q187" s="326"/>
      <c r="R187" s="327" t="s">
        <v>65</v>
      </c>
      <c r="S187" s="328"/>
      <c r="T187" s="328"/>
      <c r="U187" s="328"/>
      <c r="V187" s="329"/>
      <c r="W187" s="3" t="s">
        <v>4</v>
      </c>
    </row>
    <row r="188" spans="12:23" ht="13.5" thickTop="1">
      <c r="L188" s="4" t="s">
        <v>5</v>
      </c>
      <c r="M188" s="5"/>
      <c r="N188" s="9"/>
      <c r="O188" s="10"/>
      <c r="P188" s="11"/>
      <c r="Q188" s="12"/>
      <c r="R188" s="5"/>
      <c r="S188" s="9"/>
      <c r="T188" s="10"/>
      <c r="U188" s="11"/>
      <c r="V188" s="12"/>
      <c r="W188" s="8" t="s">
        <v>6</v>
      </c>
    </row>
    <row r="189" spans="12:23" ht="13.5" thickBot="1">
      <c r="L189" s="13"/>
      <c r="M189" s="17" t="s">
        <v>44</v>
      </c>
      <c r="N189" s="18" t="s">
        <v>45</v>
      </c>
      <c r="O189" s="19" t="s">
        <v>46</v>
      </c>
      <c r="P189" s="20" t="s">
        <v>13</v>
      </c>
      <c r="Q189" s="21" t="s">
        <v>9</v>
      </c>
      <c r="R189" s="17" t="s">
        <v>44</v>
      </c>
      <c r="S189" s="18" t="s">
        <v>45</v>
      </c>
      <c r="T189" s="19" t="s">
        <v>46</v>
      </c>
      <c r="U189" s="20" t="s">
        <v>13</v>
      </c>
      <c r="V189" s="21" t="s">
        <v>9</v>
      </c>
      <c r="W189" s="16"/>
    </row>
    <row r="190" spans="12:23" ht="4.5" customHeight="1" thickTop="1">
      <c r="L190" s="4"/>
      <c r="M190" s="26"/>
      <c r="N190" s="27"/>
      <c r="O190" s="28"/>
      <c r="P190" s="29"/>
      <c r="Q190" s="30"/>
      <c r="R190" s="26"/>
      <c r="S190" s="27"/>
      <c r="T190" s="28"/>
      <c r="U190" s="29"/>
      <c r="V190" s="31"/>
      <c r="W190" s="11"/>
    </row>
    <row r="191" spans="12:23" ht="12.75">
      <c r="L191" s="4" t="s">
        <v>14</v>
      </c>
      <c r="M191" s="32">
        <v>0</v>
      </c>
      <c r="N191" s="39">
        <v>0</v>
      </c>
      <c r="O191" s="36">
        <f>M191+N191</f>
        <v>0</v>
      </c>
      <c r="P191" s="37">
        <v>0</v>
      </c>
      <c r="Q191" s="38">
        <f>O191+P191</f>
        <v>0</v>
      </c>
      <c r="R191" s="32">
        <v>0</v>
      </c>
      <c r="S191" s="39">
        <v>0</v>
      </c>
      <c r="T191" s="36">
        <f>R191+S191</f>
        <v>0</v>
      </c>
      <c r="U191" s="37">
        <v>0</v>
      </c>
      <c r="V191" s="34">
        <f>T191+U191</f>
        <v>0</v>
      </c>
      <c r="W191" s="35">
        <v>0</v>
      </c>
    </row>
    <row r="192" spans="12:23" ht="12.75">
      <c r="L192" s="4" t="s">
        <v>15</v>
      </c>
      <c r="M192" s="32">
        <v>0</v>
      </c>
      <c r="N192" s="39">
        <v>0</v>
      </c>
      <c r="O192" s="36">
        <f>M192+N192</f>
        <v>0</v>
      </c>
      <c r="P192" s="37">
        <v>0</v>
      </c>
      <c r="Q192" s="38">
        <f>O192+P192</f>
        <v>0</v>
      </c>
      <c r="R192" s="32">
        <v>0</v>
      </c>
      <c r="S192" s="39">
        <v>0</v>
      </c>
      <c r="T192" s="36">
        <f>R192+S192</f>
        <v>0</v>
      </c>
      <c r="U192" s="37">
        <v>0</v>
      </c>
      <c r="V192" s="34">
        <f>T192+U192</f>
        <v>0</v>
      </c>
      <c r="W192" s="35">
        <v>0</v>
      </c>
    </row>
    <row r="193" spans="12:23" ht="13.5" thickBot="1">
      <c r="L193" s="13" t="s">
        <v>16</v>
      </c>
      <c r="M193" s="32">
        <v>0</v>
      </c>
      <c r="N193" s="39">
        <v>0</v>
      </c>
      <c r="O193" s="36">
        <f>M193+N193</f>
        <v>0</v>
      </c>
      <c r="P193" s="37">
        <v>0</v>
      </c>
      <c r="Q193" s="38">
        <f>O193+P193</f>
        <v>0</v>
      </c>
      <c r="R193" s="32">
        <v>0</v>
      </c>
      <c r="S193" s="39">
        <v>0</v>
      </c>
      <c r="T193" s="36">
        <f>R193+S193</f>
        <v>0</v>
      </c>
      <c r="U193" s="37">
        <v>0</v>
      </c>
      <c r="V193" s="34">
        <f>T193+U193</f>
        <v>0</v>
      </c>
      <c r="W193" s="35">
        <v>0</v>
      </c>
    </row>
    <row r="194" spans="12:23" ht="14.25" thickBot="1" thickTop="1">
      <c r="L194" s="42" t="s">
        <v>17</v>
      </c>
      <c r="M194" s="43">
        <f>+M191+M192+M193</f>
        <v>0</v>
      </c>
      <c r="N194" s="44">
        <f>+N191+N192+N193</f>
        <v>0</v>
      </c>
      <c r="O194" s="43">
        <f>+O191+O192+O193</f>
        <v>0</v>
      </c>
      <c r="P194" s="43">
        <f>+P191+P192+P193</f>
        <v>0</v>
      </c>
      <c r="Q194" s="43">
        <f>Q193+Q191+Q192</f>
        <v>0</v>
      </c>
      <c r="R194" s="43">
        <f>+R191+R192+R193</f>
        <v>0</v>
      </c>
      <c r="S194" s="44">
        <f>+S191+S192+S193</f>
        <v>0</v>
      </c>
      <c r="T194" s="43">
        <f>+T191+T192+T193</f>
        <v>0</v>
      </c>
      <c r="U194" s="43">
        <f>+U191+U192+U193</f>
        <v>0</v>
      </c>
      <c r="V194" s="45">
        <f>V193+V191+V192</f>
        <v>0</v>
      </c>
      <c r="W194" s="57">
        <v>0</v>
      </c>
    </row>
    <row r="195" spans="12:23" ht="13.5" thickTop="1">
      <c r="L195" s="4" t="s">
        <v>18</v>
      </c>
      <c r="M195" s="32">
        <v>0</v>
      </c>
      <c r="N195" s="39">
        <v>0</v>
      </c>
      <c r="O195" s="36">
        <f>M195+N195</f>
        <v>0</v>
      </c>
      <c r="P195" s="37">
        <v>0</v>
      </c>
      <c r="Q195" s="38">
        <f>O195+P195</f>
        <v>0</v>
      </c>
      <c r="R195" s="32">
        <v>0</v>
      </c>
      <c r="S195" s="39">
        <v>0</v>
      </c>
      <c r="T195" s="36">
        <f>R195+S195</f>
        <v>0</v>
      </c>
      <c r="U195" s="37">
        <v>0</v>
      </c>
      <c r="V195" s="34">
        <f>T195+U195</f>
        <v>0</v>
      </c>
      <c r="W195" s="37">
        <f aca="true" t="shared" si="93" ref="W195:W208">IF(Q195=0,0,((V195/Q195)-1)*100)</f>
        <v>0</v>
      </c>
    </row>
    <row r="196" spans="12:23" ht="12.75">
      <c r="L196" s="4" t="s">
        <v>19</v>
      </c>
      <c r="M196" s="32">
        <v>0</v>
      </c>
      <c r="N196" s="39">
        <v>0</v>
      </c>
      <c r="O196" s="36">
        <f>M196+N196</f>
        <v>0</v>
      </c>
      <c r="P196" s="37">
        <v>0</v>
      </c>
      <c r="Q196" s="38">
        <f>O196+P196</f>
        <v>0</v>
      </c>
      <c r="R196" s="32">
        <v>0</v>
      </c>
      <c r="S196" s="39">
        <v>0</v>
      </c>
      <c r="T196" s="36">
        <f>R196+S196</f>
        <v>0</v>
      </c>
      <c r="U196" s="37">
        <v>0</v>
      </c>
      <c r="V196" s="34">
        <f>T196+U196</f>
        <v>0</v>
      </c>
      <c r="W196" s="37">
        <f t="shared" si="93"/>
        <v>0</v>
      </c>
    </row>
    <row r="197" spans="12:23" ht="13.5" thickBot="1">
      <c r="L197" s="4" t="s">
        <v>20</v>
      </c>
      <c r="M197" s="32">
        <v>0</v>
      </c>
      <c r="N197" s="39">
        <v>0</v>
      </c>
      <c r="O197" s="36">
        <f>M197+N197</f>
        <v>0</v>
      </c>
      <c r="P197" s="37">
        <v>0</v>
      </c>
      <c r="Q197" s="38">
        <f>O197+P197</f>
        <v>0</v>
      </c>
      <c r="R197" s="32">
        <v>0</v>
      </c>
      <c r="S197" s="39">
        <v>0</v>
      </c>
      <c r="T197" s="36">
        <f>R197+S197</f>
        <v>0</v>
      </c>
      <c r="U197" s="37">
        <v>0</v>
      </c>
      <c r="V197" s="34">
        <f>T197+U197</f>
        <v>0</v>
      </c>
      <c r="W197" s="37">
        <f t="shared" si="93"/>
        <v>0</v>
      </c>
    </row>
    <row r="198" spans="12:23" ht="14.25" thickBot="1" thickTop="1">
      <c r="L198" s="47" t="s">
        <v>57</v>
      </c>
      <c r="M198" s="48">
        <f aca="true" t="shared" si="94" ref="M198:V198">M196+M195+M197</f>
        <v>0</v>
      </c>
      <c r="N198" s="49">
        <f t="shared" si="94"/>
        <v>0</v>
      </c>
      <c r="O198" s="52">
        <f t="shared" si="94"/>
        <v>0</v>
      </c>
      <c r="P198" s="50">
        <f t="shared" si="94"/>
        <v>0</v>
      </c>
      <c r="Q198" s="111">
        <f t="shared" si="94"/>
        <v>0</v>
      </c>
      <c r="R198" s="48">
        <f t="shared" si="94"/>
        <v>0</v>
      </c>
      <c r="S198" s="49">
        <f t="shared" si="94"/>
        <v>0</v>
      </c>
      <c r="T198" s="50">
        <f t="shared" si="94"/>
        <v>0</v>
      </c>
      <c r="U198" s="50">
        <f t="shared" si="94"/>
        <v>0</v>
      </c>
      <c r="V198" s="50">
        <f t="shared" si="94"/>
        <v>0</v>
      </c>
      <c r="W198" s="52">
        <f t="shared" si="93"/>
        <v>0</v>
      </c>
    </row>
    <row r="199" spans="12:23" ht="13.5" thickTop="1">
      <c r="L199" s="4" t="s">
        <v>22</v>
      </c>
      <c r="M199" s="32">
        <v>0</v>
      </c>
      <c r="N199" s="39">
        <v>0</v>
      </c>
      <c r="O199" s="36">
        <f>M199+N199</f>
        <v>0</v>
      </c>
      <c r="P199" s="37">
        <v>0</v>
      </c>
      <c r="Q199" s="38">
        <f>O199+P199</f>
        <v>0</v>
      </c>
      <c r="R199" s="32">
        <v>0</v>
      </c>
      <c r="S199" s="39">
        <v>0</v>
      </c>
      <c r="T199" s="36">
        <f>R199+S199</f>
        <v>0</v>
      </c>
      <c r="U199" s="37">
        <v>0</v>
      </c>
      <c r="V199" s="34">
        <f>T199+U199</f>
        <v>0</v>
      </c>
      <c r="W199" s="37">
        <f t="shared" si="93"/>
        <v>0</v>
      </c>
    </row>
    <row r="200" spans="12:23" ht="12.75">
      <c r="L200" s="4" t="s">
        <v>23</v>
      </c>
      <c r="M200" s="32">
        <v>0</v>
      </c>
      <c r="N200" s="39">
        <v>0</v>
      </c>
      <c r="O200" s="36">
        <f>M200+N200</f>
        <v>0</v>
      </c>
      <c r="P200" s="37">
        <v>0</v>
      </c>
      <c r="Q200" s="38">
        <f>O200+P200</f>
        <v>0</v>
      </c>
      <c r="R200" s="32">
        <v>0</v>
      </c>
      <c r="S200" s="39">
        <v>0</v>
      </c>
      <c r="T200" s="36">
        <f>R200+S200</f>
        <v>0</v>
      </c>
      <c r="U200" s="37">
        <v>0</v>
      </c>
      <c r="V200" s="34">
        <f>T200+U200</f>
        <v>0</v>
      </c>
      <c r="W200" s="37">
        <f t="shared" si="93"/>
        <v>0</v>
      </c>
    </row>
    <row r="201" spans="12:23" ht="13.5" thickBot="1">
      <c r="L201" s="4" t="s">
        <v>24</v>
      </c>
      <c r="M201" s="32">
        <v>0</v>
      </c>
      <c r="N201" s="39">
        <v>0</v>
      </c>
      <c r="O201" s="54">
        <f>M201+N201</f>
        <v>0</v>
      </c>
      <c r="P201" s="55">
        <v>0</v>
      </c>
      <c r="Q201" s="38">
        <f>O201+P201</f>
        <v>0</v>
      </c>
      <c r="R201" s="32">
        <v>0</v>
      </c>
      <c r="S201" s="39">
        <v>0</v>
      </c>
      <c r="T201" s="54">
        <f>R201+S201</f>
        <v>0</v>
      </c>
      <c r="U201" s="55">
        <v>0</v>
      </c>
      <c r="V201" s="34">
        <f>T201+U201</f>
        <v>0</v>
      </c>
      <c r="W201" s="37">
        <f t="shared" si="93"/>
        <v>0</v>
      </c>
    </row>
    <row r="202" spans="12:23" ht="14.25" thickBot="1" thickTop="1">
      <c r="L202" s="47" t="s">
        <v>25</v>
      </c>
      <c r="M202" s="48">
        <f aca="true" t="shared" si="95" ref="M202:V202">+M199+M200+M201</f>
        <v>0</v>
      </c>
      <c r="N202" s="48">
        <f t="shared" si="95"/>
        <v>0</v>
      </c>
      <c r="O202" s="50">
        <f t="shared" si="95"/>
        <v>0</v>
      </c>
      <c r="P202" s="50">
        <f t="shared" si="95"/>
        <v>0</v>
      </c>
      <c r="Q202" s="50">
        <f t="shared" si="95"/>
        <v>0</v>
      </c>
      <c r="R202" s="48">
        <f t="shared" si="95"/>
        <v>0</v>
      </c>
      <c r="S202" s="48">
        <f t="shared" si="95"/>
        <v>0</v>
      </c>
      <c r="T202" s="50">
        <f t="shared" si="95"/>
        <v>0</v>
      </c>
      <c r="U202" s="50">
        <f t="shared" si="95"/>
        <v>0</v>
      </c>
      <c r="V202" s="50">
        <f t="shared" si="95"/>
        <v>0</v>
      </c>
      <c r="W202" s="52">
        <f t="shared" si="93"/>
        <v>0</v>
      </c>
    </row>
    <row r="203" spans="12:23" s="114" customFormat="1" ht="12.75" customHeight="1" thickTop="1">
      <c r="L203" s="115" t="s">
        <v>27</v>
      </c>
      <c r="M203" s="116">
        <v>0</v>
      </c>
      <c r="N203" s="117">
        <v>0</v>
      </c>
      <c r="O203" s="129">
        <f>M203+N203</f>
        <v>0</v>
      </c>
      <c r="P203" s="130">
        <v>0</v>
      </c>
      <c r="Q203" s="120">
        <f>O203+P203</f>
        <v>0</v>
      </c>
      <c r="R203" s="116">
        <v>0</v>
      </c>
      <c r="S203" s="117">
        <v>0</v>
      </c>
      <c r="T203" s="129">
        <f>R203+S203</f>
        <v>0</v>
      </c>
      <c r="U203" s="130">
        <v>0</v>
      </c>
      <c r="V203" s="121">
        <f>T203+U203</f>
        <v>0</v>
      </c>
      <c r="W203" s="119">
        <f t="shared" si="93"/>
        <v>0</v>
      </c>
    </row>
    <row r="204" spans="2:23" s="114" customFormat="1" ht="12.75" customHeight="1">
      <c r="B204" s="113"/>
      <c r="C204" s="113"/>
      <c r="D204" s="113"/>
      <c r="E204" s="113"/>
      <c r="F204" s="113"/>
      <c r="G204" s="113"/>
      <c r="H204" s="113"/>
      <c r="I204" s="113"/>
      <c r="L204" s="115" t="s">
        <v>28</v>
      </c>
      <c r="M204" s="116">
        <v>0</v>
      </c>
      <c r="N204" s="117">
        <v>0</v>
      </c>
      <c r="O204" s="129">
        <f>M204+N204</f>
        <v>0</v>
      </c>
      <c r="P204" s="119">
        <v>0</v>
      </c>
      <c r="Q204" s="120">
        <f>O204+P204</f>
        <v>0</v>
      </c>
      <c r="R204" s="116"/>
      <c r="S204" s="117"/>
      <c r="T204" s="129">
        <f>R204+S204</f>
        <v>0</v>
      </c>
      <c r="U204" s="119"/>
      <c r="V204" s="121">
        <f>T204+U204</f>
        <v>0</v>
      </c>
      <c r="W204" s="119">
        <f t="shared" si="93"/>
        <v>0</v>
      </c>
    </row>
    <row r="205" spans="2:23" s="114" customFormat="1" ht="12.75" customHeight="1" thickBot="1">
      <c r="B205" s="113"/>
      <c r="C205" s="113"/>
      <c r="D205" s="113"/>
      <c r="E205" s="113"/>
      <c r="F205" s="113"/>
      <c r="G205" s="113"/>
      <c r="H205" s="113"/>
      <c r="I205" s="113"/>
      <c r="L205" s="115" t="s">
        <v>29</v>
      </c>
      <c r="M205" s="116">
        <v>0</v>
      </c>
      <c r="N205" s="117">
        <v>0</v>
      </c>
      <c r="O205" s="118">
        <f>M205+N205</f>
        <v>0</v>
      </c>
      <c r="P205" s="132">
        <v>0</v>
      </c>
      <c r="Q205" s="120">
        <f>O205+P205</f>
        <v>0</v>
      </c>
      <c r="R205" s="116"/>
      <c r="S205" s="117"/>
      <c r="T205" s="129">
        <f>R205+S205</f>
        <v>0</v>
      </c>
      <c r="U205" s="132"/>
      <c r="V205" s="121">
        <f>T205+U205</f>
        <v>0</v>
      </c>
      <c r="W205" s="119">
        <f t="shared" si="93"/>
        <v>0</v>
      </c>
    </row>
    <row r="206" spans="2:23" s="114" customFormat="1" ht="12.75" customHeight="1" thickBot="1" thickTop="1">
      <c r="B206" s="113"/>
      <c r="C206" s="113"/>
      <c r="D206" s="113"/>
      <c r="E206" s="113"/>
      <c r="F206" s="113"/>
      <c r="G206" s="113"/>
      <c r="H206" s="113"/>
      <c r="I206" s="113"/>
      <c r="L206" s="123" t="s">
        <v>30</v>
      </c>
      <c r="M206" s="124">
        <f aca="true" t="shared" si="96" ref="M206:V206">+M203+M204+M205</f>
        <v>0</v>
      </c>
      <c r="N206" s="125">
        <f t="shared" si="96"/>
        <v>0</v>
      </c>
      <c r="O206" s="124">
        <f t="shared" si="96"/>
        <v>0</v>
      </c>
      <c r="P206" s="124">
        <f t="shared" si="96"/>
        <v>0</v>
      </c>
      <c r="Q206" s="127">
        <f t="shared" si="96"/>
        <v>0</v>
      </c>
      <c r="R206" s="124">
        <f t="shared" si="96"/>
        <v>0</v>
      </c>
      <c r="S206" s="125">
        <f t="shared" si="96"/>
        <v>0</v>
      </c>
      <c r="T206" s="124">
        <f t="shared" si="96"/>
        <v>0</v>
      </c>
      <c r="U206" s="124">
        <f t="shared" si="96"/>
        <v>0</v>
      </c>
      <c r="V206" s="127">
        <f t="shared" si="96"/>
        <v>0</v>
      </c>
      <c r="W206" s="127">
        <f t="shared" si="93"/>
        <v>0</v>
      </c>
    </row>
    <row r="207" spans="1:23" ht="14.25" thickBot="1" thickTop="1">
      <c r="A207" s="76"/>
      <c r="B207" s="302"/>
      <c r="C207" s="303"/>
      <c r="D207" s="303"/>
      <c r="E207" s="303"/>
      <c r="F207" s="303"/>
      <c r="G207" s="303"/>
      <c r="H207" s="303"/>
      <c r="I207" s="304"/>
      <c r="J207" s="76"/>
      <c r="L207" s="42" t="s">
        <v>69</v>
      </c>
      <c r="M207" s="43">
        <f aca="true" t="shared" si="97" ref="M207:V207">+M198+M202+M203+M204+M205</f>
        <v>0</v>
      </c>
      <c r="N207" s="44">
        <f t="shared" si="97"/>
        <v>0</v>
      </c>
      <c r="O207" s="43">
        <f t="shared" si="97"/>
        <v>0</v>
      </c>
      <c r="P207" s="43">
        <f t="shared" si="97"/>
        <v>0</v>
      </c>
      <c r="Q207" s="43">
        <f t="shared" si="97"/>
        <v>0</v>
      </c>
      <c r="R207" s="43">
        <f t="shared" si="97"/>
        <v>0</v>
      </c>
      <c r="S207" s="44">
        <f t="shared" si="97"/>
        <v>0</v>
      </c>
      <c r="T207" s="43">
        <f t="shared" si="97"/>
        <v>0</v>
      </c>
      <c r="U207" s="43">
        <f t="shared" si="97"/>
        <v>0</v>
      </c>
      <c r="V207" s="45">
        <f t="shared" si="97"/>
        <v>0</v>
      </c>
      <c r="W207" s="46">
        <f t="shared" si="93"/>
        <v>0</v>
      </c>
    </row>
    <row r="208" spans="12:23" ht="14.25" thickBot="1" thickTop="1">
      <c r="L208" s="42" t="s">
        <v>9</v>
      </c>
      <c r="M208" s="43">
        <f aca="true" t="shared" si="98" ref="M208:V208">M198+M202+M206+M194</f>
        <v>0</v>
      </c>
      <c r="N208" s="44">
        <f t="shared" si="98"/>
        <v>0</v>
      </c>
      <c r="O208" s="43">
        <f t="shared" si="98"/>
        <v>0</v>
      </c>
      <c r="P208" s="43">
        <f t="shared" si="98"/>
        <v>0</v>
      </c>
      <c r="Q208" s="43">
        <f t="shared" si="98"/>
        <v>0</v>
      </c>
      <c r="R208" s="43">
        <f t="shared" si="98"/>
        <v>0</v>
      </c>
      <c r="S208" s="44">
        <f t="shared" si="98"/>
        <v>0</v>
      </c>
      <c r="T208" s="43">
        <f t="shared" si="98"/>
        <v>0</v>
      </c>
      <c r="U208" s="43">
        <f t="shared" si="98"/>
        <v>0</v>
      </c>
      <c r="V208" s="43">
        <f t="shared" si="98"/>
        <v>0</v>
      </c>
      <c r="W208" s="46">
        <f t="shared" si="93"/>
        <v>0</v>
      </c>
    </row>
    <row r="209" ht="13.5" thickTop="1">
      <c r="L209" s="68" t="s">
        <v>67</v>
      </c>
    </row>
    <row r="210" spans="12:23" ht="12.75">
      <c r="L210" s="316" t="s">
        <v>55</v>
      </c>
      <c r="M210" s="316"/>
      <c r="N210" s="316"/>
      <c r="O210" s="316"/>
      <c r="P210" s="316"/>
      <c r="Q210" s="316"/>
      <c r="R210" s="316"/>
      <c r="S210" s="316"/>
      <c r="T210" s="316"/>
      <c r="U210" s="316"/>
      <c r="V210" s="316"/>
      <c r="W210" s="316"/>
    </row>
    <row r="211" spans="12:23" ht="15.75">
      <c r="L211" s="317" t="s">
        <v>56</v>
      </c>
      <c r="M211" s="317"/>
      <c r="N211" s="317"/>
      <c r="O211" s="317"/>
      <c r="P211" s="317"/>
      <c r="Q211" s="317"/>
      <c r="R211" s="317"/>
      <c r="S211" s="317"/>
      <c r="T211" s="317"/>
      <c r="U211" s="317"/>
      <c r="V211" s="317"/>
      <c r="W211" s="317"/>
    </row>
    <row r="212" ht="13.5" thickBot="1">
      <c r="W212" s="75" t="s">
        <v>43</v>
      </c>
    </row>
    <row r="213" spans="12:23" ht="17.25" thickBot="1" thickTop="1">
      <c r="L213" s="2"/>
      <c r="M213" s="324" t="s">
        <v>66</v>
      </c>
      <c r="N213" s="325"/>
      <c r="O213" s="325"/>
      <c r="P213" s="325"/>
      <c r="Q213" s="326"/>
      <c r="R213" s="327" t="s">
        <v>65</v>
      </c>
      <c r="S213" s="328"/>
      <c r="T213" s="328"/>
      <c r="U213" s="328"/>
      <c r="V213" s="329"/>
      <c r="W213" s="3" t="s">
        <v>4</v>
      </c>
    </row>
    <row r="214" spans="12:23" ht="13.5" thickTop="1">
      <c r="L214" s="4" t="s">
        <v>5</v>
      </c>
      <c r="M214" s="5"/>
      <c r="N214" s="9"/>
      <c r="O214" s="10"/>
      <c r="P214" s="11"/>
      <c r="Q214" s="12"/>
      <c r="R214" s="5"/>
      <c r="S214" s="9"/>
      <c r="T214" s="10"/>
      <c r="U214" s="11"/>
      <c r="V214" s="12"/>
      <c r="W214" s="8" t="s">
        <v>6</v>
      </c>
    </row>
    <row r="215" spans="12:23" ht="13.5" thickBot="1">
      <c r="L215" s="13"/>
      <c r="M215" s="17" t="s">
        <v>44</v>
      </c>
      <c r="N215" s="18" t="s">
        <v>45</v>
      </c>
      <c r="O215" s="19" t="s">
        <v>58</v>
      </c>
      <c r="P215" s="20" t="s">
        <v>13</v>
      </c>
      <c r="Q215" s="21" t="s">
        <v>9</v>
      </c>
      <c r="R215" s="17" t="s">
        <v>44</v>
      </c>
      <c r="S215" s="18" t="s">
        <v>45</v>
      </c>
      <c r="T215" s="19" t="s">
        <v>58</v>
      </c>
      <c r="U215" s="20" t="s">
        <v>13</v>
      </c>
      <c r="V215" s="21" t="s">
        <v>9</v>
      </c>
      <c r="W215" s="16"/>
    </row>
    <row r="216" spans="12:23" ht="5.25" customHeight="1" thickTop="1">
      <c r="L216" s="4"/>
      <c r="M216" s="26"/>
      <c r="N216" s="27"/>
      <c r="O216" s="28"/>
      <c r="P216" s="29"/>
      <c r="Q216" s="30"/>
      <c r="R216" s="26"/>
      <c r="S216" s="27"/>
      <c r="T216" s="28"/>
      <c r="U216" s="29"/>
      <c r="V216" s="31"/>
      <c r="W216" s="11"/>
    </row>
    <row r="217" spans="12:23" ht="12.75">
      <c r="L217" s="4" t="s">
        <v>14</v>
      </c>
      <c r="M217" s="32">
        <f aca="true" t="shared" si="99" ref="M217:V217">+M165+M191</f>
        <v>0</v>
      </c>
      <c r="N217" s="39">
        <f t="shared" si="99"/>
        <v>0</v>
      </c>
      <c r="O217" s="36">
        <f t="shared" si="99"/>
        <v>0</v>
      </c>
      <c r="P217" s="37">
        <f t="shared" si="99"/>
        <v>0</v>
      </c>
      <c r="Q217" s="38">
        <f t="shared" si="99"/>
        <v>0</v>
      </c>
      <c r="R217" s="32">
        <f t="shared" si="99"/>
        <v>0</v>
      </c>
      <c r="S217" s="39">
        <f t="shared" si="99"/>
        <v>0</v>
      </c>
      <c r="T217" s="36">
        <f t="shared" si="99"/>
        <v>0</v>
      </c>
      <c r="U217" s="37">
        <f t="shared" si="99"/>
        <v>0</v>
      </c>
      <c r="V217" s="34">
        <f t="shared" si="99"/>
        <v>0</v>
      </c>
      <c r="W217" s="35">
        <v>0</v>
      </c>
    </row>
    <row r="218" spans="12:23" ht="12.75">
      <c r="L218" s="4" t="s">
        <v>15</v>
      </c>
      <c r="M218" s="32">
        <f>+M192+M166</f>
        <v>0</v>
      </c>
      <c r="N218" s="39">
        <f>+N192+N166</f>
        <v>0</v>
      </c>
      <c r="O218" s="36">
        <f>+O166+O192</f>
        <v>0</v>
      </c>
      <c r="P218" s="37">
        <f>+P192+P166</f>
        <v>0</v>
      </c>
      <c r="Q218" s="38">
        <f>+Q192+Q166</f>
        <v>0</v>
      </c>
      <c r="R218" s="32">
        <f aca="true" t="shared" si="100" ref="R218:V219">+R166+R192</f>
        <v>0</v>
      </c>
      <c r="S218" s="39">
        <f t="shared" si="100"/>
        <v>0</v>
      </c>
      <c r="T218" s="36">
        <f t="shared" si="100"/>
        <v>0</v>
      </c>
      <c r="U218" s="37">
        <f t="shared" si="100"/>
        <v>0</v>
      </c>
      <c r="V218" s="34">
        <f t="shared" si="100"/>
        <v>0</v>
      </c>
      <c r="W218" s="35">
        <v>0</v>
      </c>
    </row>
    <row r="219" spans="12:23" ht="13.5" thickBot="1">
      <c r="L219" s="13" t="s">
        <v>16</v>
      </c>
      <c r="M219" s="32">
        <f>+M193+M167</f>
        <v>0</v>
      </c>
      <c r="N219" s="39">
        <f>+N193+N167</f>
        <v>0</v>
      </c>
      <c r="O219" s="36">
        <f>+O167+O193</f>
        <v>0</v>
      </c>
      <c r="P219" s="37">
        <f>+P193+P167</f>
        <v>0</v>
      </c>
      <c r="Q219" s="38">
        <f>+Q193+Q167</f>
        <v>0</v>
      </c>
      <c r="R219" s="32">
        <f t="shared" si="100"/>
        <v>0</v>
      </c>
      <c r="S219" s="39">
        <f t="shared" si="100"/>
        <v>0</v>
      </c>
      <c r="T219" s="36">
        <f t="shared" si="100"/>
        <v>0</v>
      </c>
      <c r="U219" s="37">
        <f t="shared" si="100"/>
        <v>0</v>
      </c>
      <c r="V219" s="34">
        <f t="shared" si="100"/>
        <v>0</v>
      </c>
      <c r="W219" s="35">
        <v>0</v>
      </c>
    </row>
    <row r="220" spans="12:23" ht="14.25" thickBot="1" thickTop="1">
      <c r="L220" s="42" t="s">
        <v>17</v>
      </c>
      <c r="M220" s="43">
        <f aca="true" t="shared" si="101" ref="M220:V220">+M217+M218+M219</f>
        <v>0</v>
      </c>
      <c r="N220" s="44">
        <f t="shared" si="101"/>
        <v>0</v>
      </c>
      <c r="O220" s="43">
        <f t="shared" si="101"/>
        <v>0</v>
      </c>
      <c r="P220" s="43">
        <f t="shared" si="101"/>
        <v>0</v>
      </c>
      <c r="Q220" s="43">
        <f t="shared" si="101"/>
        <v>0</v>
      </c>
      <c r="R220" s="43">
        <f t="shared" si="101"/>
        <v>0</v>
      </c>
      <c r="S220" s="44">
        <f t="shared" si="101"/>
        <v>0</v>
      </c>
      <c r="T220" s="43">
        <f t="shared" si="101"/>
        <v>0</v>
      </c>
      <c r="U220" s="43">
        <f t="shared" si="101"/>
        <v>0</v>
      </c>
      <c r="V220" s="45">
        <f t="shared" si="101"/>
        <v>0</v>
      </c>
      <c r="W220" s="57">
        <v>0</v>
      </c>
    </row>
    <row r="221" spans="12:23" ht="13.5" thickTop="1">
      <c r="L221" s="4" t="s">
        <v>18</v>
      </c>
      <c r="M221" s="32">
        <f aca="true" t="shared" si="102" ref="M221:V221">+M169+M195</f>
        <v>0</v>
      </c>
      <c r="N221" s="39">
        <f t="shared" si="102"/>
        <v>0</v>
      </c>
      <c r="O221" s="36">
        <f t="shared" si="102"/>
        <v>0</v>
      </c>
      <c r="P221" s="37">
        <f t="shared" si="102"/>
        <v>0</v>
      </c>
      <c r="Q221" s="38">
        <f t="shared" si="102"/>
        <v>0</v>
      </c>
      <c r="R221" s="32">
        <f t="shared" si="102"/>
        <v>0</v>
      </c>
      <c r="S221" s="39">
        <f t="shared" si="102"/>
        <v>0</v>
      </c>
      <c r="T221" s="36">
        <f t="shared" si="102"/>
        <v>0</v>
      </c>
      <c r="U221" s="37">
        <f t="shared" si="102"/>
        <v>0</v>
      </c>
      <c r="V221" s="34">
        <f t="shared" si="102"/>
        <v>0</v>
      </c>
      <c r="W221" s="37">
        <f aca="true" t="shared" si="103" ref="W221:W234">IF(Q221=0,0,((V221/Q221)-1)*100)</f>
        <v>0</v>
      </c>
    </row>
    <row r="222" spans="12:23" ht="12.75">
      <c r="L222" s="4" t="s">
        <v>19</v>
      </c>
      <c r="M222" s="32">
        <f>+M196+M170</f>
        <v>0</v>
      </c>
      <c r="N222" s="39">
        <f>+N196+N170</f>
        <v>0</v>
      </c>
      <c r="O222" s="36">
        <f>+O170+O196</f>
        <v>0</v>
      </c>
      <c r="P222" s="37">
        <f>+P196+P170</f>
        <v>0</v>
      </c>
      <c r="Q222" s="38">
        <f>+Q196+Q170</f>
        <v>0</v>
      </c>
      <c r="R222" s="32">
        <f>+R170+R196</f>
        <v>0</v>
      </c>
      <c r="S222" s="39">
        <f>+S170+S196</f>
        <v>0</v>
      </c>
      <c r="T222" s="36">
        <f>+T196+T170</f>
        <v>0</v>
      </c>
      <c r="U222" s="37">
        <f>+U170+U196</f>
        <v>0</v>
      </c>
      <c r="V222" s="34">
        <f>+V170+V196</f>
        <v>0</v>
      </c>
      <c r="W222" s="37">
        <f t="shared" si="103"/>
        <v>0</v>
      </c>
    </row>
    <row r="223" spans="12:23" ht="15" customHeight="1" thickBot="1">
      <c r="L223" s="4" t="s">
        <v>20</v>
      </c>
      <c r="M223" s="32">
        <f>+M171+M197</f>
        <v>0</v>
      </c>
      <c r="N223" s="39">
        <f>+N171+N197</f>
        <v>0</v>
      </c>
      <c r="O223" s="36">
        <f>+O171+O197</f>
        <v>0</v>
      </c>
      <c r="P223" s="37">
        <f>+P171+P197</f>
        <v>0</v>
      </c>
      <c r="Q223" s="38">
        <f>+Q171+Q197</f>
        <v>0</v>
      </c>
      <c r="R223" s="32">
        <f>+R171+R197</f>
        <v>0</v>
      </c>
      <c r="S223" s="39">
        <f>+S171+S197</f>
        <v>0</v>
      </c>
      <c r="T223" s="36">
        <f>+T171+T197</f>
        <v>0</v>
      </c>
      <c r="U223" s="37">
        <f>+U171+U197</f>
        <v>0</v>
      </c>
      <c r="V223" s="34">
        <f>+V171+V197</f>
        <v>0</v>
      </c>
      <c r="W223" s="37">
        <f t="shared" si="103"/>
        <v>0</v>
      </c>
    </row>
    <row r="224" spans="12:23" ht="15" customHeight="1" thickBot="1" thickTop="1">
      <c r="L224" s="47" t="s">
        <v>21</v>
      </c>
      <c r="M224" s="48">
        <f aca="true" t="shared" si="104" ref="M224:V224">M222+M221+M223</f>
        <v>0</v>
      </c>
      <c r="N224" s="49">
        <f t="shared" si="104"/>
        <v>0</v>
      </c>
      <c r="O224" s="50">
        <f t="shared" si="104"/>
        <v>0</v>
      </c>
      <c r="P224" s="50">
        <f t="shared" si="104"/>
        <v>0</v>
      </c>
      <c r="Q224" s="48">
        <f t="shared" si="104"/>
        <v>0</v>
      </c>
      <c r="R224" s="48">
        <f t="shared" si="104"/>
        <v>0</v>
      </c>
      <c r="S224" s="49">
        <f t="shared" si="104"/>
        <v>0</v>
      </c>
      <c r="T224" s="50">
        <f t="shared" si="104"/>
        <v>0</v>
      </c>
      <c r="U224" s="50">
        <f t="shared" si="104"/>
        <v>0</v>
      </c>
      <c r="V224" s="50">
        <f t="shared" si="104"/>
        <v>0</v>
      </c>
      <c r="W224" s="52">
        <f t="shared" si="103"/>
        <v>0</v>
      </c>
    </row>
    <row r="225" spans="12:23" ht="13.5" thickTop="1">
      <c r="L225" s="4" t="s">
        <v>22</v>
      </c>
      <c r="M225" s="32">
        <f aca="true" t="shared" si="105" ref="M225:V225">+M173+M199</f>
        <v>0</v>
      </c>
      <c r="N225" s="39">
        <f t="shared" si="105"/>
        <v>0</v>
      </c>
      <c r="O225" s="36">
        <f t="shared" si="105"/>
        <v>0</v>
      </c>
      <c r="P225" s="37">
        <f t="shared" si="105"/>
        <v>0</v>
      </c>
      <c r="Q225" s="38">
        <f t="shared" si="105"/>
        <v>0</v>
      </c>
      <c r="R225" s="106">
        <f t="shared" si="105"/>
        <v>0</v>
      </c>
      <c r="S225" s="105">
        <f t="shared" si="105"/>
        <v>0</v>
      </c>
      <c r="T225" s="36">
        <f t="shared" si="105"/>
        <v>0</v>
      </c>
      <c r="U225" s="37">
        <f t="shared" si="105"/>
        <v>0</v>
      </c>
      <c r="V225" s="34">
        <f t="shared" si="105"/>
        <v>0</v>
      </c>
      <c r="W225" s="37">
        <f t="shared" si="103"/>
        <v>0</v>
      </c>
    </row>
    <row r="226" spans="12:23" ht="12.75">
      <c r="L226" s="4" t="s">
        <v>23</v>
      </c>
      <c r="M226" s="32">
        <f>+M200+M174</f>
        <v>0</v>
      </c>
      <c r="N226" s="39">
        <f>+N200+N174</f>
        <v>0</v>
      </c>
      <c r="O226" s="36">
        <f>+O174+O200</f>
        <v>0</v>
      </c>
      <c r="P226" s="37">
        <f>+P200+P174</f>
        <v>0</v>
      </c>
      <c r="Q226" s="38">
        <f>+Q200+Q174</f>
        <v>0</v>
      </c>
      <c r="R226" s="32">
        <f aca="true" t="shared" si="106" ref="R226:V227">+R174+R200</f>
        <v>0</v>
      </c>
      <c r="S226" s="39">
        <f t="shared" si="106"/>
        <v>0</v>
      </c>
      <c r="T226" s="36">
        <f t="shared" si="106"/>
        <v>0</v>
      </c>
      <c r="U226" s="37">
        <f t="shared" si="106"/>
        <v>0</v>
      </c>
      <c r="V226" s="34">
        <f t="shared" si="106"/>
        <v>0</v>
      </c>
      <c r="W226" s="37">
        <f t="shared" si="103"/>
        <v>0</v>
      </c>
    </row>
    <row r="227" spans="12:23" ht="13.5" thickBot="1">
      <c r="L227" s="4" t="s">
        <v>24</v>
      </c>
      <c r="M227" s="32">
        <f>+M201+M175</f>
        <v>0</v>
      </c>
      <c r="N227" s="39">
        <f>+N201+N175</f>
        <v>0</v>
      </c>
      <c r="O227" s="36">
        <f>+O175+O201</f>
        <v>0</v>
      </c>
      <c r="P227" s="37">
        <f>+P201+P175</f>
        <v>0</v>
      </c>
      <c r="Q227" s="38">
        <f>+Q201+Q175</f>
        <v>0</v>
      </c>
      <c r="R227" s="32">
        <f t="shared" si="106"/>
        <v>0</v>
      </c>
      <c r="S227" s="39">
        <f t="shared" si="106"/>
        <v>0</v>
      </c>
      <c r="T227" s="36">
        <f t="shared" si="106"/>
        <v>0</v>
      </c>
      <c r="U227" s="37">
        <f t="shared" si="106"/>
        <v>0</v>
      </c>
      <c r="V227" s="34">
        <f t="shared" si="106"/>
        <v>0</v>
      </c>
      <c r="W227" s="37">
        <f t="shared" si="103"/>
        <v>0</v>
      </c>
    </row>
    <row r="228" spans="12:23" ht="14.25" thickBot="1" thickTop="1">
      <c r="L228" s="47" t="s">
        <v>25</v>
      </c>
      <c r="M228" s="48">
        <f aca="true" t="shared" si="107" ref="M228:V228">+M225+M226+M227</f>
        <v>0</v>
      </c>
      <c r="N228" s="48">
        <f t="shared" si="107"/>
        <v>0</v>
      </c>
      <c r="O228" s="50">
        <f t="shared" si="107"/>
        <v>0</v>
      </c>
      <c r="P228" s="50">
        <f t="shared" si="107"/>
        <v>0</v>
      </c>
      <c r="Q228" s="50">
        <f t="shared" si="107"/>
        <v>0</v>
      </c>
      <c r="R228" s="48">
        <f t="shared" si="107"/>
        <v>0</v>
      </c>
      <c r="S228" s="48">
        <f t="shared" si="107"/>
        <v>0</v>
      </c>
      <c r="T228" s="50">
        <f t="shared" si="107"/>
        <v>0</v>
      </c>
      <c r="U228" s="50">
        <f t="shared" si="107"/>
        <v>0</v>
      </c>
      <c r="V228" s="50">
        <f t="shared" si="107"/>
        <v>0</v>
      </c>
      <c r="W228" s="52">
        <f t="shared" si="103"/>
        <v>0</v>
      </c>
    </row>
    <row r="229" spans="12:23" s="114" customFormat="1" ht="12.75" customHeight="1" thickTop="1">
      <c r="L229" s="115" t="s">
        <v>27</v>
      </c>
      <c r="M229" s="116">
        <f>+M177+M203</f>
        <v>0</v>
      </c>
      <c r="N229" s="117">
        <f>+N177+N203</f>
        <v>0</v>
      </c>
      <c r="O229" s="118">
        <f>+O177+O203</f>
        <v>0</v>
      </c>
      <c r="P229" s="119">
        <f aca="true" t="shared" si="108" ref="P229:Q231">+P203+P177</f>
        <v>0</v>
      </c>
      <c r="Q229" s="120">
        <f t="shared" si="108"/>
        <v>0</v>
      </c>
      <c r="R229" s="116">
        <f aca="true" t="shared" si="109" ref="R229:V231">+R177+R203</f>
        <v>0</v>
      </c>
      <c r="S229" s="117">
        <f t="shared" si="109"/>
        <v>0</v>
      </c>
      <c r="T229" s="129">
        <f t="shared" si="109"/>
        <v>0</v>
      </c>
      <c r="U229" s="130">
        <f t="shared" si="109"/>
        <v>0</v>
      </c>
      <c r="V229" s="121">
        <f t="shared" si="109"/>
        <v>0</v>
      </c>
      <c r="W229" s="119">
        <f t="shared" si="103"/>
        <v>0</v>
      </c>
    </row>
    <row r="230" spans="2:23" s="114" customFormat="1" ht="12.75" customHeight="1">
      <c r="B230" s="113"/>
      <c r="C230" s="113"/>
      <c r="D230" s="113"/>
      <c r="E230" s="113"/>
      <c r="F230" s="113"/>
      <c r="G230" s="113"/>
      <c r="H230" s="113"/>
      <c r="I230" s="113"/>
      <c r="L230" s="115" t="s">
        <v>28</v>
      </c>
      <c r="M230" s="116">
        <f>+M204+M178</f>
        <v>0</v>
      </c>
      <c r="N230" s="117">
        <f>+N204+N178</f>
        <v>0</v>
      </c>
      <c r="O230" s="118">
        <f>+O178+O204</f>
        <v>0</v>
      </c>
      <c r="P230" s="119">
        <f t="shared" si="108"/>
        <v>0</v>
      </c>
      <c r="Q230" s="120">
        <f t="shared" si="108"/>
        <v>0</v>
      </c>
      <c r="R230" s="116">
        <f t="shared" si="109"/>
        <v>0</v>
      </c>
      <c r="S230" s="117">
        <f t="shared" si="109"/>
        <v>0</v>
      </c>
      <c r="T230" s="129">
        <f t="shared" si="109"/>
        <v>0</v>
      </c>
      <c r="U230" s="119">
        <f t="shared" si="109"/>
        <v>0</v>
      </c>
      <c r="V230" s="121">
        <f t="shared" si="109"/>
        <v>0</v>
      </c>
      <c r="W230" s="119">
        <f t="shared" si="103"/>
        <v>0</v>
      </c>
    </row>
    <row r="231" spans="2:23" s="114" customFormat="1" ht="12.75" customHeight="1" thickBot="1">
      <c r="B231" s="113"/>
      <c r="C231" s="113"/>
      <c r="D231" s="113"/>
      <c r="E231" s="113"/>
      <c r="F231" s="113"/>
      <c r="G231" s="113"/>
      <c r="H231" s="113"/>
      <c r="I231" s="113"/>
      <c r="L231" s="115" t="s">
        <v>29</v>
      </c>
      <c r="M231" s="116">
        <f>+M205+M179</f>
        <v>0</v>
      </c>
      <c r="N231" s="117">
        <f>+N205+N179</f>
        <v>0</v>
      </c>
      <c r="O231" s="118">
        <f>+O179+O205</f>
        <v>0</v>
      </c>
      <c r="P231" s="132">
        <f t="shared" si="108"/>
        <v>0</v>
      </c>
      <c r="Q231" s="120">
        <f t="shared" si="108"/>
        <v>0</v>
      </c>
      <c r="R231" s="116">
        <f t="shared" si="109"/>
        <v>0</v>
      </c>
      <c r="S231" s="117">
        <f t="shared" si="109"/>
        <v>0</v>
      </c>
      <c r="T231" s="129">
        <f t="shared" si="109"/>
        <v>0</v>
      </c>
      <c r="U231" s="119">
        <f t="shared" si="109"/>
        <v>0</v>
      </c>
      <c r="V231" s="121">
        <f t="shared" si="109"/>
        <v>0</v>
      </c>
      <c r="W231" s="119">
        <f t="shared" si="103"/>
        <v>0</v>
      </c>
    </row>
    <row r="232" spans="12:23" ht="14.25" thickBot="1" thickTop="1">
      <c r="L232" s="42" t="s">
        <v>30</v>
      </c>
      <c r="M232" s="43">
        <f aca="true" t="shared" si="110" ref="M232:V232">+M229+M230+M231</f>
        <v>0</v>
      </c>
      <c r="N232" s="44">
        <f t="shared" si="110"/>
        <v>0</v>
      </c>
      <c r="O232" s="43">
        <f t="shared" si="110"/>
        <v>0</v>
      </c>
      <c r="P232" s="43">
        <f t="shared" si="110"/>
        <v>0</v>
      </c>
      <c r="Q232" s="46">
        <f t="shared" si="110"/>
        <v>0</v>
      </c>
      <c r="R232" s="43">
        <f t="shared" si="110"/>
        <v>0</v>
      </c>
      <c r="S232" s="44">
        <f t="shared" si="110"/>
        <v>0</v>
      </c>
      <c r="T232" s="43">
        <f t="shared" si="110"/>
        <v>0</v>
      </c>
      <c r="U232" s="43">
        <f t="shared" si="110"/>
        <v>0</v>
      </c>
      <c r="V232" s="46">
        <f t="shared" si="110"/>
        <v>0</v>
      </c>
      <c r="W232" s="127">
        <f t="shared" si="103"/>
        <v>0</v>
      </c>
    </row>
    <row r="233" spans="1:23" ht="14.25" thickBot="1" thickTop="1">
      <c r="A233" s="76"/>
      <c r="B233" s="302"/>
      <c r="C233" s="303"/>
      <c r="D233" s="303"/>
      <c r="E233" s="303"/>
      <c r="F233" s="303"/>
      <c r="G233" s="303"/>
      <c r="H233" s="303"/>
      <c r="I233" s="304"/>
      <c r="J233" s="76"/>
      <c r="L233" s="42" t="s">
        <v>69</v>
      </c>
      <c r="M233" s="43">
        <f aca="true" t="shared" si="111" ref="M233:V233">+M224+M228+M229+M230+M231</f>
        <v>0</v>
      </c>
      <c r="N233" s="44">
        <f t="shared" si="111"/>
        <v>0</v>
      </c>
      <c r="O233" s="43">
        <f t="shared" si="111"/>
        <v>0</v>
      </c>
      <c r="P233" s="43">
        <f t="shared" si="111"/>
        <v>0</v>
      </c>
      <c r="Q233" s="43">
        <f t="shared" si="111"/>
        <v>0</v>
      </c>
      <c r="R233" s="43">
        <f t="shared" si="111"/>
        <v>0</v>
      </c>
      <c r="S233" s="44">
        <f t="shared" si="111"/>
        <v>0</v>
      </c>
      <c r="T233" s="43">
        <f t="shared" si="111"/>
        <v>0</v>
      </c>
      <c r="U233" s="43">
        <f t="shared" si="111"/>
        <v>0</v>
      </c>
      <c r="V233" s="45">
        <f t="shared" si="111"/>
        <v>0</v>
      </c>
      <c r="W233" s="46">
        <f t="shared" si="103"/>
        <v>0</v>
      </c>
    </row>
    <row r="234" spans="12:23" ht="14.25" thickBot="1" thickTop="1">
      <c r="L234" s="42" t="s">
        <v>9</v>
      </c>
      <c r="M234" s="43">
        <f aca="true" t="shared" si="112" ref="M234:V234">M224+M228+M232+M220</f>
        <v>0</v>
      </c>
      <c r="N234" s="44">
        <f t="shared" si="112"/>
        <v>0</v>
      </c>
      <c r="O234" s="43">
        <f t="shared" si="112"/>
        <v>0</v>
      </c>
      <c r="P234" s="43">
        <f t="shared" si="112"/>
        <v>0</v>
      </c>
      <c r="Q234" s="43">
        <f t="shared" si="112"/>
        <v>0</v>
      </c>
      <c r="R234" s="43">
        <f t="shared" si="112"/>
        <v>0</v>
      </c>
      <c r="S234" s="44">
        <f t="shared" si="112"/>
        <v>0</v>
      </c>
      <c r="T234" s="43">
        <f t="shared" si="112"/>
        <v>0</v>
      </c>
      <c r="U234" s="43">
        <f t="shared" si="112"/>
        <v>0</v>
      </c>
      <c r="V234" s="43">
        <f t="shared" si="112"/>
        <v>0</v>
      </c>
      <c r="W234" s="46">
        <f t="shared" si="103"/>
        <v>0</v>
      </c>
    </row>
    <row r="235" ht="13.5" thickTop="1">
      <c r="L235" s="68" t="s">
        <v>67</v>
      </c>
    </row>
  </sheetData>
  <sheetProtection/>
  <mergeCells count="48">
    <mergeCell ref="L132:W132"/>
    <mergeCell ref="L133:W133"/>
    <mergeCell ref="M135:Q135"/>
    <mergeCell ref="R135:V135"/>
    <mergeCell ref="L210:W210"/>
    <mergeCell ref="L211:W211"/>
    <mergeCell ref="M187:Q187"/>
    <mergeCell ref="R187:V187"/>
    <mergeCell ref="L106:W106"/>
    <mergeCell ref="L107:W107"/>
    <mergeCell ref="M109:Q109"/>
    <mergeCell ref="R109:V109"/>
    <mergeCell ref="L184:W184"/>
    <mergeCell ref="L185:W185"/>
    <mergeCell ref="L80:W80"/>
    <mergeCell ref="L81:W81"/>
    <mergeCell ref="M83:Q83"/>
    <mergeCell ref="R83:V83"/>
    <mergeCell ref="M213:Q213"/>
    <mergeCell ref="R213:V213"/>
    <mergeCell ref="L158:W158"/>
    <mergeCell ref="L159:W159"/>
    <mergeCell ref="M161:Q161"/>
    <mergeCell ref="R161:V161"/>
    <mergeCell ref="C57:E57"/>
    <mergeCell ref="F57:H57"/>
    <mergeCell ref="M57:Q57"/>
    <mergeCell ref="R57:V57"/>
    <mergeCell ref="B54:I54"/>
    <mergeCell ref="L54:W54"/>
    <mergeCell ref="B55:I55"/>
    <mergeCell ref="L55:W55"/>
    <mergeCell ref="B28:I28"/>
    <mergeCell ref="L28:W28"/>
    <mergeCell ref="B29:I29"/>
    <mergeCell ref="L29:W29"/>
    <mergeCell ref="C31:E31"/>
    <mergeCell ref="F31:H31"/>
    <mergeCell ref="M31:Q31"/>
    <mergeCell ref="R31:V31"/>
    <mergeCell ref="B2:I2"/>
    <mergeCell ref="L2:W2"/>
    <mergeCell ref="B3:I3"/>
    <mergeCell ref="L3:W3"/>
    <mergeCell ref="C5:E5"/>
    <mergeCell ref="F5:H5"/>
    <mergeCell ref="M5:Q5"/>
    <mergeCell ref="R5:V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&amp;LMonthly Air Transport Statistics : Don Mueang International Airport</oddHeader>
    <oddFooter>&amp;LAir Transport Information Division, Corporate Strategy Department&amp;C&amp;D&amp;R&amp;T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Y235"/>
  <sheetViews>
    <sheetView zoomScalePageLayoutView="0" workbookViewId="0" topLeftCell="L202">
      <selection activeCell="Q209" sqref="Q209"/>
    </sheetView>
  </sheetViews>
  <sheetFormatPr defaultColWidth="7.00390625" defaultRowHeight="23.25"/>
  <cols>
    <col min="1" max="1" width="7.00390625" style="1" customWidth="1"/>
    <col min="2" max="2" width="12.421875" style="1" customWidth="1"/>
    <col min="3" max="3" width="11.57421875" style="1" customWidth="1"/>
    <col min="4" max="4" width="11.421875" style="1" customWidth="1"/>
    <col min="5" max="5" width="9.8515625" style="1" customWidth="1"/>
    <col min="6" max="6" width="10.8515625" style="1" customWidth="1"/>
    <col min="7" max="7" width="11.140625" style="1" customWidth="1"/>
    <col min="8" max="8" width="11.28125" style="1" customWidth="1"/>
    <col min="9" max="9" width="8.7109375" style="1" customWidth="1"/>
    <col min="10" max="11" width="7.00390625" style="1" customWidth="1"/>
    <col min="12" max="12" width="13.00390625" style="1" customWidth="1"/>
    <col min="13" max="13" width="11.28125" style="1" customWidth="1"/>
    <col min="14" max="14" width="11.7109375" style="1" customWidth="1"/>
    <col min="15" max="15" width="12.57421875" style="1" customWidth="1"/>
    <col min="16" max="16" width="10.00390625" style="1" customWidth="1"/>
    <col min="17" max="17" width="12.7109375" style="1" customWidth="1"/>
    <col min="18" max="18" width="10.28125" style="1" customWidth="1"/>
    <col min="19" max="19" width="10.140625" style="1" customWidth="1"/>
    <col min="20" max="20" width="12.57421875" style="1" customWidth="1"/>
    <col min="21" max="21" width="9.28125" style="1" customWidth="1"/>
    <col min="22" max="22" width="11.00390625" style="1" customWidth="1"/>
    <col min="23" max="23" width="9.57421875" style="1" customWidth="1"/>
    <col min="24" max="24" width="9.00390625" style="1" customWidth="1"/>
    <col min="25" max="16384" width="7.00390625" style="1" customWidth="1"/>
  </cols>
  <sheetData>
    <row r="2" spans="2:23" ht="12.75">
      <c r="B2" s="316" t="s">
        <v>0</v>
      </c>
      <c r="C2" s="316"/>
      <c r="D2" s="316"/>
      <c r="E2" s="316"/>
      <c r="F2" s="316"/>
      <c r="G2" s="316"/>
      <c r="H2" s="316"/>
      <c r="I2" s="316"/>
      <c r="L2" s="316" t="s">
        <v>1</v>
      </c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</row>
    <row r="3" spans="2:23" ht="15.75">
      <c r="B3" s="317" t="s">
        <v>2</v>
      </c>
      <c r="C3" s="317"/>
      <c r="D3" s="317"/>
      <c r="E3" s="317"/>
      <c r="F3" s="317"/>
      <c r="G3" s="317"/>
      <c r="H3" s="317"/>
      <c r="I3" s="317"/>
      <c r="L3" s="317" t="s">
        <v>3</v>
      </c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</row>
    <row r="4" ht="13.5" thickBot="1"/>
    <row r="5" spans="2:23" ht="17.25" thickBot="1" thickTop="1">
      <c r="B5" s="2"/>
      <c r="C5" s="318" t="s">
        <v>66</v>
      </c>
      <c r="D5" s="319"/>
      <c r="E5" s="320"/>
      <c r="F5" s="321" t="s">
        <v>65</v>
      </c>
      <c r="G5" s="322"/>
      <c r="H5" s="323"/>
      <c r="I5" s="3" t="s">
        <v>4</v>
      </c>
      <c r="L5" s="2"/>
      <c r="M5" s="324" t="s">
        <v>66</v>
      </c>
      <c r="N5" s="325"/>
      <c r="O5" s="325"/>
      <c r="P5" s="325"/>
      <c r="Q5" s="326"/>
      <c r="R5" s="327" t="s">
        <v>65</v>
      </c>
      <c r="S5" s="328"/>
      <c r="T5" s="328"/>
      <c r="U5" s="328"/>
      <c r="V5" s="329"/>
      <c r="W5" s="3" t="s">
        <v>4</v>
      </c>
    </row>
    <row r="6" spans="2:23" ht="13.5" thickTop="1">
      <c r="B6" s="4" t="s">
        <v>5</v>
      </c>
      <c r="C6" s="5"/>
      <c r="D6" s="6"/>
      <c r="E6" s="7"/>
      <c r="F6" s="5"/>
      <c r="G6" s="6"/>
      <c r="H6" s="7"/>
      <c r="I6" s="8" t="s">
        <v>6</v>
      </c>
      <c r="L6" s="4" t="s">
        <v>5</v>
      </c>
      <c r="M6" s="5"/>
      <c r="N6" s="9"/>
      <c r="O6" s="10"/>
      <c r="P6" s="11"/>
      <c r="Q6" s="12"/>
      <c r="R6" s="5"/>
      <c r="S6" s="9"/>
      <c r="T6" s="10"/>
      <c r="U6" s="11"/>
      <c r="V6" s="12"/>
      <c r="W6" s="8" t="s">
        <v>6</v>
      </c>
    </row>
    <row r="7" spans="2:23" ht="13.5" thickBot="1">
      <c r="B7" s="13"/>
      <c r="C7" s="14" t="s">
        <v>7</v>
      </c>
      <c r="D7" s="297" t="s">
        <v>8</v>
      </c>
      <c r="E7" s="15" t="s">
        <v>9</v>
      </c>
      <c r="F7" s="14" t="s">
        <v>7</v>
      </c>
      <c r="G7" s="297" t="s">
        <v>8</v>
      </c>
      <c r="H7" s="15" t="s">
        <v>9</v>
      </c>
      <c r="I7" s="16"/>
      <c r="L7" s="13"/>
      <c r="M7" s="17" t="s">
        <v>10</v>
      </c>
      <c r="N7" s="18" t="s">
        <v>11</v>
      </c>
      <c r="O7" s="19" t="s">
        <v>12</v>
      </c>
      <c r="P7" s="20" t="s">
        <v>13</v>
      </c>
      <c r="Q7" s="21" t="s">
        <v>9</v>
      </c>
      <c r="R7" s="17" t="s">
        <v>10</v>
      </c>
      <c r="S7" s="18" t="s">
        <v>11</v>
      </c>
      <c r="T7" s="19" t="s">
        <v>12</v>
      </c>
      <c r="U7" s="20" t="s">
        <v>13</v>
      </c>
      <c r="V7" s="21" t="s">
        <v>9</v>
      </c>
      <c r="W7" s="16"/>
    </row>
    <row r="8" spans="2:23" ht="6" customHeight="1" thickTop="1">
      <c r="B8" s="4"/>
      <c r="C8" s="22"/>
      <c r="D8" s="23"/>
      <c r="E8" s="24"/>
      <c r="F8" s="22"/>
      <c r="G8" s="23"/>
      <c r="H8" s="24"/>
      <c r="I8" s="25"/>
      <c r="L8" s="4"/>
      <c r="M8" s="26"/>
      <c r="N8" s="27"/>
      <c r="O8" s="28"/>
      <c r="P8" s="29"/>
      <c r="Q8" s="30"/>
      <c r="R8" s="26"/>
      <c r="S8" s="27"/>
      <c r="T8" s="28"/>
      <c r="U8" s="29"/>
      <c r="V8" s="31"/>
      <c r="W8" s="11"/>
    </row>
    <row r="9" spans="2:23" ht="12.75">
      <c r="B9" s="4" t="s">
        <v>14</v>
      </c>
      <c r="C9" s="78">
        <v>240</v>
      </c>
      <c r="D9" s="79">
        <v>247</v>
      </c>
      <c r="E9" s="80">
        <f>C9+D9</f>
        <v>487</v>
      </c>
      <c r="F9" s="32">
        <v>174</v>
      </c>
      <c r="G9" s="33">
        <v>174</v>
      </c>
      <c r="H9" s="36">
        <f>F9+G9</f>
        <v>348</v>
      </c>
      <c r="I9" s="66">
        <f>(H9-E9)/E9*100</f>
        <v>-28.54209445585216</v>
      </c>
      <c r="L9" s="4" t="s">
        <v>14</v>
      </c>
      <c r="M9" s="32">
        <v>12380</v>
      </c>
      <c r="N9" s="39">
        <v>11002</v>
      </c>
      <c r="O9" s="36">
        <f>+N9+M9</f>
        <v>23382</v>
      </c>
      <c r="P9" s="37">
        <v>2728</v>
      </c>
      <c r="Q9" s="34">
        <f>O9+P9</f>
        <v>26110</v>
      </c>
      <c r="R9" s="32">
        <v>13284</v>
      </c>
      <c r="S9" s="39">
        <v>11932</v>
      </c>
      <c r="T9" s="54">
        <f>+S9+R9</f>
        <v>25216</v>
      </c>
      <c r="U9" s="37">
        <v>2040</v>
      </c>
      <c r="V9" s="34">
        <f>T9+U9</f>
        <v>27256</v>
      </c>
      <c r="W9" s="66">
        <f aca="true" t="shared" si="0" ref="W9:W17">(V9-Q9)/Q9*100</f>
        <v>4.389122941401761</v>
      </c>
    </row>
    <row r="10" spans="2:23" ht="12.75">
      <c r="B10" s="4" t="s">
        <v>15</v>
      </c>
      <c r="C10" s="78">
        <v>251</v>
      </c>
      <c r="D10" s="79">
        <v>251</v>
      </c>
      <c r="E10" s="80">
        <f>C10+D10</f>
        <v>502</v>
      </c>
      <c r="F10" s="32">
        <v>219</v>
      </c>
      <c r="G10" s="33">
        <v>220</v>
      </c>
      <c r="H10" s="36">
        <f>F10+G10</f>
        <v>439</v>
      </c>
      <c r="I10" s="66">
        <f>(H10-E10)/E10*100</f>
        <v>-12.549800796812749</v>
      </c>
      <c r="L10" s="4" t="s">
        <v>15</v>
      </c>
      <c r="M10" s="32">
        <v>17630</v>
      </c>
      <c r="N10" s="39">
        <v>14654</v>
      </c>
      <c r="O10" s="36">
        <f>+N10+M10</f>
        <v>32284</v>
      </c>
      <c r="P10" s="37">
        <v>2361</v>
      </c>
      <c r="Q10" s="34">
        <f>O10+P10</f>
        <v>34645</v>
      </c>
      <c r="R10" s="32">
        <v>18666</v>
      </c>
      <c r="S10" s="39">
        <v>17621</v>
      </c>
      <c r="T10" s="54">
        <f>+S10+R10</f>
        <v>36287</v>
      </c>
      <c r="U10" s="37">
        <v>2472</v>
      </c>
      <c r="V10" s="34">
        <f>T10+U10</f>
        <v>38759</v>
      </c>
      <c r="W10" s="66">
        <f t="shared" si="0"/>
        <v>11.874729398181556</v>
      </c>
    </row>
    <row r="11" spans="2:23" ht="13.5" thickBot="1">
      <c r="B11" s="4" t="s">
        <v>16</v>
      </c>
      <c r="C11" s="81">
        <v>258</v>
      </c>
      <c r="D11" s="82">
        <v>256</v>
      </c>
      <c r="E11" s="80">
        <f>C11+D11</f>
        <v>514</v>
      </c>
      <c r="F11" s="32">
        <v>218</v>
      </c>
      <c r="G11" s="63">
        <v>216</v>
      </c>
      <c r="H11" s="36">
        <f>F11+G11</f>
        <v>434</v>
      </c>
      <c r="I11" s="66">
        <f>(H11-E11)/E11*100</f>
        <v>-15.56420233463035</v>
      </c>
      <c r="L11" s="4" t="s">
        <v>16</v>
      </c>
      <c r="M11" s="32">
        <v>19728</v>
      </c>
      <c r="N11" s="39">
        <v>18373</v>
      </c>
      <c r="O11" s="36">
        <f>+N11+M11</f>
        <v>38101</v>
      </c>
      <c r="P11" s="37">
        <v>2179</v>
      </c>
      <c r="Q11" s="34">
        <f>O11+P11</f>
        <v>40280</v>
      </c>
      <c r="R11" s="32">
        <v>19850</v>
      </c>
      <c r="S11" s="39">
        <v>19604</v>
      </c>
      <c r="T11" s="54">
        <f>+S11+R11</f>
        <v>39454</v>
      </c>
      <c r="U11" s="55">
        <v>2672</v>
      </c>
      <c r="V11" s="34">
        <f>T11+U11</f>
        <v>42126</v>
      </c>
      <c r="W11" s="66">
        <f t="shared" si="0"/>
        <v>4.5829195630585895</v>
      </c>
    </row>
    <row r="12" spans="2:23" ht="14.25" thickBot="1" thickTop="1">
      <c r="B12" s="42" t="s">
        <v>59</v>
      </c>
      <c r="C12" s="83">
        <f aca="true" t="shared" si="1" ref="C12:H12">+C9+C10+C11</f>
        <v>749</v>
      </c>
      <c r="D12" s="84">
        <f t="shared" si="1"/>
        <v>754</v>
      </c>
      <c r="E12" s="85">
        <f t="shared" si="1"/>
        <v>1503</v>
      </c>
      <c r="F12" s="83">
        <f t="shared" si="1"/>
        <v>611</v>
      </c>
      <c r="G12" s="84">
        <f t="shared" si="1"/>
        <v>610</v>
      </c>
      <c r="H12" s="85">
        <f t="shared" si="1"/>
        <v>1221</v>
      </c>
      <c r="I12" s="67">
        <f>(H12-E12)*100/E12</f>
        <v>-18.7624750499002</v>
      </c>
      <c r="L12" s="42" t="s">
        <v>59</v>
      </c>
      <c r="M12" s="45">
        <f aca="true" t="shared" si="2" ref="M12:V12">+M9+M10+M11</f>
        <v>49738</v>
      </c>
      <c r="N12" s="136">
        <f t="shared" si="2"/>
        <v>44029</v>
      </c>
      <c r="O12" s="43">
        <f t="shared" si="2"/>
        <v>93767</v>
      </c>
      <c r="P12" s="43">
        <f t="shared" si="2"/>
        <v>7268</v>
      </c>
      <c r="Q12" s="43">
        <f t="shared" si="2"/>
        <v>101035</v>
      </c>
      <c r="R12" s="45">
        <f t="shared" si="2"/>
        <v>51800</v>
      </c>
      <c r="S12" s="136">
        <f t="shared" si="2"/>
        <v>49157</v>
      </c>
      <c r="T12" s="43">
        <f t="shared" si="2"/>
        <v>100957</v>
      </c>
      <c r="U12" s="43">
        <f t="shared" si="2"/>
        <v>7184</v>
      </c>
      <c r="V12" s="43">
        <f t="shared" si="2"/>
        <v>108141</v>
      </c>
      <c r="W12" s="67">
        <f t="shared" si="0"/>
        <v>7.033206314643441</v>
      </c>
    </row>
    <row r="13" spans="2:23" ht="13.5" thickTop="1">
      <c r="B13" s="4" t="s">
        <v>18</v>
      </c>
      <c r="C13" s="78">
        <v>240</v>
      </c>
      <c r="D13" s="79">
        <v>239</v>
      </c>
      <c r="E13" s="80">
        <f>+D13+C13</f>
        <v>479</v>
      </c>
      <c r="F13" s="78">
        <v>170</v>
      </c>
      <c r="G13" s="79">
        <v>181</v>
      </c>
      <c r="H13" s="80">
        <f>F13+G13</f>
        <v>351</v>
      </c>
      <c r="I13" s="66">
        <f aca="true" t="shared" si="3" ref="I13:I18">(H13-E13)/E13*100</f>
        <v>-26.722338204592898</v>
      </c>
      <c r="L13" s="4" t="s">
        <v>18</v>
      </c>
      <c r="M13" s="32">
        <v>15668</v>
      </c>
      <c r="N13" s="39">
        <v>14787</v>
      </c>
      <c r="O13" s="36">
        <f>+N13+M13</f>
        <v>30455</v>
      </c>
      <c r="P13" s="37">
        <v>1655</v>
      </c>
      <c r="Q13" s="38">
        <f>+P13+O13</f>
        <v>32110</v>
      </c>
      <c r="R13" s="32">
        <v>17909</v>
      </c>
      <c r="S13" s="39">
        <v>17454</v>
      </c>
      <c r="T13" s="36">
        <f>+S13+R13</f>
        <v>35363</v>
      </c>
      <c r="U13" s="37">
        <v>1843</v>
      </c>
      <c r="V13" s="34">
        <f>T13+U13</f>
        <v>37206</v>
      </c>
      <c r="W13" s="66">
        <f t="shared" si="0"/>
        <v>15.870445344129555</v>
      </c>
    </row>
    <row r="14" spans="2:23" ht="12.75">
      <c r="B14" s="4" t="s">
        <v>19</v>
      </c>
      <c r="C14" s="32">
        <v>228</v>
      </c>
      <c r="D14" s="33">
        <v>225</v>
      </c>
      <c r="E14" s="34">
        <f>+D14+C14</f>
        <v>453</v>
      </c>
      <c r="F14" s="32">
        <v>149</v>
      </c>
      <c r="G14" s="33">
        <v>157</v>
      </c>
      <c r="H14" s="34">
        <f>F14+G14</f>
        <v>306</v>
      </c>
      <c r="I14" s="66">
        <f t="shared" si="3"/>
        <v>-32.450331125827816</v>
      </c>
      <c r="L14" s="4" t="s">
        <v>19</v>
      </c>
      <c r="M14" s="32">
        <v>13639</v>
      </c>
      <c r="N14" s="39">
        <v>12919</v>
      </c>
      <c r="O14" s="36">
        <f>+N14+M14</f>
        <v>26558</v>
      </c>
      <c r="P14" s="37">
        <v>2470</v>
      </c>
      <c r="Q14" s="38">
        <f>+P14+O14</f>
        <v>29028</v>
      </c>
      <c r="R14" s="32">
        <v>16076</v>
      </c>
      <c r="S14" s="39">
        <v>16586</v>
      </c>
      <c r="T14" s="36">
        <f>+S14+R14</f>
        <v>32662</v>
      </c>
      <c r="U14" s="37">
        <v>1389</v>
      </c>
      <c r="V14" s="34">
        <f>T14+U14</f>
        <v>34051</v>
      </c>
      <c r="W14" s="66">
        <f t="shared" si="0"/>
        <v>17.303982361857518</v>
      </c>
    </row>
    <row r="15" spans="2:23" ht="13.5" thickBot="1">
      <c r="B15" s="4" t="s">
        <v>20</v>
      </c>
      <c r="C15" s="32">
        <v>226</v>
      </c>
      <c r="D15" s="33">
        <v>227</v>
      </c>
      <c r="E15" s="34">
        <f>+D15+C15</f>
        <v>453</v>
      </c>
      <c r="F15" s="32">
        <v>151</v>
      </c>
      <c r="G15" s="33">
        <v>161</v>
      </c>
      <c r="H15" s="34">
        <f>F15+G15</f>
        <v>312</v>
      </c>
      <c r="I15" s="66">
        <f t="shared" si="3"/>
        <v>-31.125827814569533</v>
      </c>
      <c r="L15" s="4" t="s">
        <v>20</v>
      </c>
      <c r="M15" s="32">
        <v>12771</v>
      </c>
      <c r="N15" s="39">
        <v>13043</v>
      </c>
      <c r="O15" s="36">
        <f>+N15+M15</f>
        <v>25814</v>
      </c>
      <c r="P15" s="37">
        <v>2663</v>
      </c>
      <c r="Q15" s="38">
        <f>+P15+O15</f>
        <v>28477</v>
      </c>
      <c r="R15" s="32">
        <v>13741</v>
      </c>
      <c r="S15" s="39">
        <v>15159</v>
      </c>
      <c r="T15" s="36">
        <f>+S15+R15</f>
        <v>28900</v>
      </c>
      <c r="U15" s="37">
        <v>1698</v>
      </c>
      <c r="V15" s="34">
        <f>T15+U15</f>
        <v>30598</v>
      </c>
      <c r="W15" s="66">
        <f t="shared" si="0"/>
        <v>7.448116023457526</v>
      </c>
    </row>
    <row r="16" spans="2:23" ht="14.25" thickBot="1" thickTop="1">
      <c r="B16" s="47" t="s">
        <v>21</v>
      </c>
      <c r="C16" s="48">
        <f>C13+C14+C15</f>
        <v>694</v>
      </c>
      <c r="D16" s="49">
        <f>D13+D14+D15</f>
        <v>691</v>
      </c>
      <c r="E16" s="50">
        <f>+E15+E14+E13</f>
        <v>1385</v>
      </c>
      <c r="F16" s="48">
        <f>F13+F14+F15</f>
        <v>470</v>
      </c>
      <c r="G16" s="49">
        <f>G13+G14+G15</f>
        <v>499</v>
      </c>
      <c r="H16" s="48">
        <f>H14+H13+H15</f>
        <v>969</v>
      </c>
      <c r="I16" s="67">
        <f t="shared" si="3"/>
        <v>-30.03610108303249</v>
      </c>
      <c r="L16" s="47" t="s">
        <v>21</v>
      </c>
      <c r="M16" s="48">
        <f>M13+M14+M15</f>
        <v>42078</v>
      </c>
      <c r="N16" s="52">
        <f>N13+N14+N15</f>
        <v>40749</v>
      </c>
      <c r="O16" s="52">
        <f>O13+O14+O15</f>
        <v>82827</v>
      </c>
      <c r="P16" s="50">
        <f>P13+P14+P15</f>
        <v>6788</v>
      </c>
      <c r="Q16" s="52">
        <f>+Q15+Q14+Q13</f>
        <v>89615</v>
      </c>
      <c r="R16" s="48">
        <f>R13+R14+R15</f>
        <v>47726</v>
      </c>
      <c r="S16" s="52">
        <f>S13+S14+S15</f>
        <v>49199</v>
      </c>
      <c r="T16" s="52">
        <f>T13+T14+T15</f>
        <v>96925</v>
      </c>
      <c r="U16" s="50">
        <f>U13+U14+U15</f>
        <v>4930</v>
      </c>
      <c r="V16" s="52">
        <f>V14+V13+V15</f>
        <v>101855</v>
      </c>
      <c r="W16" s="67">
        <f t="shared" si="0"/>
        <v>13.658427718573899</v>
      </c>
    </row>
    <row r="17" spans="2:23" ht="13.5" thickTop="1">
      <c r="B17" s="4" t="s">
        <v>22</v>
      </c>
      <c r="C17" s="88">
        <v>182</v>
      </c>
      <c r="D17" s="89">
        <v>182</v>
      </c>
      <c r="E17" s="34">
        <f>+D17+C17</f>
        <v>364</v>
      </c>
      <c r="F17" s="88">
        <v>122</v>
      </c>
      <c r="G17" s="89">
        <v>131</v>
      </c>
      <c r="H17" s="34">
        <f>F17+G17</f>
        <v>253</v>
      </c>
      <c r="I17" s="66">
        <f t="shared" si="3"/>
        <v>-30.494505494505496</v>
      </c>
      <c r="L17" s="4" t="s">
        <v>22</v>
      </c>
      <c r="M17" s="137">
        <v>13299</v>
      </c>
      <c r="N17" s="39">
        <v>12288</v>
      </c>
      <c r="O17" s="36">
        <f>+N17+M17</f>
        <v>25587</v>
      </c>
      <c r="P17" s="37">
        <v>2536</v>
      </c>
      <c r="Q17" s="38">
        <f>+P17+O17</f>
        <v>28123</v>
      </c>
      <c r="R17" s="32">
        <v>11733</v>
      </c>
      <c r="S17" s="39">
        <v>11958</v>
      </c>
      <c r="T17" s="36">
        <f>+S17+R17</f>
        <v>23691</v>
      </c>
      <c r="U17" s="37">
        <v>1301</v>
      </c>
      <c r="V17" s="38">
        <f>SUM(T17:U17)</f>
        <v>24992</v>
      </c>
      <c r="W17" s="66">
        <f t="shared" si="0"/>
        <v>-11.13323614123671</v>
      </c>
    </row>
    <row r="18" spans="2:23" ht="12.75">
      <c r="B18" s="4" t="s">
        <v>23</v>
      </c>
      <c r="C18" s="88">
        <v>178</v>
      </c>
      <c r="D18" s="89">
        <v>177</v>
      </c>
      <c r="E18" s="34">
        <f>+D18+C18</f>
        <v>355</v>
      </c>
      <c r="F18" s="88">
        <v>149</v>
      </c>
      <c r="G18" s="89">
        <v>157</v>
      </c>
      <c r="H18" s="34">
        <f>F18+G18</f>
        <v>306</v>
      </c>
      <c r="I18" s="66">
        <f t="shared" si="3"/>
        <v>-13.802816901408452</v>
      </c>
      <c r="L18" s="4" t="s">
        <v>23</v>
      </c>
      <c r="M18" s="32">
        <v>13307</v>
      </c>
      <c r="N18" s="39">
        <v>12153</v>
      </c>
      <c r="O18" s="36">
        <f>+N18+M18</f>
        <v>25460</v>
      </c>
      <c r="P18" s="37">
        <v>2288</v>
      </c>
      <c r="Q18" s="38">
        <f>+P18+O18</f>
        <v>27748</v>
      </c>
      <c r="R18" s="32">
        <v>12407</v>
      </c>
      <c r="S18" s="39">
        <v>11546</v>
      </c>
      <c r="T18" s="36">
        <f>+S18+R18</f>
        <v>23953</v>
      </c>
      <c r="U18" s="37">
        <v>1524</v>
      </c>
      <c r="V18" s="34">
        <f>SUM(T18:U18)</f>
        <v>25477</v>
      </c>
      <c r="W18" s="66">
        <f aca="true" t="shared" si="4" ref="W18:W26">(V18-Q18)/Q18*100</f>
        <v>-8.184373648551247</v>
      </c>
    </row>
    <row r="19" spans="2:23" ht="13.5" thickBot="1">
      <c r="B19" s="4" t="s">
        <v>24</v>
      </c>
      <c r="C19" s="88">
        <v>173</v>
      </c>
      <c r="D19" s="89">
        <v>174</v>
      </c>
      <c r="E19" s="34">
        <f>+D19+C19</f>
        <v>347</v>
      </c>
      <c r="F19" s="88">
        <v>119</v>
      </c>
      <c r="G19" s="89">
        <v>121</v>
      </c>
      <c r="H19" s="34">
        <f>F19+G19</f>
        <v>240</v>
      </c>
      <c r="I19" s="66">
        <f>(H19-E19)/E19*100</f>
        <v>-30.835734870317005</v>
      </c>
      <c r="L19" s="4" t="s">
        <v>24</v>
      </c>
      <c r="M19" s="32">
        <v>12175</v>
      </c>
      <c r="N19" s="39">
        <v>12210</v>
      </c>
      <c r="O19" s="54">
        <f>+N19+M19</f>
        <v>24385</v>
      </c>
      <c r="P19" s="55">
        <v>2047</v>
      </c>
      <c r="Q19" s="38">
        <f>+P19+O19</f>
        <v>26432</v>
      </c>
      <c r="R19" s="32">
        <v>10960</v>
      </c>
      <c r="S19" s="39">
        <v>10963</v>
      </c>
      <c r="T19" s="54">
        <f>+S19+R19</f>
        <v>21923</v>
      </c>
      <c r="U19" s="55">
        <v>1631</v>
      </c>
      <c r="V19" s="34">
        <f>SUM(T19:U19)</f>
        <v>23554</v>
      </c>
      <c r="W19" s="66">
        <f t="shared" si="4"/>
        <v>-10.888317191283294</v>
      </c>
    </row>
    <row r="20" spans="2:23" ht="14.25" thickBot="1" thickTop="1">
      <c r="B20" s="47" t="s">
        <v>25</v>
      </c>
      <c r="C20" s="48">
        <f aca="true" t="shared" si="5" ref="C20:H20">+C17+C18+C19</f>
        <v>533</v>
      </c>
      <c r="D20" s="138">
        <f t="shared" si="5"/>
        <v>533</v>
      </c>
      <c r="E20" s="139">
        <f t="shared" si="5"/>
        <v>1066</v>
      </c>
      <c r="F20" s="43">
        <f t="shared" si="5"/>
        <v>390</v>
      </c>
      <c r="G20" s="56">
        <f t="shared" si="5"/>
        <v>409</v>
      </c>
      <c r="H20" s="56">
        <f t="shared" si="5"/>
        <v>799</v>
      </c>
      <c r="I20" s="86">
        <f>(H20-E20)*100/E20</f>
        <v>-25.046904315196997</v>
      </c>
      <c r="L20" s="47" t="s">
        <v>25</v>
      </c>
      <c r="M20" s="48">
        <f aca="true" t="shared" si="6" ref="M20:V20">+M17+M18+M19</f>
        <v>38781</v>
      </c>
      <c r="N20" s="48">
        <f t="shared" si="6"/>
        <v>36651</v>
      </c>
      <c r="O20" s="50">
        <f t="shared" si="6"/>
        <v>75432</v>
      </c>
      <c r="P20" s="50">
        <f t="shared" si="6"/>
        <v>6871</v>
      </c>
      <c r="Q20" s="50">
        <f t="shared" si="6"/>
        <v>82303</v>
      </c>
      <c r="R20" s="48">
        <f t="shared" si="6"/>
        <v>35100</v>
      </c>
      <c r="S20" s="48">
        <f t="shared" si="6"/>
        <v>34467</v>
      </c>
      <c r="T20" s="50">
        <f t="shared" si="6"/>
        <v>69567</v>
      </c>
      <c r="U20" s="50">
        <f t="shared" si="6"/>
        <v>4456</v>
      </c>
      <c r="V20" s="50">
        <f t="shared" si="6"/>
        <v>74023</v>
      </c>
      <c r="W20" s="87">
        <f t="shared" si="4"/>
        <v>-10.060386620171805</v>
      </c>
    </row>
    <row r="21" spans="2:23" ht="13.5" thickTop="1">
      <c r="B21" s="4" t="s">
        <v>26</v>
      </c>
      <c r="C21" s="32">
        <v>180</v>
      </c>
      <c r="D21" s="33">
        <v>180</v>
      </c>
      <c r="E21" s="140">
        <f>+D21+C21</f>
        <v>360</v>
      </c>
      <c r="F21" s="32">
        <v>112</v>
      </c>
      <c r="G21" s="33">
        <v>115</v>
      </c>
      <c r="H21" s="61">
        <f>F21+G21</f>
        <v>227</v>
      </c>
      <c r="I21" s="66">
        <f>(H21-E21)/E21*100</f>
        <v>-36.94444444444444</v>
      </c>
      <c r="L21" s="4" t="s">
        <v>27</v>
      </c>
      <c r="M21" s="32">
        <v>12088</v>
      </c>
      <c r="N21" s="39">
        <v>11875</v>
      </c>
      <c r="O21" s="54">
        <f>+N21+M21</f>
        <v>23963</v>
      </c>
      <c r="P21" s="62">
        <v>2201</v>
      </c>
      <c r="Q21" s="38">
        <f>+P21+O21</f>
        <v>26164</v>
      </c>
      <c r="R21" s="32">
        <v>11479</v>
      </c>
      <c r="S21" s="39">
        <v>11091</v>
      </c>
      <c r="T21" s="54">
        <f>+S21+R21</f>
        <v>22570</v>
      </c>
      <c r="U21" s="62">
        <v>973</v>
      </c>
      <c r="V21" s="34">
        <f>T21+U21</f>
        <v>23543</v>
      </c>
      <c r="W21" s="90">
        <f t="shared" si="4"/>
        <v>-10.017581409570402</v>
      </c>
    </row>
    <row r="22" spans="2:23" ht="12.75">
      <c r="B22" s="4" t="s">
        <v>28</v>
      </c>
      <c r="C22" s="32">
        <v>196</v>
      </c>
      <c r="D22" s="33">
        <v>196</v>
      </c>
      <c r="E22" s="36">
        <f>+D22+C22</f>
        <v>392</v>
      </c>
      <c r="F22" s="32">
        <v>101</v>
      </c>
      <c r="G22" s="33">
        <v>102</v>
      </c>
      <c r="H22" s="34">
        <f>F22+G22</f>
        <v>203</v>
      </c>
      <c r="I22" s="66">
        <f>(H22-E22)/E22*100</f>
        <v>-48.214285714285715</v>
      </c>
      <c r="L22" s="4" t="s">
        <v>28</v>
      </c>
      <c r="M22" s="32">
        <v>13743</v>
      </c>
      <c r="N22" s="39">
        <v>13092</v>
      </c>
      <c r="O22" s="54">
        <f>+N22+M22</f>
        <v>26835</v>
      </c>
      <c r="P22" s="37">
        <v>1856</v>
      </c>
      <c r="Q22" s="38">
        <f>+P22+O22</f>
        <v>28691</v>
      </c>
      <c r="R22" s="32">
        <v>11747</v>
      </c>
      <c r="S22" s="39">
        <v>11222</v>
      </c>
      <c r="T22" s="36">
        <f>+S22+R22</f>
        <v>22969</v>
      </c>
      <c r="U22" s="37">
        <v>236</v>
      </c>
      <c r="V22" s="34">
        <f>SUM(T22:U22)</f>
        <v>23205</v>
      </c>
      <c r="W22" s="66">
        <f t="shared" si="4"/>
        <v>-19.120978704123246</v>
      </c>
    </row>
    <row r="23" spans="2:23" ht="13.5" thickBot="1">
      <c r="B23" s="4" t="s">
        <v>29</v>
      </c>
      <c r="C23" s="32">
        <v>176</v>
      </c>
      <c r="D23" s="63">
        <v>176</v>
      </c>
      <c r="E23" s="64">
        <f>+D23+C23</f>
        <v>352</v>
      </c>
      <c r="F23" s="32">
        <v>101</v>
      </c>
      <c r="G23" s="63">
        <v>101</v>
      </c>
      <c r="H23" s="34">
        <f>F23+G23</f>
        <v>202</v>
      </c>
      <c r="I23" s="66">
        <f>(H23-E23)/E23*100</f>
        <v>-42.61363636363637</v>
      </c>
      <c r="J23" s="53"/>
      <c r="L23" s="4" t="s">
        <v>29</v>
      </c>
      <c r="M23" s="32">
        <v>10331</v>
      </c>
      <c r="N23" s="39">
        <v>10285</v>
      </c>
      <c r="O23" s="54">
        <f>+N23+M23</f>
        <v>20616</v>
      </c>
      <c r="P23" s="55">
        <v>2459</v>
      </c>
      <c r="Q23" s="38">
        <f>+P23+O23</f>
        <v>23075</v>
      </c>
      <c r="R23" s="32">
        <v>8315</v>
      </c>
      <c r="S23" s="39">
        <v>7846</v>
      </c>
      <c r="T23" s="36">
        <f>+S23+R23</f>
        <v>16161</v>
      </c>
      <c r="U23" s="55">
        <v>491</v>
      </c>
      <c r="V23" s="34">
        <f>SUM(T23:U23)</f>
        <v>16652</v>
      </c>
      <c r="W23" s="66">
        <f t="shared" si="4"/>
        <v>-27.835319609967495</v>
      </c>
    </row>
    <row r="24" spans="2:23" ht="14.25" customHeight="1" thickBot="1" thickTop="1">
      <c r="B24" s="42" t="s">
        <v>30</v>
      </c>
      <c r="C24" s="45">
        <f aca="true" t="shared" si="7" ref="C24:H24">+C21+C22+C23</f>
        <v>552</v>
      </c>
      <c r="D24" s="136">
        <f t="shared" si="7"/>
        <v>552</v>
      </c>
      <c r="E24" s="43">
        <f t="shared" si="7"/>
        <v>1104</v>
      </c>
      <c r="F24" s="45">
        <f t="shared" si="7"/>
        <v>314</v>
      </c>
      <c r="G24" s="136">
        <f t="shared" si="7"/>
        <v>318</v>
      </c>
      <c r="H24" s="43">
        <f t="shared" si="7"/>
        <v>632</v>
      </c>
      <c r="I24" s="86">
        <f>(H24-E24)/E24*100</f>
        <v>-42.7536231884058</v>
      </c>
      <c r="J24" s="58"/>
      <c r="K24" s="59"/>
      <c r="L24" s="42" t="s">
        <v>30</v>
      </c>
      <c r="M24" s="48">
        <f aca="true" t="shared" si="8" ref="M24:V24">+M21+M22+M23</f>
        <v>36162</v>
      </c>
      <c r="N24" s="48">
        <f t="shared" si="8"/>
        <v>35252</v>
      </c>
      <c r="O24" s="50">
        <f t="shared" si="8"/>
        <v>71414</v>
      </c>
      <c r="P24" s="50">
        <f t="shared" si="8"/>
        <v>6516</v>
      </c>
      <c r="Q24" s="50">
        <f t="shared" si="8"/>
        <v>77930</v>
      </c>
      <c r="R24" s="43">
        <f t="shared" si="8"/>
        <v>31541</v>
      </c>
      <c r="S24" s="44">
        <f t="shared" si="8"/>
        <v>30159</v>
      </c>
      <c r="T24" s="43">
        <f t="shared" si="8"/>
        <v>61700</v>
      </c>
      <c r="U24" s="43">
        <f t="shared" si="8"/>
        <v>1700</v>
      </c>
      <c r="V24" s="46">
        <f t="shared" si="8"/>
        <v>63400</v>
      </c>
      <c r="W24" s="86">
        <f t="shared" si="4"/>
        <v>-18.644937764660593</v>
      </c>
    </row>
    <row r="25" spans="2:23" ht="14.25" thickBot="1" thickTop="1">
      <c r="B25" s="42" t="s">
        <v>69</v>
      </c>
      <c r="C25" s="83">
        <f aca="true" t="shared" si="9" ref="C25:H25">+C16+C20+C21+C22+C23</f>
        <v>1779</v>
      </c>
      <c r="D25" s="84">
        <f t="shared" si="9"/>
        <v>1776</v>
      </c>
      <c r="E25" s="85">
        <f t="shared" si="9"/>
        <v>3555</v>
      </c>
      <c r="F25" s="83">
        <f t="shared" si="9"/>
        <v>1174</v>
      </c>
      <c r="G25" s="84">
        <f t="shared" si="9"/>
        <v>1226</v>
      </c>
      <c r="H25" s="85">
        <f t="shared" si="9"/>
        <v>2400</v>
      </c>
      <c r="I25" s="67">
        <f>(H25-E25)*100/E25</f>
        <v>-32.48945147679325</v>
      </c>
      <c r="L25" s="42" t="s">
        <v>69</v>
      </c>
      <c r="M25" s="45">
        <f aca="true" t="shared" si="10" ref="M25:V25">+M16+M20+M21+M22+M23</f>
        <v>117021</v>
      </c>
      <c r="N25" s="136">
        <f t="shared" si="10"/>
        <v>112652</v>
      </c>
      <c r="O25" s="43">
        <f t="shared" si="10"/>
        <v>229673</v>
      </c>
      <c r="P25" s="43">
        <f t="shared" si="10"/>
        <v>20175</v>
      </c>
      <c r="Q25" s="43">
        <f t="shared" si="10"/>
        <v>249848</v>
      </c>
      <c r="R25" s="45">
        <f t="shared" si="10"/>
        <v>114367</v>
      </c>
      <c r="S25" s="136">
        <f t="shared" si="10"/>
        <v>113825</v>
      </c>
      <c r="T25" s="43">
        <f t="shared" si="10"/>
        <v>228192</v>
      </c>
      <c r="U25" s="43">
        <f t="shared" si="10"/>
        <v>11086</v>
      </c>
      <c r="V25" s="43">
        <f t="shared" si="10"/>
        <v>239278</v>
      </c>
      <c r="W25" s="67">
        <f t="shared" si="4"/>
        <v>-4.230572187890237</v>
      </c>
    </row>
    <row r="26" spans="2:23" ht="14.25" thickBot="1" thickTop="1">
      <c r="B26" s="42" t="s">
        <v>9</v>
      </c>
      <c r="C26" s="45">
        <f aca="true" t="shared" si="11" ref="C26:H26">+C16+C20+C24+C12</f>
        <v>2528</v>
      </c>
      <c r="D26" s="136">
        <f t="shared" si="11"/>
        <v>2530</v>
      </c>
      <c r="E26" s="43">
        <f t="shared" si="11"/>
        <v>5058</v>
      </c>
      <c r="F26" s="45">
        <f t="shared" si="11"/>
        <v>1785</v>
      </c>
      <c r="G26" s="136">
        <f t="shared" si="11"/>
        <v>1836</v>
      </c>
      <c r="H26" s="43">
        <f t="shared" si="11"/>
        <v>3621</v>
      </c>
      <c r="I26" s="67">
        <f>(H26-E26)/E26*100</f>
        <v>-28.410438908659547</v>
      </c>
      <c r="L26" s="42" t="s">
        <v>9</v>
      </c>
      <c r="M26" s="45">
        <f aca="true" t="shared" si="12" ref="M26:V26">+M16+M20+M24+M12</f>
        <v>166759</v>
      </c>
      <c r="N26" s="136">
        <f t="shared" si="12"/>
        <v>156681</v>
      </c>
      <c r="O26" s="43">
        <f t="shared" si="12"/>
        <v>323440</v>
      </c>
      <c r="P26" s="43">
        <f t="shared" si="12"/>
        <v>27443</v>
      </c>
      <c r="Q26" s="43">
        <f t="shared" si="12"/>
        <v>350883</v>
      </c>
      <c r="R26" s="45">
        <f t="shared" si="12"/>
        <v>166167</v>
      </c>
      <c r="S26" s="136">
        <f t="shared" si="12"/>
        <v>162982</v>
      </c>
      <c r="T26" s="43">
        <f t="shared" si="12"/>
        <v>329149</v>
      </c>
      <c r="U26" s="43">
        <f t="shared" si="12"/>
        <v>18270</v>
      </c>
      <c r="V26" s="43">
        <f t="shared" si="12"/>
        <v>347419</v>
      </c>
      <c r="W26" s="67">
        <f t="shared" si="4"/>
        <v>-0.9872236614484031</v>
      </c>
    </row>
    <row r="27" spans="2:12" ht="13.5" thickTop="1">
      <c r="B27" s="68" t="s">
        <v>67</v>
      </c>
      <c r="L27" s="68" t="s">
        <v>67</v>
      </c>
    </row>
    <row r="28" spans="2:23" ht="12.75">
      <c r="B28" s="316" t="s">
        <v>31</v>
      </c>
      <c r="C28" s="316"/>
      <c r="D28" s="316"/>
      <c r="E28" s="316"/>
      <c r="F28" s="316"/>
      <c r="G28" s="316"/>
      <c r="H28" s="316"/>
      <c r="I28" s="316"/>
      <c r="L28" s="316" t="s">
        <v>32</v>
      </c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</row>
    <row r="29" spans="2:23" ht="15.75">
      <c r="B29" s="317" t="s">
        <v>33</v>
      </c>
      <c r="C29" s="317"/>
      <c r="D29" s="317"/>
      <c r="E29" s="317"/>
      <c r="F29" s="317"/>
      <c r="G29" s="317"/>
      <c r="H29" s="317"/>
      <c r="I29" s="317"/>
      <c r="L29" s="317" t="s">
        <v>34</v>
      </c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</row>
    <row r="30" ht="13.5" thickBot="1"/>
    <row r="31" spans="2:23" ht="17.25" thickBot="1" thickTop="1">
      <c r="B31" s="2"/>
      <c r="C31" s="318" t="s">
        <v>66</v>
      </c>
      <c r="D31" s="319"/>
      <c r="E31" s="320"/>
      <c r="F31" s="321" t="s">
        <v>65</v>
      </c>
      <c r="G31" s="322"/>
      <c r="H31" s="323"/>
      <c r="I31" s="3" t="s">
        <v>4</v>
      </c>
      <c r="L31" s="2"/>
      <c r="M31" s="324" t="s">
        <v>66</v>
      </c>
      <c r="N31" s="325"/>
      <c r="O31" s="325"/>
      <c r="P31" s="325"/>
      <c r="Q31" s="326"/>
      <c r="R31" s="327" t="s">
        <v>65</v>
      </c>
      <c r="S31" s="328"/>
      <c r="T31" s="328"/>
      <c r="U31" s="328"/>
      <c r="V31" s="329"/>
      <c r="W31" s="3" t="s">
        <v>4</v>
      </c>
    </row>
    <row r="32" spans="2:23" ht="13.5" thickTop="1">
      <c r="B32" s="4" t="s">
        <v>5</v>
      </c>
      <c r="C32" s="5"/>
      <c r="D32" s="6"/>
      <c r="E32" s="7"/>
      <c r="F32" s="5"/>
      <c r="G32" s="6"/>
      <c r="H32" s="7"/>
      <c r="I32" s="8" t="s">
        <v>6</v>
      </c>
      <c r="L32" s="4" t="s">
        <v>5</v>
      </c>
      <c r="M32" s="5"/>
      <c r="N32" s="9"/>
      <c r="O32" s="10"/>
      <c r="P32" s="11"/>
      <c r="Q32" s="12"/>
      <c r="R32" s="5"/>
      <c r="S32" s="9"/>
      <c r="T32" s="10"/>
      <c r="U32" s="11"/>
      <c r="V32" s="12"/>
      <c r="W32" s="8" t="s">
        <v>6</v>
      </c>
    </row>
    <row r="33" spans="2:23" ht="13.5" thickBot="1">
      <c r="B33" s="13"/>
      <c r="C33" s="14" t="s">
        <v>7</v>
      </c>
      <c r="D33" s="297" t="s">
        <v>8</v>
      </c>
      <c r="E33" s="15" t="s">
        <v>9</v>
      </c>
      <c r="F33" s="14" t="s">
        <v>7</v>
      </c>
      <c r="G33" s="297" t="s">
        <v>8</v>
      </c>
      <c r="H33" s="15" t="s">
        <v>9</v>
      </c>
      <c r="I33" s="16"/>
      <c r="L33" s="13"/>
      <c r="M33" s="17" t="s">
        <v>10</v>
      </c>
      <c r="N33" s="18" t="s">
        <v>11</v>
      </c>
      <c r="O33" s="19" t="s">
        <v>12</v>
      </c>
      <c r="P33" s="20" t="s">
        <v>13</v>
      </c>
      <c r="Q33" s="21" t="s">
        <v>9</v>
      </c>
      <c r="R33" s="17" t="s">
        <v>10</v>
      </c>
      <c r="S33" s="18" t="s">
        <v>11</v>
      </c>
      <c r="T33" s="19" t="s">
        <v>12</v>
      </c>
      <c r="U33" s="20" t="s">
        <v>13</v>
      </c>
      <c r="V33" s="21" t="s">
        <v>9</v>
      </c>
      <c r="W33" s="16"/>
    </row>
    <row r="34" spans="2:23" ht="5.25" customHeight="1" thickTop="1">
      <c r="B34" s="4"/>
      <c r="C34" s="22"/>
      <c r="D34" s="23"/>
      <c r="E34" s="24"/>
      <c r="F34" s="22"/>
      <c r="G34" s="23"/>
      <c r="H34" s="24"/>
      <c r="I34" s="25"/>
      <c r="L34" s="4"/>
      <c r="M34" s="26"/>
      <c r="N34" s="27"/>
      <c r="O34" s="28"/>
      <c r="P34" s="29"/>
      <c r="Q34" s="30"/>
      <c r="R34" s="26"/>
      <c r="S34" s="27"/>
      <c r="T34" s="28"/>
      <c r="U34" s="29"/>
      <c r="V34" s="31"/>
      <c r="W34" s="11"/>
    </row>
    <row r="35" spans="2:23" ht="12.75">
      <c r="B35" s="4" t="s">
        <v>14</v>
      </c>
      <c r="C35" s="78">
        <v>819</v>
      </c>
      <c r="D35" s="79">
        <v>812</v>
      </c>
      <c r="E35" s="80">
        <f>C35+D35</f>
        <v>1631</v>
      </c>
      <c r="F35" s="32">
        <v>875</v>
      </c>
      <c r="G35" s="33">
        <v>878</v>
      </c>
      <c r="H35" s="34">
        <f>SUM(F35:G35)</f>
        <v>1753</v>
      </c>
      <c r="I35" s="66">
        <f>(H35-E35)*100/E35</f>
        <v>7.480073574494176</v>
      </c>
      <c r="L35" s="4" t="s">
        <v>14</v>
      </c>
      <c r="M35" s="32">
        <v>115339</v>
      </c>
      <c r="N35" s="39">
        <v>116499</v>
      </c>
      <c r="O35" s="36">
        <f>SUM(M35:N35)</f>
        <v>231838</v>
      </c>
      <c r="P35" s="37">
        <v>19</v>
      </c>
      <c r="Q35" s="34">
        <f>O35+P35</f>
        <v>231857</v>
      </c>
      <c r="R35" s="32">
        <v>119498</v>
      </c>
      <c r="S35" s="39">
        <v>124807</v>
      </c>
      <c r="T35" s="54">
        <f>SUM(R35:S35)</f>
        <v>244305</v>
      </c>
      <c r="U35" s="37">
        <v>52</v>
      </c>
      <c r="V35" s="34">
        <f>T35+U35</f>
        <v>244357</v>
      </c>
      <c r="W35" s="66">
        <f>(V35-Q35)/Q35*100</f>
        <v>5.391254091961856</v>
      </c>
    </row>
    <row r="36" spans="2:23" ht="12.75">
      <c r="B36" s="4" t="s">
        <v>15</v>
      </c>
      <c r="C36" s="78">
        <v>864</v>
      </c>
      <c r="D36" s="79">
        <v>863</v>
      </c>
      <c r="E36" s="80">
        <f>C36+D36</f>
        <v>1727</v>
      </c>
      <c r="F36" s="32">
        <v>983</v>
      </c>
      <c r="G36" s="33">
        <v>981</v>
      </c>
      <c r="H36" s="34">
        <f>SUM(F36:G36)</f>
        <v>1964</v>
      </c>
      <c r="I36" s="66">
        <f>(H36-E36)*100/E36</f>
        <v>13.723219455703532</v>
      </c>
      <c r="L36" s="4" t="s">
        <v>15</v>
      </c>
      <c r="M36" s="32">
        <v>153173</v>
      </c>
      <c r="N36" s="39">
        <v>162266</v>
      </c>
      <c r="O36" s="36">
        <f>SUM(M36:N36)</f>
        <v>315439</v>
      </c>
      <c r="P36" s="37">
        <v>0</v>
      </c>
      <c r="Q36" s="34">
        <f>O36+P36</f>
        <v>315439</v>
      </c>
      <c r="R36" s="32">
        <v>138254</v>
      </c>
      <c r="S36" s="39">
        <v>140743</v>
      </c>
      <c r="T36" s="54">
        <f>SUM(R36:S36)</f>
        <v>278997</v>
      </c>
      <c r="U36" s="37">
        <v>0</v>
      </c>
      <c r="V36" s="34">
        <f>T36+U36</f>
        <v>278997</v>
      </c>
      <c r="W36" s="66">
        <f>(V36-Q36)/Q36*100</f>
        <v>-11.552788336255187</v>
      </c>
    </row>
    <row r="37" spans="2:23" ht="13.5" thickBot="1">
      <c r="B37" s="4" t="s">
        <v>16</v>
      </c>
      <c r="C37" s="81">
        <v>1041</v>
      </c>
      <c r="D37" s="82">
        <v>1038</v>
      </c>
      <c r="E37" s="80">
        <f>C37+D37</f>
        <v>2079</v>
      </c>
      <c r="F37" s="32">
        <v>1131</v>
      </c>
      <c r="G37" s="63">
        <v>1130</v>
      </c>
      <c r="H37" s="34">
        <f>SUM(F37:G37)</f>
        <v>2261</v>
      </c>
      <c r="I37" s="66">
        <f>(H37-E37)*100/E37</f>
        <v>8.754208754208754</v>
      </c>
      <c r="L37" s="4" t="s">
        <v>16</v>
      </c>
      <c r="M37" s="32">
        <v>187261</v>
      </c>
      <c r="N37" s="39">
        <v>184560</v>
      </c>
      <c r="O37" s="36">
        <f>SUM(M37:N37)</f>
        <v>371821</v>
      </c>
      <c r="P37" s="37">
        <v>45</v>
      </c>
      <c r="Q37" s="34">
        <f>O37+P37</f>
        <v>371866</v>
      </c>
      <c r="R37" s="32">
        <v>155995</v>
      </c>
      <c r="S37" s="39">
        <v>152873</v>
      </c>
      <c r="T37" s="54">
        <f>SUM(R37:S37)</f>
        <v>308868</v>
      </c>
      <c r="U37" s="37">
        <v>0</v>
      </c>
      <c r="V37" s="34">
        <f>T37+U37</f>
        <v>308868</v>
      </c>
      <c r="W37" s="66">
        <f>(V37-Q37)/Q37*100</f>
        <v>-16.94104865731204</v>
      </c>
    </row>
    <row r="38" spans="2:23" ht="14.25" thickBot="1" thickTop="1">
      <c r="B38" s="42" t="s">
        <v>59</v>
      </c>
      <c r="C38" s="85">
        <f aca="true" t="shared" si="13" ref="C38:H38">+C35+C36+C37</f>
        <v>2724</v>
      </c>
      <c r="D38" s="141">
        <f t="shared" si="13"/>
        <v>2713</v>
      </c>
      <c r="E38" s="83">
        <f t="shared" si="13"/>
        <v>5437</v>
      </c>
      <c r="F38" s="85">
        <f t="shared" si="13"/>
        <v>2989</v>
      </c>
      <c r="G38" s="141">
        <f t="shared" si="13"/>
        <v>2989</v>
      </c>
      <c r="H38" s="83">
        <f t="shared" si="13"/>
        <v>5978</v>
      </c>
      <c r="I38" s="67">
        <f>(H38-E38)*100/E38</f>
        <v>9.95034026117344</v>
      </c>
      <c r="L38" s="42" t="s">
        <v>59</v>
      </c>
      <c r="M38" s="45">
        <f aca="true" t="shared" si="14" ref="M38:V38">+M35+M36+M37</f>
        <v>455773</v>
      </c>
      <c r="N38" s="136">
        <f t="shared" si="14"/>
        <v>463325</v>
      </c>
      <c r="O38" s="43">
        <f t="shared" si="14"/>
        <v>919098</v>
      </c>
      <c r="P38" s="43">
        <f t="shared" si="14"/>
        <v>64</v>
      </c>
      <c r="Q38" s="43">
        <f t="shared" si="14"/>
        <v>919162</v>
      </c>
      <c r="R38" s="45">
        <f t="shared" si="14"/>
        <v>413747</v>
      </c>
      <c r="S38" s="136">
        <f t="shared" si="14"/>
        <v>418423</v>
      </c>
      <c r="T38" s="43">
        <f t="shared" si="14"/>
        <v>832170</v>
      </c>
      <c r="U38" s="43">
        <f t="shared" si="14"/>
        <v>52</v>
      </c>
      <c r="V38" s="43">
        <f t="shared" si="14"/>
        <v>832222</v>
      </c>
      <c r="W38" s="67">
        <f>(V38-Q38)/Q38*100</f>
        <v>-9.458615565047293</v>
      </c>
    </row>
    <row r="39" spans="2:23" ht="13.5" thickTop="1">
      <c r="B39" s="4" t="s">
        <v>18</v>
      </c>
      <c r="C39" s="78">
        <v>965</v>
      </c>
      <c r="D39" s="79">
        <v>966</v>
      </c>
      <c r="E39" s="92">
        <f>+D39+C39</f>
        <v>1931</v>
      </c>
      <c r="F39" s="78">
        <v>1123</v>
      </c>
      <c r="G39" s="79">
        <v>1115</v>
      </c>
      <c r="H39" s="80">
        <f>F39+G39</f>
        <v>2238</v>
      </c>
      <c r="I39" s="66">
        <f>(H39-E39)/E39*100</f>
        <v>15.898498187467633</v>
      </c>
      <c r="L39" s="4" t="s">
        <v>18</v>
      </c>
      <c r="M39" s="32">
        <v>165307</v>
      </c>
      <c r="N39" s="39">
        <v>188123</v>
      </c>
      <c r="O39" s="36">
        <f>SUM(M39:N39)</f>
        <v>353430</v>
      </c>
      <c r="P39" s="37">
        <v>0</v>
      </c>
      <c r="Q39" s="38">
        <f>+P39+O39</f>
        <v>353430</v>
      </c>
      <c r="R39" s="32">
        <v>144898</v>
      </c>
      <c r="S39" s="39">
        <v>160003</v>
      </c>
      <c r="T39" s="36">
        <f>SUM(R39:S39)</f>
        <v>304901</v>
      </c>
      <c r="U39" s="37">
        <v>0</v>
      </c>
      <c r="V39" s="34">
        <f>T39+U39</f>
        <v>304901</v>
      </c>
      <c r="W39" s="66">
        <f aca="true" t="shared" si="15" ref="W39:W52">(V39-Q39)/Q39*100</f>
        <v>-13.73086608380726</v>
      </c>
    </row>
    <row r="40" spans="2:23" ht="12.75">
      <c r="B40" s="4" t="s">
        <v>19</v>
      </c>
      <c r="C40" s="32">
        <v>833</v>
      </c>
      <c r="D40" s="33">
        <v>838</v>
      </c>
      <c r="E40" s="38">
        <f>+D40+C40</f>
        <v>1671</v>
      </c>
      <c r="F40" s="32">
        <v>1002</v>
      </c>
      <c r="G40" s="33">
        <v>993</v>
      </c>
      <c r="H40" s="34">
        <f>SUM(F40:G40)</f>
        <v>1995</v>
      </c>
      <c r="I40" s="66">
        <f>(H40-E40)*100/E40</f>
        <v>19.389587073608617</v>
      </c>
      <c r="L40" s="4" t="s">
        <v>19</v>
      </c>
      <c r="M40" s="32">
        <v>106768</v>
      </c>
      <c r="N40" s="39">
        <v>123603</v>
      </c>
      <c r="O40" s="36">
        <f>SUM(M40:N40)</f>
        <v>230371</v>
      </c>
      <c r="P40" s="37">
        <v>0</v>
      </c>
      <c r="Q40" s="38">
        <f>+P40+O40</f>
        <v>230371</v>
      </c>
      <c r="R40" s="32">
        <v>127761</v>
      </c>
      <c r="S40" s="39">
        <v>143010</v>
      </c>
      <c r="T40" s="36">
        <f>SUM(R40:S40)</f>
        <v>270771</v>
      </c>
      <c r="U40" s="37">
        <v>0</v>
      </c>
      <c r="V40" s="34">
        <f>T40+U40</f>
        <v>270771</v>
      </c>
      <c r="W40" s="66">
        <f t="shared" si="15"/>
        <v>17.536929561446538</v>
      </c>
    </row>
    <row r="41" spans="2:23" ht="13.5" thickBot="1">
      <c r="B41" s="70" t="s">
        <v>20</v>
      </c>
      <c r="C41" s="73">
        <v>891</v>
      </c>
      <c r="D41" s="33">
        <v>891</v>
      </c>
      <c r="E41" s="71">
        <f>+D41+C41</f>
        <v>1782</v>
      </c>
      <c r="F41" s="73">
        <v>1008</v>
      </c>
      <c r="G41" s="33">
        <v>999</v>
      </c>
      <c r="H41" s="34">
        <f>SUM(F41:G41)</f>
        <v>2007</v>
      </c>
      <c r="I41" s="66">
        <f>(H41-E41)*100/E41</f>
        <v>12.626262626262626</v>
      </c>
      <c r="L41" s="96" t="s">
        <v>20</v>
      </c>
      <c r="M41" s="97">
        <v>96585</v>
      </c>
      <c r="N41" s="39">
        <v>109176</v>
      </c>
      <c r="O41" s="36">
        <f>SUM(M41:N41)</f>
        <v>205761</v>
      </c>
      <c r="P41" s="98">
        <v>0</v>
      </c>
      <c r="Q41" s="99">
        <f>+P41+O41</f>
        <v>205761</v>
      </c>
      <c r="R41" s="97">
        <v>123782</v>
      </c>
      <c r="S41" s="39">
        <v>136409</v>
      </c>
      <c r="T41" s="36">
        <f>SUM(R41:S41)</f>
        <v>260191</v>
      </c>
      <c r="U41" s="98">
        <v>0</v>
      </c>
      <c r="V41" s="34">
        <f>T41+U41</f>
        <v>260191</v>
      </c>
      <c r="W41" s="66">
        <f t="shared" si="15"/>
        <v>26.453020737651933</v>
      </c>
    </row>
    <row r="42" spans="2:23" ht="14.25" thickBot="1" thickTop="1">
      <c r="B42" s="47" t="s">
        <v>21</v>
      </c>
      <c r="C42" s="48">
        <f>+C39+C40+C41</f>
        <v>2689</v>
      </c>
      <c r="D42" s="49">
        <f>+D39+D40+D41</f>
        <v>2695</v>
      </c>
      <c r="E42" s="50">
        <f>+E39+E40+E41</f>
        <v>5384</v>
      </c>
      <c r="F42" s="48">
        <f>F39+F40+F41</f>
        <v>3133</v>
      </c>
      <c r="G42" s="49">
        <f>G39+G40+G41</f>
        <v>3107</v>
      </c>
      <c r="H42" s="48">
        <f>H40+H39+H41</f>
        <v>6240</v>
      </c>
      <c r="I42" s="67">
        <f>(H42-E42)/E42*100</f>
        <v>15.89895988112927</v>
      </c>
      <c r="L42" s="47" t="s">
        <v>21</v>
      </c>
      <c r="M42" s="48">
        <f>M39+M40+M41</f>
        <v>368660</v>
      </c>
      <c r="N42" s="49">
        <f>N39+N40+N41</f>
        <v>420902</v>
      </c>
      <c r="O42" s="50">
        <f>O39+O40+O41</f>
        <v>789562</v>
      </c>
      <c r="P42" s="50">
        <f>P39+P40+P41</f>
        <v>0</v>
      </c>
      <c r="Q42" s="50">
        <f>+Q41+Q40+Q39</f>
        <v>789562</v>
      </c>
      <c r="R42" s="48">
        <f>R39+R40+R41</f>
        <v>396441</v>
      </c>
      <c r="S42" s="49">
        <f>S39+S40+S41</f>
        <v>439422</v>
      </c>
      <c r="T42" s="50">
        <f>T39+T40+T41</f>
        <v>835863</v>
      </c>
      <c r="U42" s="50">
        <f>U39+U40+U41</f>
        <v>0</v>
      </c>
      <c r="V42" s="50">
        <f>V40+V39+V41</f>
        <v>835863</v>
      </c>
      <c r="W42" s="67">
        <f t="shared" si="15"/>
        <v>5.864137331837145</v>
      </c>
    </row>
    <row r="43" spans="2:23" ht="13.5" thickTop="1">
      <c r="B43" s="4" t="s">
        <v>35</v>
      </c>
      <c r="C43" s="32">
        <v>975</v>
      </c>
      <c r="D43" s="33">
        <v>974</v>
      </c>
      <c r="E43" s="38">
        <f>+D43+C43</f>
        <v>1949</v>
      </c>
      <c r="F43" s="88">
        <v>946</v>
      </c>
      <c r="G43" s="89">
        <v>936</v>
      </c>
      <c r="H43" s="34">
        <f>F43+G43</f>
        <v>1882</v>
      </c>
      <c r="I43" s="66">
        <f>(H43-E43)/E43*100</f>
        <v>-3.437660338635198</v>
      </c>
      <c r="L43" s="4" t="s">
        <v>22</v>
      </c>
      <c r="M43" s="32">
        <v>105526</v>
      </c>
      <c r="N43" s="39">
        <v>109264</v>
      </c>
      <c r="O43" s="36">
        <f>SUM(M43:N43)</f>
        <v>214790</v>
      </c>
      <c r="P43" s="37">
        <v>15</v>
      </c>
      <c r="Q43" s="38">
        <f>+P43+O43</f>
        <v>214805</v>
      </c>
      <c r="R43" s="32">
        <v>115639</v>
      </c>
      <c r="S43" s="39">
        <v>119626</v>
      </c>
      <c r="T43" s="36">
        <f>SUM(R43:S43)</f>
        <v>235265</v>
      </c>
      <c r="U43" s="37">
        <v>0</v>
      </c>
      <c r="V43" s="38">
        <f>SUM(T43:U43)</f>
        <v>235265</v>
      </c>
      <c r="W43" s="66">
        <f t="shared" si="15"/>
        <v>9.524917948837318</v>
      </c>
    </row>
    <row r="44" spans="2:23" ht="12.75">
      <c r="B44" s="4" t="s">
        <v>23</v>
      </c>
      <c r="C44" s="32">
        <v>902</v>
      </c>
      <c r="D44" s="33">
        <v>903</v>
      </c>
      <c r="E44" s="38">
        <f>+D44+C44</f>
        <v>1805</v>
      </c>
      <c r="F44" s="88">
        <v>923</v>
      </c>
      <c r="G44" s="89">
        <v>914</v>
      </c>
      <c r="H44" s="34">
        <f>F44+G44</f>
        <v>1837</v>
      </c>
      <c r="I44" s="66">
        <f>(H44-E44)/E44*100</f>
        <v>1.772853185595568</v>
      </c>
      <c r="L44" s="4" t="s">
        <v>23</v>
      </c>
      <c r="M44" s="32">
        <v>94928</v>
      </c>
      <c r="N44" s="39">
        <v>96791</v>
      </c>
      <c r="O44" s="36">
        <f>SUM(M44:N44)</f>
        <v>191719</v>
      </c>
      <c r="P44" s="37">
        <v>0</v>
      </c>
      <c r="Q44" s="38">
        <f>+P44+O44</f>
        <v>191719</v>
      </c>
      <c r="R44" s="32">
        <v>102441</v>
      </c>
      <c r="S44" s="39">
        <v>105294</v>
      </c>
      <c r="T44" s="36">
        <f>SUM(R44:S44)</f>
        <v>207735</v>
      </c>
      <c r="U44" s="37">
        <v>0</v>
      </c>
      <c r="V44" s="34">
        <f>SUM(T44:U44)</f>
        <v>207735</v>
      </c>
      <c r="W44" s="66">
        <f>(V44-Q44)/Q44*100</f>
        <v>8.353892937058925</v>
      </c>
    </row>
    <row r="45" spans="2:23" ht="13.5" thickBot="1">
      <c r="B45" s="4" t="s">
        <v>24</v>
      </c>
      <c r="C45" s="32">
        <v>866</v>
      </c>
      <c r="D45" s="41">
        <v>866</v>
      </c>
      <c r="E45" s="38">
        <f>+D45+C45</f>
        <v>1732</v>
      </c>
      <c r="F45" s="88">
        <v>805</v>
      </c>
      <c r="G45" s="89">
        <v>803</v>
      </c>
      <c r="H45" s="34">
        <f>F45+G45</f>
        <v>1608</v>
      </c>
      <c r="I45" s="66">
        <f>(H45-E45)/E45*100</f>
        <v>-7.159353348729793</v>
      </c>
      <c r="L45" s="4" t="s">
        <v>24</v>
      </c>
      <c r="M45" s="32">
        <v>95483</v>
      </c>
      <c r="N45" s="39">
        <v>96710</v>
      </c>
      <c r="O45" s="54">
        <f>SUM(M45:N45)</f>
        <v>192193</v>
      </c>
      <c r="P45" s="55">
        <v>0</v>
      </c>
      <c r="Q45" s="38">
        <f>+P45+O45</f>
        <v>192193</v>
      </c>
      <c r="R45" s="32">
        <v>96871</v>
      </c>
      <c r="S45" s="39">
        <v>97137</v>
      </c>
      <c r="T45" s="54">
        <f>SUM(R45:S45)</f>
        <v>194008</v>
      </c>
      <c r="U45" s="37">
        <v>3</v>
      </c>
      <c r="V45" s="34">
        <f>SUM(T45:U45)</f>
        <v>194011</v>
      </c>
      <c r="W45" s="66">
        <f>(V45-Q45)/Q45*100</f>
        <v>0.9459241491625605</v>
      </c>
    </row>
    <row r="46" spans="2:23" ht="14.25" thickBot="1" thickTop="1">
      <c r="B46" s="42" t="s">
        <v>60</v>
      </c>
      <c r="C46" s="43">
        <f aca="true" t="shared" si="16" ref="C46:H46">+C43+C44+C45</f>
        <v>2743</v>
      </c>
      <c r="D46" s="56">
        <f t="shared" si="16"/>
        <v>2743</v>
      </c>
      <c r="E46" s="56">
        <f t="shared" si="16"/>
        <v>5486</v>
      </c>
      <c r="F46" s="43">
        <f t="shared" si="16"/>
        <v>2674</v>
      </c>
      <c r="G46" s="56">
        <f t="shared" si="16"/>
        <v>2653</v>
      </c>
      <c r="H46" s="56">
        <f t="shared" si="16"/>
        <v>5327</v>
      </c>
      <c r="I46" s="86">
        <f>(H46-E46)*100/E46</f>
        <v>-2.898286547575647</v>
      </c>
      <c r="L46" s="42" t="s">
        <v>25</v>
      </c>
      <c r="M46" s="43">
        <f aca="true" t="shared" si="17" ref="M46:V46">+M43+M44+M45</f>
        <v>295937</v>
      </c>
      <c r="N46" s="44">
        <f t="shared" si="17"/>
        <v>302765</v>
      </c>
      <c r="O46" s="43">
        <f t="shared" si="17"/>
        <v>598702</v>
      </c>
      <c r="P46" s="43">
        <f t="shared" si="17"/>
        <v>15</v>
      </c>
      <c r="Q46" s="43">
        <f t="shared" si="17"/>
        <v>598717</v>
      </c>
      <c r="R46" s="43">
        <f t="shared" si="17"/>
        <v>314951</v>
      </c>
      <c r="S46" s="44">
        <f t="shared" si="17"/>
        <v>322057</v>
      </c>
      <c r="T46" s="43">
        <f t="shared" si="17"/>
        <v>637008</v>
      </c>
      <c r="U46" s="43">
        <f t="shared" si="17"/>
        <v>3</v>
      </c>
      <c r="V46" s="83">
        <f t="shared" si="17"/>
        <v>637011</v>
      </c>
      <c r="W46" s="87">
        <f>(V46-Q46)/Q46*100</f>
        <v>6.396010135005353</v>
      </c>
    </row>
    <row r="47" spans="2:23" ht="13.5" thickTop="1">
      <c r="B47" s="4" t="s">
        <v>26</v>
      </c>
      <c r="C47" s="32">
        <v>919</v>
      </c>
      <c r="D47" s="33">
        <v>919</v>
      </c>
      <c r="E47" s="72">
        <f>+D47+C47</f>
        <v>1838</v>
      </c>
      <c r="F47" s="32">
        <v>760</v>
      </c>
      <c r="G47" s="33">
        <v>758</v>
      </c>
      <c r="H47" s="61">
        <f>F47+G47</f>
        <v>1518</v>
      </c>
      <c r="I47" s="66">
        <f>(H47-E47)/E47*100</f>
        <v>-17.410228509249183</v>
      </c>
      <c r="L47" s="4" t="s">
        <v>27</v>
      </c>
      <c r="M47" s="32">
        <v>119882</v>
      </c>
      <c r="N47" s="39">
        <v>124706</v>
      </c>
      <c r="O47" s="54">
        <f>SUM(M47:N47)</f>
        <v>244588</v>
      </c>
      <c r="P47" s="62">
        <v>0</v>
      </c>
      <c r="Q47" s="38">
        <f>+P47+O47</f>
        <v>244588</v>
      </c>
      <c r="R47" s="32">
        <v>115415</v>
      </c>
      <c r="S47" s="39">
        <v>118285</v>
      </c>
      <c r="T47" s="54">
        <f>SUM(R47:S47)</f>
        <v>233700</v>
      </c>
      <c r="U47" s="62">
        <v>51</v>
      </c>
      <c r="V47" s="34">
        <f>T47+U47</f>
        <v>233751</v>
      </c>
      <c r="W47" s="66">
        <f>(V47-Q47)/Q47*100</f>
        <v>-4.430716143065073</v>
      </c>
    </row>
    <row r="48" spans="2:23" ht="12.75">
      <c r="B48" s="4" t="s">
        <v>28</v>
      </c>
      <c r="C48" s="32">
        <v>923</v>
      </c>
      <c r="D48" s="33">
        <v>923</v>
      </c>
      <c r="E48" s="38">
        <f>+D48+C48</f>
        <v>1846</v>
      </c>
      <c r="F48" s="32">
        <v>695</v>
      </c>
      <c r="G48" s="33">
        <v>695</v>
      </c>
      <c r="H48" s="34">
        <f>F48+G48</f>
        <v>1390</v>
      </c>
      <c r="I48" s="66">
        <f>(H48-E48)/E48*100</f>
        <v>-24.702058504875406</v>
      </c>
      <c r="L48" s="4" t="s">
        <v>28</v>
      </c>
      <c r="M48" s="32">
        <v>119260</v>
      </c>
      <c r="N48" s="39">
        <v>131834</v>
      </c>
      <c r="O48" s="54">
        <f>SUM(M48:N48)</f>
        <v>251094</v>
      </c>
      <c r="P48" s="37">
        <v>0</v>
      </c>
      <c r="Q48" s="38">
        <f>+P48+O48</f>
        <v>251094</v>
      </c>
      <c r="R48" s="32">
        <v>103455</v>
      </c>
      <c r="S48" s="39">
        <v>115114</v>
      </c>
      <c r="T48" s="36">
        <f>SUM(R48:S48)</f>
        <v>218569</v>
      </c>
      <c r="U48" s="37">
        <v>0</v>
      </c>
      <c r="V48" s="34">
        <f>SUM(T48:U48)</f>
        <v>218569</v>
      </c>
      <c r="W48" s="66">
        <f>(V48-Q48)/Q48*100</f>
        <v>-12.953316287924043</v>
      </c>
    </row>
    <row r="49" spans="2:23" ht="13.5" thickBot="1">
      <c r="B49" s="4" t="s">
        <v>29</v>
      </c>
      <c r="C49" s="32">
        <v>830</v>
      </c>
      <c r="D49" s="63">
        <v>829</v>
      </c>
      <c r="E49" s="38">
        <f>+D49+C49</f>
        <v>1659</v>
      </c>
      <c r="F49" s="32">
        <v>664</v>
      </c>
      <c r="G49" s="63">
        <v>662</v>
      </c>
      <c r="H49" s="34">
        <f>F49+G49</f>
        <v>1326</v>
      </c>
      <c r="I49" s="66">
        <f>(H49-E49)/E49*100</f>
        <v>-20.07233273056058</v>
      </c>
      <c r="L49" s="4" t="s">
        <v>29</v>
      </c>
      <c r="M49" s="32">
        <v>105489</v>
      </c>
      <c r="N49" s="39">
        <v>111154</v>
      </c>
      <c r="O49" s="54">
        <f>SUM(M49:N49)</f>
        <v>216643</v>
      </c>
      <c r="P49" s="37">
        <v>43</v>
      </c>
      <c r="Q49" s="38">
        <f>+P49+O49</f>
        <v>216686</v>
      </c>
      <c r="R49" s="32">
        <v>85104</v>
      </c>
      <c r="S49" s="39">
        <v>86370</v>
      </c>
      <c r="T49" s="36">
        <f>SUM(R49:S49)</f>
        <v>171474</v>
      </c>
      <c r="U49" s="55">
        <v>0</v>
      </c>
      <c r="V49" s="34">
        <f>SUM(T49:U49)</f>
        <v>171474</v>
      </c>
      <c r="W49" s="66">
        <f t="shared" si="15"/>
        <v>-20.86521510388304</v>
      </c>
    </row>
    <row r="50" spans="2:23" ht="14.25" thickBot="1" thickTop="1">
      <c r="B50" s="42" t="s">
        <v>30</v>
      </c>
      <c r="C50" s="43">
        <f aca="true" t="shared" si="18" ref="C50:H50">+C47+C48+C49</f>
        <v>2672</v>
      </c>
      <c r="D50" s="44">
        <f t="shared" si="18"/>
        <v>2671</v>
      </c>
      <c r="E50" s="43">
        <f t="shared" si="18"/>
        <v>5343</v>
      </c>
      <c r="F50" s="45">
        <f t="shared" si="18"/>
        <v>2119</v>
      </c>
      <c r="G50" s="136">
        <f t="shared" si="18"/>
        <v>2115</v>
      </c>
      <c r="H50" s="43">
        <f t="shared" si="18"/>
        <v>4234</v>
      </c>
      <c r="I50" s="86">
        <f>(H50-E50)*100/E50</f>
        <v>-20.7561295152536</v>
      </c>
      <c r="L50" s="42" t="s">
        <v>30</v>
      </c>
      <c r="M50" s="43">
        <f aca="true" t="shared" si="19" ref="M50:V50">+M47+M48+M49</f>
        <v>344631</v>
      </c>
      <c r="N50" s="44">
        <f t="shared" si="19"/>
        <v>367694</v>
      </c>
      <c r="O50" s="43">
        <f t="shared" si="19"/>
        <v>712325</v>
      </c>
      <c r="P50" s="43">
        <f t="shared" si="19"/>
        <v>43</v>
      </c>
      <c r="Q50" s="43">
        <f t="shared" si="19"/>
        <v>712368</v>
      </c>
      <c r="R50" s="43">
        <f t="shared" si="19"/>
        <v>303974</v>
      </c>
      <c r="S50" s="44">
        <f t="shared" si="19"/>
        <v>319769</v>
      </c>
      <c r="T50" s="43">
        <f t="shared" si="19"/>
        <v>623743</v>
      </c>
      <c r="U50" s="43">
        <f t="shared" si="19"/>
        <v>51</v>
      </c>
      <c r="V50" s="46">
        <f t="shared" si="19"/>
        <v>623794</v>
      </c>
      <c r="W50" s="86">
        <f t="shared" si="15"/>
        <v>-12.433742110819127</v>
      </c>
    </row>
    <row r="51" spans="2:23" ht="14.25" thickBot="1" thickTop="1">
      <c r="B51" s="42" t="s">
        <v>69</v>
      </c>
      <c r="C51" s="83">
        <f aca="true" t="shared" si="20" ref="C51:H51">+C42+C46+C47+C48+C49</f>
        <v>8104</v>
      </c>
      <c r="D51" s="84">
        <f t="shared" si="20"/>
        <v>8109</v>
      </c>
      <c r="E51" s="85">
        <f t="shared" si="20"/>
        <v>16213</v>
      </c>
      <c r="F51" s="83">
        <f t="shared" si="20"/>
        <v>7926</v>
      </c>
      <c r="G51" s="84">
        <f t="shared" si="20"/>
        <v>7875</v>
      </c>
      <c r="H51" s="85">
        <f t="shared" si="20"/>
        <v>15801</v>
      </c>
      <c r="I51" s="67">
        <f>(H51-E51)*100/E51</f>
        <v>-2.541170665515327</v>
      </c>
      <c r="L51" s="42" t="s">
        <v>69</v>
      </c>
      <c r="M51" s="45">
        <f aca="true" t="shared" si="21" ref="M51:V51">+M42+M46+M47+M48+M49</f>
        <v>1009228</v>
      </c>
      <c r="N51" s="136">
        <f t="shared" si="21"/>
        <v>1091361</v>
      </c>
      <c r="O51" s="43">
        <f t="shared" si="21"/>
        <v>2100589</v>
      </c>
      <c r="P51" s="43">
        <f t="shared" si="21"/>
        <v>58</v>
      </c>
      <c r="Q51" s="43">
        <f t="shared" si="21"/>
        <v>2100647</v>
      </c>
      <c r="R51" s="45">
        <f t="shared" si="21"/>
        <v>1015366</v>
      </c>
      <c r="S51" s="136">
        <f t="shared" si="21"/>
        <v>1081248</v>
      </c>
      <c r="T51" s="43">
        <f t="shared" si="21"/>
        <v>2096614</v>
      </c>
      <c r="U51" s="43">
        <f t="shared" si="21"/>
        <v>54</v>
      </c>
      <c r="V51" s="43">
        <f t="shared" si="21"/>
        <v>2096668</v>
      </c>
      <c r="W51" s="67">
        <f>(V51-Q51)/Q51*100</f>
        <v>-0.18941783174421975</v>
      </c>
    </row>
    <row r="52" spans="2:23" ht="14.25" thickBot="1" thickTop="1">
      <c r="B52" s="42" t="s">
        <v>9</v>
      </c>
      <c r="C52" s="45">
        <f aca="true" t="shared" si="22" ref="C52:H52">+C42+C46+C50+C38</f>
        <v>10828</v>
      </c>
      <c r="D52" s="136">
        <f t="shared" si="22"/>
        <v>10822</v>
      </c>
      <c r="E52" s="43">
        <f t="shared" si="22"/>
        <v>21650</v>
      </c>
      <c r="F52" s="45">
        <f t="shared" si="22"/>
        <v>10915</v>
      </c>
      <c r="G52" s="136">
        <f t="shared" si="22"/>
        <v>10864</v>
      </c>
      <c r="H52" s="43">
        <f t="shared" si="22"/>
        <v>21779</v>
      </c>
      <c r="I52" s="86">
        <f>(H52-E52)*100/E52</f>
        <v>0.5958429561200924</v>
      </c>
      <c r="L52" s="42" t="s">
        <v>9</v>
      </c>
      <c r="M52" s="45">
        <f aca="true" t="shared" si="23" ref="M52:V52">+M42+M46+M50+M38</f>
        <v>1465001</v>
      </c>
      <c r="N52" s="136">
        <f t="shared" si="23"/>
        <v>1554686</v>
      </c>
      <c r="O52" s="43">
        <f t="shared" si="23"/>
        <v>3019687</v>
      </c>
      <c r="P52" s="43">
        <f t="shared" si="23"/>
        <v>122</v>
      </c>
      <c r="Q52" s="43">
        <f t="shared" si="23"/>
        <v>3019809</v>
      </c>
      <c r="R52" s="45">
        <f t="shared" si="23"/>
        <v>1429113</v>
      </c>
      <c r="S52" s="136">
        <f t="shared" si="23"/>
        <v>1499671</v>
      </c>
      <c r="T52" s="43">
        <f t="shared" si="23"/>
        <v>2928784</v>
      </c>
      <c r="U52" s="43">
        <f t="shared" si="23"/>
        <v>106</v>
      </c>
      <c r="V52" s="43">
        <f t="shared" si="23"/>
        <v>2928890</v>
      </c>
      <c r="W52" s="67">
        <f t="shared" si="15"/>
        <v>-3.0107533291012776</v>
      </c>
    </row>
    <row r="53" spans="2:12" ht="13.5" thickTop="1">
      <c r="B53" s="68" t="s">
        <v>67</v>
      </c>
      <c r="L53" s="68" t="s">
        <v>67</v>
      </c>
    </row>
    <row r="54" spans="2:23" ht="12.75">
      <c r="B54" s="316" t="s">
        <v>36</v>
      </c>
      <c r="C54" s="316"/>
      <c r="D54" s="316"/>
      <c r="E54" s="316"/>
      <c r="F54" s="316"/>
      <c r="G54" s="316"/>
      <c r="H54" s="316"/>
      <c r="I54" s="316"/>
      <c r="L54" s="316" t="s">
        <v>37</v>
      </c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</row>
    <row r="55" spans="2:23" ht="15.75">
      <c r="B55" s="317" t="s">
        <v>38</v>
      </c>
      <c r="C55" s="317"/>
      <c r="D55" s="317"/>
      <c r="E55" s="317"/>
      <c r="F55" s="317"/>
      <c r="G55" s="317"/>
      <c r="H55" s="317"/>
      <c r="I55" s="317"/>
      <c r="L55" s="317" t="s">
        <v>39</v>
      </c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</row>
    <row r="56" ht="13.5" thickBot="1"/>
    <row r="57" spans="2:23" ht="17.25" thickBot="1" thickTop="1">
      <c r="B57" s="2"/>
      <c r="C57" s="318" t="s">
        <v>66</v>
      </c>
      <c r="D57" s="319"/>
      <c r="E57" s="320"/>
      <c r="F57" s="321" t="s">
        <v>65</v>
      </c>
      <c r="G57" s="322"/>
      <c r="H57" s="323"/>
      <c r="I57" s="3" t="s">
        <v>4</v>
      </c>
      <c r="L57" s="2"/>
      <c r="M57" s="324" t="s">
        <v>66</v>
      </c>
      <c r="N57" s="325"/>
      <c r="O57" s="325"/>
      <c r="P57" s="325"/>
      <c r="Q57" s="326"/>
      <c r="R57" s="327" t="s">
        <v>65</v>
      </c>
      <c r="S57" s="328"/>
      <c r="T57" s="328"/>
      <c r="U57" s="328"/>
      <c r="V57" s="329"/>
      <c r="W57" s="3" t="s">
        <v>4</v>
      </c>
    </row>
    <row r="58" spans="2:23" ht="13.5" thickTop="1">
      <c r="B58" s="4" t="s">
        <v>5</v>
      </c>
      <c r="C58" s="5"/>
      <c r="D58" s="6"/>
      <c r="E58" s="7"/>
      <c r="F58" s="5"/>
      <c r="G58" s="6"/>
      <c r="H58" s="7"/>
      <c r="I58" s="8" t="s">
        <v>6</v>
      </c>
      <c r="L58" s="4" t="s">
        <v>5</v>
      </c>
      <c r="M58" s="5"/>
      <c r="N58" s="9"/>
      <c r="O58" s="10"/>
      <c r="P58" s="11"/>
      <c r="Q58" s="12"/>
      <c r="R58" s="5"/>
      <c r="S58" s="9"/>
      <c r="T58" s="10"/>
      <c r="U58" s="11"/>
      <c r="V58" s="12"/>
      <c r="W58" s="8" t="s">
        <v>6</v>
      </c>
    </row>
    <row r="59" spans="2:23" ht="13.5" thickBot="1">
      <c r="B59" s="13" t="s">
        <v>40</v>
      </c>
      <c r="C59" s="14" t="s">
        <v>7</v>
      </c>
      <c r="D59" s="297" t="s">
        <v>8</v>
      </c>
      <c r="E59" s="15" t="s">
        <v>9</v>
      </c>
      <c r="F59" s="14" t="s">
        <v>7</v>
      </c>
      <c r="G59" s="297" t="s">
        <v>8</v>
      </c>
      <c r="H59" s="15" t="s">
        <v>9</v>
      </c>
      <c r="I59" s="16"/>
      <c r="L59" s="13"/>
      <c r="M59" s="17" t="s">
        <v>10</v>
      </c>
      <c r="N59" s="18" t="s">
        <v>11</v>
      </c>
      <c r="O59" s="19" t="s">
        <v>12</v>
      </c>
      <c r="P59" s="20" t="s">
        <v>13</v>
      </c>
      <c r="Q59" s="21" t="s">
        <v>9</v>
      </c>
      <c r="R59" s="17" t="s">
        <v>10</v>
      </c>
      <c r="S59" s="18" t="s">
        <v>11</v>
      </c>
      <c r="T59" s="19" t="s">
        <v>12</v>
      </c>
      <c r="U59" s="20" t="s">
        <v>13</v>
      </c>
      <c r="V59" s="21" t="s">
        <v>9</v>
      </c>
      <c r="W59" s="16"/>
    </row>
    <row r="60" spans="2:23" ht="5.25" customHeight="1" thickTop="1">
      <c r="B60" s="4"/>
      <c r="C60" s="22"/>
      <c r="D60" s="23"/>
      <c r="E60" s="24"/>
      <c r="F60" s="22"/>
      <c r="G60" s="23"/>
      <c r="H60" s="24"/>
      <c r="I60" s="25"/>
      <c r="L60" s="4"/>
      <c r="M60" s="26"/>
      <c r="N60" s="27"/>
      <c r="O60" s="28"/>
      <c r="P60" s="29"/>
      <c r="Q60" s="30"/>
      <c r="R60" s="26"/>
      <c r="S60" s="27"/>
      <c r="T60" s="28"/>
      <c r="U60" s="29"/>
      <c r="V60" s="31"/>
      <c r="W60" s="11"/>
    </row>
    <row r="61" spans="2:23" ht="12.75">
      <c r="B61" s="4" t="s">
        <v>14</v>
      </c>
      <c r="C61" s="78">
        <f aca="true" t="shared" si="24" ref="C61:H62">+C9+C35</f>
        <v>1059</v>
      </c>
      <c r="D61" s="79">
        <f t="shared" si="24"/>
        <v>1059</v>
      </c>
      <c r="E61" s="80">
        <f t="shared" si="24"/>
        <v>2118</v>
      </c>
      <c r="F61" s="78">
        <f t="shared" si="24"/>
        <v>1049</v>
      </c>
      <c r="G61" s="79">
        <f t="shared" si="24"/>
        <v>1052</v>
      </c>
      <c r="H61" s="92">
        <f t="shared" si="24"/>
        <v>2101</v>
      </c>
      <c r="I61" s="66">
        <f>(H61-E61)*100/E61</f>
        <v>-0.8026440037771483</v>
      </c>
      <c r="L61" s="4" t="s">
        <v>14</v>
      </c>
      <c r="M61" s="32">
        <f aca="true" t="shared" si="25" ref="M61:V61">+M9+M35</f>
        <v>127719</v>
      </c>
      <c r="N61" s="39">
        <f t="shared" si="25"/>
        <v>127501</v>
      </c>
      <c r="O61" s="36">
        <f t="shared" si="25"/>
        <v>255220</v>
      </c>
      <c r="P61" s="37">
        <f t="shared" si="25"/>
        <v>2747</v>
      </c>
      <c r="Q61" s="34">
        <f t="shared" si="25"/>
        <v>257967</v>
      </c>
      <c r="R61" s="32">
        <f t="shared" si="25"/>
        <v>132782</v>
      </c>
      <c r="S61" s="39">
        <f t="shared" si="25"/>
        <v>136739</v>
      </c>
      <c r="T61" s="54">
        <f t="shared" si="25"/>
        <v>269521</v>
      </c>
      <c r="U61" s="37">
        <f t="shared" si="25"/>
        <v>2092</v>
      </c>
      <c r="V61" s="34">
        <f t="shared" si="25"/>
        <v>271613</v>
      </c>
      <c r="W61" s="66">
        <f>(V61-Q61)/Q61*100</f>
        <v>5.289823892203267</v>
      </c>
    </row>
    <row r="62" spans="2:23" ht="12" customHeight="1">
      <c r="B62" s="4" t="s">
        <v>15</v>
      </c>
      <c r="C62" s="78">
        <f t="shared" si="24"/>
        <v>1115</v>
      </c>
      <c r="D62" s="79">
        <f t="shared" si="24"/>
        <v>1114</v>
      </c>
      <c r="E62" s="80">
        <f t="shared" si="24"/>
        <v>2229</v>
      </c>
      <c r="F62" s="32">
        <f t="shared" si="24"/>
        <v>1202</v>
      </c>
      <c r="G62" s="33">
        <f t="shared" si="24"/>
        <v>1201</v>
      </c>
      <c r="H62" s="38">
        <f t="shared" si="24"/>
        <v>2403</v>
      </c>
      <c r="I62" s="66">
        <f>(H62-E62)*100/E62</f>
        <v>7.806191117092867</v>
      </c>
      <c r="L62" s="4" t="s">
        <v>15</v>
      </c>
      <c r="M62" s="32">
        <f aca="true" t="shared" si="26" ref="M62:V62">+M10+M36</f>
        <v>170803</v>
      </c>
      <c r="N62" s="39">
        <f t="shared" si="26"/>
        <v>176920</v>
      </c>
      <c r="O62" s="36">
        <f t="shared" si="26"/>
        <v>347723</v>
      </c>
      <c r="P62" s="37">
        <f t="shared" si="26"/>
        <v>2361</v>
      </c>
      <c r="Q62" s="34">
        <f t="shared" si="26"/>
        <v>350084</v>
      </c>
      <c r="R62" s="32">
        <f t="shared" si="26"/>
        <v>156920</v>
      </c>
      <c r="S62" s="39">
        <f t="shared" si="26"/>
        <v>158364</v>
      </c>
      <c r="T62" s="36">
        <f t="shared" si="26"/>
        <v>315284</v>
      </c>
      <c r="U62" s="37">
        <f t="shared" si="26"/>
        <v>2472</v>
      </c>
      <c r="V62" s="34">
        <f t="shared" si="26"/>
        <v>317756</v>
      </c>
      <c r="W62" s="66">
        <f>(V62-Q62)/Q62*100</f>
        <v>-9.23435518332743</v>
      </c>
    </row>
    <row r="63" spans="2:23" ht="12" customHeight="1" thickBot="1">
      <c r="B63" s="4" t="s">
        <v>16</v>
      </c>
      <c r="C63" s="81">
        <f>+C11+C37</f>
        <v>1299</v>
      </c>
      <c r="D63" s="82">
        <f>+D11+D37</f>
        <v>1294</v>
      </c>
      <c r="E63" s="80">
        <f>+E11+E37</f>
        <v>2593</v>
      </c>
      <c r="F63" s="73">
        <f>F11+F37</f>
        <v>1349</v>
      </c>
      <c r="G63" s="39">
        <f>G11+G37</f>
        <v>1346</v>
      </c>
      <c r="H63" s="74">
        <f>H11+H37</f>
        <v>2695</v>
      </c>
      <c r="I63" s="66">
        <f>(H63-E63)*100/E63</f>
        <v>3.9336675665252603</v>
      </c>
      <c r="L63" s="4" t="s">
        <v>16</v>
      </c>
      <c r="M63" s="32">
        <f aca="true" t="shared" si="27" ref="M63:V63">+M11+M37</f>
        <v>206989</v>
      </c>
      <c r="N63" s="39">
        <f t="shared" si="27"/>
        <v>202933</v>
      </c>
      <c r="O63" s="36">
        <f t="shared" si="27"/>
        <v>409922</v>
      </c>
      <c r="P63" s="37">
        <f t="shared" si="27"/>
        <v>2224</v>
      </c>
      <c r="Q63" s="34">
        <f t="shared" si="27"/>
        <v>412146</v>
      </c>
      <c r="R63" s="32">
        <f t="shared" si="27"/>
        <v>175845</v>
      </c>
      <c r="S63" s="39">
        <f t="shared" si="27"/>
        <v>172477</v>
      </c>
      <c r="T63" s="36">
        <f t="shared" si="27"/>
        <v>348322</v>
      </c>
      <c r="U63" s="37">
        <f t="shared" si="27"/>
        <v>2672</v>
      </c>
      <c r="V63" s="34">
        <f t="shared" si="27"/>
        <v>350994</v>
      </c>
      <c r="W63" s="66">
        <f>(V63-Q63)/Q63*100</f>
        <v>-14.837460511566288</v>
      </c>
    </row>
    <row r="64" spans="2:23" ht="14.25" thickBot="1" thickTop="1">
      <c r="B64" s="42" t="s">
        <v>59</v>
      </c>
      <c r="C64" s="83">
        <f>C63+C61+C62</f>
        <v>3473</v>
      </c>
      <c r="D64" s="84">
        <f>D63+D61+D62</f>
        <v>3467</v>
      </c>
      <c r="E64" s="94">
        <f>+E61+E62+E63</f>
        <v>6940</v>
      </c>
      <c r="F64" s="48">
        <f>F62+F61+F63</f>
        <v>3600</v>
      </c>
      <c r="G64" s="138">
        <f>G62+G61+G63</f>
        <v>3599</v>
      </c>
      <c r="H64" s="142">
        <f>H62+H61+H63</f>
        <v>7199</v>
      </c>
      <c r="I64" s="67">
        <f>(H64-E64)*100/E64</f>
        <v>3.7319884726224783</v>
      </c>
      <c r="L64" s="42" t="s">
        <v>59</v>
      </c>
      <c r="M64" s="45">
        <f aca="true" t="shared" si="28" ref="M64:V64">+M61+M62+M63</f>
        <v>505511</v>
      </c>
      <c r="N64" s="136">
        <f t="shared" si="28"/>
        <v>507354</v>
      </c>
      <c r="O64" s="43">
        <f t="shared" si="28"/>
        <v>1012865</v>
      </c>
      <c r="P64" s="43">
        <f t="shared" si="28"/>
        <v>7332</v>
      </c>
      <c r="Q64" s="43">
        <f t="shared" si="28"/>
        <v>1020197</v>
      </c>
      <c r="R64" s="45">
        <f t="shared" si="28"/>
        <v>465547</v>
      </c>
      <c r="S64" s="136">
        <f t="shared" si="28"/>
        <v>467580</v>
      </c>
      <c r="T64" s="43">
        <f t="shared" si="28"/>
        <v>933127</v>
      </c>
      <c r="U64" s="43">
        <f t="shared" si="28"/>
        <v>7236</v>
      </c>
      <c r="V64" s="43">
        <f t="shared" si="28"/>
        <v>940363</v>
      </c>
      <c r="W64" s="67">
        <f>(V64-Q64)/Q64*100</f>
        <v>-7.825351378214207</v>
      </c>
    </row>
    <row r="65" spans="2:23" ht="13.5" thickTop="1">
      <c r="B65" s="4" t="s">
        <v>18</v>
      </c>
      <c r="C65" s="78">
        <f aca="true" t="shared" si="29" ref="C65:H66">+C13+C39</f>
        <v>1205</v>
      </c>
      <c r="D65" s="79">
        <f t="shared" si="29"/>
        <v>1205</v>
      </c>
      <c r="E65" s="92">
        <f t="shared" si="29"/>
        <v>2410</v>
      </c>
      <c r="F65" s="78">
        <f t="shared" si="29"/>
        <v>1293</v>
      </c>
      <c r="G65" s="79">
        <f t="shared" si="29"/>
        <v>1296</v>
      </c>
      <c r="H65" s="80">
        <f t="shared" si="29"/>
        <v>2589</v>
      </c>
      <c r="I65" s="66">
        <f aca="true" t="shared" si="30" ref="I65:I70">(H65-E65)/E65*100</f>
        <v>7.427385892116183</v>
      </c>
      <c r="L65" s="4" t="s">
        <v>18</v>
      </c>
      <c r="M65" s="32">
        <f aca="true" t="shared" si="31" ref="M65:V65">+M13+M39</f>
        <v>180975</v>
      </c>
      <c r="N65" s="39">
        <f t="shared" si="31"/>
        <v>202910</v>
      </c>
      <c r="O65" s="36">
        <f t="shared" si="31"/>
        <v>383885</v>
      </c>
      <c r="P65" s="37">
        <f t="shared" si="31"/>
        <v>1655</v>
      </c>
      <c r="Q65" s="38">
        <f t="shared" si="31"/>
        <v>385540</v>
      </c>
      <c r="R65" s="32">
        <f t="shared" si="31"/>
        <v>162807</v>
      </c>
      <c r="S65" s="39">
        <f t="shared" si="31"/>
        <v>177457</v>
      </c>
      <c r="T65" s="36">
        <f t="shared" si="31"/>
        <v>340264</v>
      </c>
      <c r="U65" s="37">
        <f t="shared" si="31"/>
        <v>1843</v>
      </c>
      <c r="V65" s="34">
        <f t="shared" si="31"/>
        <v>342107</v>
      </c>
      <c r="W65" s="66">
        <f aca="true" t="shared" si="32" ref="W65:W78">(V65-Q65)/Q65*100</f>
        <v>-11.265497743424808</v>
      </c>
    </row>
    <row r="66" spans="2:23" ht="12.75">
      <c r="B66" s="4" t="s">
        <v>19</v>
      </c>
      <c r="C66" s="32">
        <f t="shared" si="29"/>
        <v>1061</v>
      </c>
      <c r="D66" s="33">
        <f t="shared" si="29"/>
        <v>1063</v>
      </c>
      <c r="E66" s="38">
        <f t="shared" si="29"/>
        <v>2124</v>
      </c>
      <c r="F66" s="32">
        <f t="shared" si="29"/>
        <v>1151</v>
      </c>
      <c r="G66" s="33">
        <f t="shared" si="29"/>
        <v>1150</v>
      </c>
      <c r="H66" s="34">
        <f t="shared" si="29"/>
        <v>2301</v>
      </c>
      <c r="I66" s="66">
        <f t="shared" si="30"/>
        <v>8.333333333333332</v>
      </c>
      <c r="L66" s="4" t="s">
        <v>19</v>
      </c>
      <c r="M66" s="32">
        <f aca="true" t="shared" si="33" ref="M66:V66">+M14+M40</f>
        <v>120407</v>
      </c>
      <c r="N66" s="39">
        <f t="shared" si="33"/>
        <v>136522</v>
      </c>
      <c r="O66" s="36">
        <f t="shared" si="33"/>
        <v>256929</v>
      </c>
      <c r="P66" s="37">
        <f t="shared" si="33"/>
        <v>2470</v>
      </c>
      <c r="Q66" s="38">
        <f t="shared" si="33"/>
        <v>259399</v>
      </c>
      <c r="R66" s="32">
        <f t="shared" si="33"/>
        <v>143837</v>
      </c>
      <c r="S66" s="39">
        <f t="shared" si="33"/>
        <v>159596</v>
      </c>
      <c r="T66" s="36">
        <f t="shared" si="33"/>
        <v>303433</v>
      </c>
      <c r="U66" s="37">
        <f t="shared" si="33"/>
        <v>1389</v>
      </c>
      <c r="V66" s="34">
        <f t="shared" si="33"/>
        <v>304822</v>
      </c>
      <c r="W66" s="66">
        <f t="shared" si="32"/>
        <v>17.510861645573037</v>
      </c>
    </row>
    <row r="67" spans="2:23" ht="13.5" thickBot="1">
      <c r="B67" s="4" t="s">
        <v>20</v>
      </c>
      <c r="C67" s="73">
        <f>C15+C41</f>
        <v>1117</v>
      </c>
      <c r="D67" s="39">
        <f>D15+D41</f>
        <v>1118</v>
      </c>
      <c r="E67" s="74">
        <f>E15+E41</f>
        <v>2235</v>
      </c>
      <c r="F67" s="32">
        <f>+F15+F41</f>
        <v>1159</v>
      </c>
      <c r="G67" s="33">
        <f>+G15+G41</f>
        <v>1160</v>
      </c>
      <c r="H67" s="34">
        <f>+H15+H41</f>
        <v>2319</v>
      </c>
      <c r="I67" s="66">
        <f t="shared" si="30"/>
        <v>3.7583892617449663</v>
      </c>
      <c r="L67" s="4" t="s">
        <v>20</v>
      </c>
      <c r="M67" s="73">
        <f aca="true" t="shared" si="34" ref="M67:V67">+M15+M41</f>
        <v>109356</v>
      </c>
      <c r="N67" s="105">
        <f t="shared" si="34"/>
        <v>122219</v>
      </c>
      <c r="O67" s="36">
        <f t="shared" si="34"/>
        <v>231575</v>
      </c>
      <c r="P67" s="37">
        <f t="shared" si="34"/>
        <v>2663</v>
      </c>
      <c r="Q67" s="38">
        <f t="shared" si="34"/>
        <v>234238</v>
      </c>
      <c r="R67" s="32">
        <f t="shared" si="34"/>
        <v>137523</v>
      </c>
      <c r="S67" s="39">
        <f t="shared" si="34"/>
        <v>151568</v>
      </c>
      <c r="T67" s="36">
        <f t="shared" si="34"/>
        <v>289091</v>
      </c>
      <c r="U67" s="37">
        <f t="shared" si="34"/>
        <v>1698</v>
      </c>
      <c r="V67" s="34">
        <f t="shared" si="34"/>
        <v>290789</v>
      </c>
      <c r="W67" s="66">
        <f t="shared" si="32"/>
        <v>24.14253878533799</v>
      </c>
    </row>
    <row r="68" spans="2:23" ht="14.25" thickBot="1" thickTop="1">
      <c r="B68" s="47" t="s">
        <v>21</v>
      </c>
      <c r="C68" s="48">
        <f aca="true" t="shared" si="35" ref="C68:H68">C66+C65+C67</f>
        <v>3383</v>
      </c>
      <c r="D68" s="48">
        <f t="shared" si="35"/>
        <v>3386</v>
      </c>
      <c r="E68" s="48">
        <f t="shared" si="35"/>
        <v>6769</v>
      </c>
      <c r="F68" s="48">
        <f t="shared" si="35"/>
        <v>3603</v>
      </c>
      <c r="G68" s="48">
        <f t="shared" si="35"/>
        <v>3606</v>
      </c>
      <c r="H68" s="48">
        <f t="shared" si="35"/>
        <v>7209</v>
      </c>
      <c r="I68" s="67">
        <f t="shared" si="30"/>
        <v>6.500221598463583</v>
      </c>
      <c r="L68" s="47" t="s">
        <v>21</v>
      </c>
      <c r="M68" s="48">
        <f aca="true" t="shared" si="36" ref="M68:V68">M66+M65+M67</f>
        <v>410738</v>
      </c>
      <c r="N68" s="52">
        <f t="shared" si="36"/>
        <v>461651</v>
      </c>
      <c r="O68" s="52">
        <f t="shared" si="36"/>
        <v>872389</v>
      </c>
      <c r="P68" s="50">
        <f t="shared" si="36"/>
        <v>6788</v>
      </c>
      <c r="Q68" s="52">
        <f t="shared" si="36"/>
        <v>879177</v>
      </c>
      <c r="R68" s="48">
        <f t="shared" si="36"/>
        <v>444167</v>
      </c>
      <c r="S68" s="52">
        <f t="shared" si="36"/>
        <v>488621</v>
      </c>
      <c r="T68" s="52">
        <f t="shared" si="36"/>
        <v>932788</v>
      </c>
      <c r="U68" s="50">
        <f t="shared" si="36"/>
        <v>4930</v>
      </c>
      <c r="V68" s="52">
        <f t="shared" si="36"/>
        <v>937718</v>
      </c>
      <c r="W68" s="67">
        <f t="shared" si="32"/>
        <v>6.658613680749155</v>
      </c>
    </row>
    <row r="69" spans="2:23" ht="13.5" thickTop="1">
      <c r="B69" s="4" t="s">
        <v>22</v>
      </c>
      <c r="C69" s="32">
        <f aca="true" t="shared" si="37" ref="C69:H71">+C17+C43</f>
        <v>1157</v>
      </c>
      <c r="D69" s="33">
        <f t="shared" si="37"/>
        <v>1156</v>
      </c>
      <c r="E69" s="38">
        <f t="shared" si="37"/>
        <v>2313</v>
      </c>
      <c r="F69" s="32">
        <f t="shared" si="37"/>
        <v>1068</v>
      </c>
      <c r="G69" s="33">
        <f t="shared" si="37"/>
        <v>1067</v>
      </c>
      <c r="H69" s="38">
        <f t="shared" si="37"/>
        <v>2135</v>
      </c>
      <c r="I69" s="66">
        <f t="shared" si="30"/>
        <v>-7.695633376567229</v>
      </c>
      <c r="L69" s="4" t="s">
        <v>22</v>
      </c>
      <c r="M69" s="32">
        <f aca="true" t="shared" si="38" ref="M69:V69">+M17+M43</f>
        <v>118825</v>
      </c>
      <c r="N69" s="39">
        <f t="shared" si="38"/>
        <v>121552</v>
      </c>
      <c r="O69" s="36">
        <f t="shared" si="38"/>
        <v>240377</v>
      </c>
      <c r="P69" s="37">
        <f t="shared" si="38"/>
        <v>2551</v>
      </c>
      <c r="Q69" s="38">
        <f t="shared" si="38"/>
        <v>242928</v>
      </c>
      <c r="R69" s="32">
        <f t="shared" si="38"/>
        <v>127372</v>
      </c>
      <c r="S69" s="39">
        <f t="shared" si="38"/>
        <v>131584</v>
      </c>
      <c r="T69" s="36">
        <f t="shared" si="38"/>
        <v>258956</v>
      </c>
      <c r="U69" s="37">
        <f t="shared" si="38"/>
        <v>1301</v>
      </c>
      <c r="V69" s="34">
        <f t="shared" si="38"/>
        <v>260257</v>
      </c>
      <c r="W69" s="66">
        <f t="shared" si="32"/>
        <v>7.133389316999275</v>
      </c>
    </row>
    <row r="70" spans="2:23" ht="12.75">
      <c r="B70" s="4" t="s">
        <v>23</v>
      </c>
      <c r="C70" s="32">
        <f t="shared" si="37"/>
        <v>1080</v>
      </c>
      <c r="D70" s="33">
        <f t="shared" si="37"/>
        <v>1080</v>
      </c>
      <c r="E70" s="38">
        <f t="shared" si="37"/>
        <v>2160</v>
      </c>
      <c r="F70" s="32">
        <f t="shared" si="37"/>
        <v>1072</v>
      </c>
      <c r="G70" s="33">
        <f t="shared" si="37"/>
        <v>1071</v>
      </c>
      <c r="H70" s="34">
        <f t="shared" si="37"/>
        <v>2143</v>
      </c>
      <c r="I70" s="66">
        <f t="shared" si="30"/>
        <v>-0.787037037037037</v>
      </c>
      <c r="L70" s="4" t="s">
        <v>23</v>
      </c>
      <c r="M70" s="32">
        <f aca="true" t="shared" si="39" ref="M70:V70">+M18+M44</f>
        <v>108235</v>
      </c>
      <c r="N70" s="39">
        <f t="shared" si="39"/>
        <v>108944</v>
      </c>
      <c r="O70" s="36">
        <f t="shared" si="39"/>
        <v>217179</v>
      </c>
      <c r="P70" s="37">
        <f t="shared" si="39"/>
        <v>2288</v>
      </c>
      <c r="Q70" s="38">
        <f t="shared" si="39"/>
        <v>219467</v>
      </c>
      <c r="R70" s="32">
        <f t="shared" si="39"/>
        <v>114848</v>
      </c>
      <c r="S70" s="39">
        <f t="shared" si="39"/>
        <v>116840</v>
      </c>
      <c r="T70" s="36">
        <f t="shared" si="39"/>
        <v>231688</v>
      </c>
      <c r="U70" s="37">
        <f t="shared" si="39"/>
        <v>1524</v>
      </c>
      <c r="V70" s="34">
        <f t="shared" si="39"/>
        <v>233212</v>
      </c>
      <c r="W70" s="66">
        <f>(V70-Q70)/Q70*100</f>
        <v>6.262900572751256</v>
      </c>
    </row>
    <row r="71" spans="2:23" ht="13.5" thickBot="1">
      <c r="B71" s="4" t="s">
        <v>24</v>
      </c>
      <c r="C71" s="32">
        <f t="shared" si="37"/>
        <v>1039</v>
      </c>
      <c r="D71" s="33">
        <f t="shared" si="37"/>
        <v>1040</v>
      </c>
      <c r="E71" s="38">
        <f t="shared" si="37"/>
        <v>2079</v>
      </c>
      <c r="F71" s="32">
        <f t="shared" si="37"/>
        <v>924</v>
      </c>
      <c r="G71" s="33">
        <f t="shared" si="37"/>
        <v>924</v>
      </c>
      <c r="H71" s="34">
        <f t="shared" si="37"/>
        <v>1848</v>
      </c>
      <c r="I71" s="66">
        <f>(H71-E71)/E71*100</f>
        <v>-11.11111111111111</v>
      </c>
      <c r="L71" s="4" t="s">
        <v>24</v>
      </c>
      <c r="M71" s="32">
        <f aca="true" t="shared" si="40" ref="M71:V71">+M19+M45</f>
        <v>107658</v>
      </c>
      <c r="N71" s="39">
        <f t="shared" si="40"/>
        <v>108920</v>
      </c>
      <c r="O71" s="36">
        <f t="shared" si="40"/>
        <v>216578</v>
      </c>
      <c r="P71" s="37">
        <f t="shared" si="40"/>
        <v>2047</v>
      </c>
      <c r="Q71" s="38">
        <f t="shared" si="40"/>
        <v>218625</v>
      </c>
      <c r="R71" s="32">
        <f t="shared" si="40"/>
        <v>107831</v>
      </c>
      <c r="S71" s="39">
        <f t="shared" si="40"/>
        <v>108100</v>
      </c>
      <c r="T71" s="54">
        <f t="shared" si="40"/>
        <v>215931</v>
      </c>
      <c r="U71" s="55">
        <f t="shared" si="40"/>
        <v>1634</v>
      </c>
      <c r="V71" s="34">
        <f t="shared" si="40"/>
        <v>217565</v>
      </c>
      <c r="W71" s="66">
        <f>(V71-Q71)/Q71*100</f>
        <v>-0.48484848484848486</v>
      </c>
    </row>
    <row r="72" spans="2:23" ht="14.25" thickBot="1" thickTop="1">
      <c r="B72" s="47" t="s">
        <v>25</v>
      </c>
      <c r="C72" s="48">
        <f aca="true" t="shared" si="41" ref="C72:H72">+C69+C70+C71</f>
        <v>3276</v>
      </c>
      <c r="D72" s="48">
        <f t="shared" si="41"/>
        <v>3276</v>
      </c>
      <c r="E72" s="52">
        <f t="shared" si="41"/>
        <v>6552</v>
      </c>
      <c r="F72" s="43">
        <f t="shared" si="41"/>
        <v>3064</v>
      </c>
      <c r="G72" s="56">
        <f t="shared" si="41"/>
        <v>3062</v>
      </c>
      <c r="H72" s="56">
        <f t="shared" si="41"/>
        <v>6126</v>
      </c>
      <c r="I72" s="86">
        <f>(H72-E72)*100/E72</f>
        <v>-6.501831501831502</v>
      </c>
      <c r="L72" s="42" t="s">
        <v>25</v>
      </c>
      <c r="M72" s="43">
        <f aca="true" t="shared" si="42" ref="M72:V72">+M69+M70+M71</f>
        <v>334718</v>
      </c>
      <c r="N72" s="44">
        <f t="shared" si="42"/>
        <v>339416</v>
      </c>
      <c r="O72" s="43">
        <f t="shared" si="42"/>
        <v>674134</v>
      </c>
      <c r="P72" s="43">
        <f t="shared" si="42"/>
        <v>6886</v>
      </c>
      <c r="Q72" s="43">
        <f t="shared" si="42"/>
        <v>681020</v>
      </c>
      <c r="R72" s="43">
        <f t="shared" si="42"/>
        <v>350051</v>
      </c>
      <c r="S72" s="44">
        <f t="shared" si="42"/>
        <v>356524</v>
      </c>
      <c r="T72" s="43">
        <f t="shared" si="42"/>
        <v>706575</v>
      </c>
      <c r="U72" s="43">
        <f t="shared" si="42"/>
        <v>4459</v>
      </c>
      <c r="V72" s="43">
        <f t="shared" si="42"/>
        <v>711034</v>
      </c>
      <c r="W72" s="87">
        <f>(V72-Q72)/Q72*100</f>
        <v>4.407212710346245</v>
      </c>
    </row>
    <row r="73" spans="2:23" ht="13.5" thickTop="1">
      <c r="B73" s="4" t="s">
        <v>27</v>
      </c>
      <c r="C73" s="32">
        <f aca="true" t="shared" si="43" ref="C73:H73">+C21+C47</f>
        <v>1099</v>
      </c>
      <c r="D73" s="33">
        <f t="shared" si="43"/>
        <v>1099</v>
      </c>
      <c r="E73" s="72">
        <f t="shared" si="43"/>
        <v>2198</v>
      </c>
      <c r="F73" s="78">
        <f t="shared" si="43"/>
        <v>872</v>
      </c>
      <c r="G73" s="79">
        <f t="shared" si="43"/>
        <v>873</v>
      </c>
      <c r="H73" s="92">
        <f t="shared" si="43"/>
        <v>1745</v>
      </c>
      <c r="I73" s="66">
        <f>(H73-E73)*100/E73</f>
        <v>-20.609645131938127</v>
      </c>
      <c r="L73" s="4" t="s">
        <v>27</v>
      </c>
      <c r="M73" s="32">
        <f aca="true" t="shared" si="44" ref="M73:V73">+M21+M47</f>
        <v>131970</v>
      </c>
      <c r="N73" s="39">
        <f t="shared" si="44"/>
        <v>136581</v>
      </c>
      <c r="O73" s="36">
        <f t="shared" si="44"/>
        <v>268551</v>
      </c>
      <c r="P73" s="37">
        <f t="shared" si="44"/>
        <v>2201</v>
      </c>
      <c r="Q73" s="38">
        <f t="shared" si="44"/>
        <v>270752</v>
      </c>
      <c r="R73" s="32">
        <f t="shared" si="44"/>
        <v>126894</v>
      </c>
      <c r="S73" s="39">
        <f t="shared" si="44"/>
        <v>129376</v>
      </c>
      <c r="T73" s="36">
        <f t="shared" si="44"/>
        <v>256270</v>
      </c>
      <c r="U73" s="37">
        <f t="shared" si="44"/>
        <v>1024</v>
      </c>
      <c r="V73" s="34">
        <f t="shared" si="44"/>
        <v>257294</v>
      </c>
      <c r="W73" s="66">
        <f>(V73-Q73)/Q73*100</f>
        <v>-4.970600401843753</v>
      </c>
    </row>
    <row r="74" spans="2:23" ht="12.75">
      <c r="B74" s="4" t="s">
        <v>28</v>
      </c>
      <c r="C74" s="32">
        <f aca="true" t="shared" si="45" ref="C74:E75">+C22+C48</f>
        <v>1119</v>
      </c>
      <c r="D74" s="33">
        <f t="shared" si="45"/>
        <v>1119</v>
      </c>
      <c r="E74" s="38">
        <f t="shared" si="45"/>
        <v>2238</v>
      </c>
      <c r="F74" s="32">
        <f>+F48+F22</f>
        <v>796</v>
      </c>
      <c r="G74" s="33">
        <f>+G48+G22</f>
        <v>797</v>
      </c>
      <c r="H74" s="34">
        <f>+H22+H48</f>
        <v>1593</v>
      </c>
      <c r="I74" s="66">
        <f>(H74-E74)/E74*100</f>
        <v>-28.820375335120644</v>
      </c>
      <c r="L74" s="4" t="s">
        <v>28</v>
      </c>
      <c r="M74" s="32">
        <f aca="true" t="shared" si="46" ref="M74:Q75">+M22+M48</f>
        <v>133003</v>
      </c>
      <c r="N74" s="39">
        <f t="shared" si="46"/>
        <v>144926</v>
      </c>
      <c r="O74" s="36">
        <f t="shared" si="46"/>
        <v>277929</v>
      </c>
      <c r="P74" s="37">
        <f t="shared" si="46"/>
        <v>1856</v>
      </c>
      <c r="Q74" s="38">
        <f t="shared" si="46"/>
        <v>279785</v>
      </c>
      <c r="R74" s="32">
        <f>+R48+R22</f>
        <v>115202</v>
      </c>
      <c r="S74" s="39">
        <f>+S48+S22</f>
        <v>126336</v>
      </c>
      <c r="T74" s="36">
        <f>+T22+T48</f>
        <v>241538</v>
      </c>
      <c r="U74" s="37">
        <f>+U48+U22</f>
        <v>236</v>
      </c>
      <c r="V74" s="34">
        <f>+V22+V48</f>
        <v>241774</v>
      </c>
      <c r="W74" s="66">
        <f>(V74-Q74)/Q74*100</f>
        <v>-13.585789088049752</v>
      </c>
    </row>
    <row r="75" spans="2:23" ht="13.5" thickBot="1">
      <c r="B75" s="4" t="s">
        <v>29</v>
      </c>
      <c r="C75" s="32">
        <f t="shared" si="45"/>
        <v>1006</v>
      </c>
      <c r="D75" s="33">
        <f t="shared" si="45"/>
        <v>1005</v>
      </c>
      <c r="E75" s="38">
        <f t="shared" si="45"/>
        <v>2011</v>
      </c>
      <c r="F75" s="32">
        <f>+F49+F23</f>
        <v>765</v>
      </c>
      <c r="G75" s="63">
        <f>+G49+G23</f>
        <v>763</v>
      </c>
      <c r="H75" s="34">
        <f>+H23+H49</f>
        <v>1528</v>
      </c>
      <c r="I75" s="66">
        <f>(H75-E75)/E75*100</f>
        <v>-24.01790154152163</v>
      </c>
      <c r="L75" s="4" t="s">
        <v>29</v>
      </c>
      <c r="M75" s="32">
        <f t="shared" si="46"/>
        <v>115820</v>
      </c>
      <c r="N75" s="39">
        <f t="shared" si="46"/>
        <v>121439</v>
      </c>
      <c r="O75" s="36">
        <f t="shared" si="46"/>
        <v>237259</v>
      </c>
      <c r="P75" s="37">
        <f t="shared" si="46"/>
        <v>2502</v>
      </c>
      <c r="Q75" s="38">
        <f t="shared" si="46"/>
        <v>239761</v>
      </c>
      <c r="R75" s="143">
        <f>+R49+R23</f>
        <v>93419</v>
      </c>
      <c r="S75" s="41">
        <f>+S49+S23</f>
        <v>94216</v>
      </c>
      <c r="T75" s="36">
        <f>+T23+T49</f>
        <v>187635</v>
      </c>
      <c r="U75" s="143">
        <f>+U49+U23</f>
        <v>491</v>
      </c>
      <c r="V75" s="64">
        <f>+V23+V49</f>
        <v>188126</v>
      </c>
      <c r="W75" s="66">
        <f t="shared" si="32"/>
        <v>-21.53602962950605</v>
      </c>
    </row>
    <row r="76" spans="2:23" ht="14.25" thickBot="1" thickTop="1">
      <c r="B76" s="42" t="s">
        <v>30</v>
      </c>
      <c r="C76" s="43">
        <f aca="true" t="shared" si="47" ref="C76:H76">+C73+C74+C75</f>
        <v>3224</v>
      </c>
      <c r="D76" s="44">
        <f t="shared" si="47"/>
        <v>3223</v>
      </c>
      <c r="E76" s="43">
        <f t="shared" si="47"/>
        <v>6447</v>
      </c>
      <c r="F76" s="45">
        <f t="shared" si="47"/>
        <v>2433</v>
      </c>
      <c r="G76" s="136">
        <f t="shared" si="47"/>
        <v>2433</v>
      </c>
      <c r="H76" s="43">
        <f t="shared" si="47"/>
        <v>4866</v>
      </c>
      <c r="I76" s="86">
        <f>(H76-E76)*100/E76</f>
        <v>-24.52303396928804</v>
      </c>
      <c r="L76" s="42" t="s">
        <v>30</v>
      </c>
      <c r="M76" s="43">
        <f aca="true" t="shared" si="48" ref="M76:V76">+M73+M74+M75</f>
        <v>380793</v>
      </c>
      <c r="N76" s="44">
        <f t="shared" si="48"/>
        <v>402946</v>
      </c>
      <c r="O76" s="43">
        <f t="shared" si="48"/>
        <v>783739</v>
      </c>
      <c r="P76" s="43">
        <f t="shared" si="48"/>
        <v>6559</v>
      </c>
      <c r="Q76" s="43">
        <f t="shared" si="48"/>
        <v>790298</v>
      </c>
      <c r="R76" s="43">
        <f t="shared" si="48"/>
        <v>335515</v>
      </c>
      <c r="S76" s="44">
        <f t="shared" si="48"/>
        <v>349928</v>
      </c>
      <c r="T76" s="43">
        <f t="shared" si="48"/>
        <v>685443</v>
      </c>
      <c r="U76" s="43">
        <f t="shared" si="48"/>
        <v>1751</v>
      </c>
      <c r="V76" s="46">
        <f t="shared" si="48"/>
        <v>687194</v>
      </c>
      <c r="W76" s="86">
        <f t="shared" si="32"/>
        <v>-13.04621800890297</v>
      </c>
    </row>
    <row r="77" spans="2:23" ht="14.25" thickBot="1" thickTop="1">
      <c r="B77" s="42" t="s">
        <v>69</v>
      </c>
      <c r="C77" s="83">
        <f aca="true" t="shared" si="49" ref="C77:H77">+C68+C72+C73+C74+C75</f>
        <v>9883</v>
      </c>
      <c r="D77" s="84">
        <f t="shared" si="49"/>
        <v>9885</v>
      </c>
      <c r="E77" s="85">
        <f t="shared" si="49"/>
        <v>19768</v>
      </c>
      <c r="F77" s="83">
        <f t="shared" si="49"/>
        <v>9100</v>
      </c>
      <c r="G77" s="84">
        <f t="shared" si="49"/>
        <v>9101</v>
      </c>
      <c r="H77" s="85">
        <f t="shared" si="49"/>
        <v>18201</v>
      </c>
      <c r="I77" s="67">
        <f>(H77-E77)*100/E77</f>
        <v>-7.926952650748685</v>
      </c>
      <c r="L77" s="42" t="s">
        <v>69</v>
      </c>
      <c r="M77" s="45">
        <f aca="true" t="shared" si="50" ref="M77:V77">+M68+M72+M73+M74+M75</f>
        <v>1126249</v>
      </c>
      <c r="N77" s="136">
        <f t="shared" si="50"/>
        <v>1204013</v>
      </c>
      <c r="O77" s="43">
        <f t="shared" si="50"/>
        <v>2330262</v>
      </c>
      <c r="P77" s="43">
        <f t="shared" si="50"/>
        <v>20233</v>
      </c>
      <c r="Q77" s="43">
        <f t="shared" si="50"/>
        <v>2350495</v>
      </c>
      <c r="R77" s="45">
        <f t="shared" si="50"/>
        <v>1129733</v>
      </c>
      <c r="S77" s="136">
        <f t="shared" si="50"/>
        <v>1195073</v>
      </c>
      <c r="T77" s="43">
        <f t="shared" si="50"/>
        <v>2324806</v>
      </c>
      <c r="U77" s="43">
        <f t="shared" si="50"/>
        <v>11140</v>
      </c>
      <c r="V77" s="43">
        <f t="shared" si="50"/>
        <v>2335946</v>
      </c>
      <c r="W77" s="67">
        <f>(V77-Q77)/Q77*100</f>
        <v>-0.618976002927043</v>
      </c>
    </row>
    <row r="78" spans="2:23" ht="14.25" thickBot="1" thickTop="1">
      <c r="B78" s="42" t="s">
        <v>9</v>
      </c>
      <c r="C78" s="45">
        <f aca="true" t="shared" si="51" ref="C78:H78">+C68+C72+C76+C64</f>
        <v>13356</v>
      </c>
      <c r="D78" s="136">
        <f t="shared" si="51"/>
        <v>13352</v>
      </c>
      <c r="E78" s="43">
        <f t="shared" si="51"/>
        <v>26708</v>
      </c>
      <c r="F78" s="45">
        <f t="shared" si="51"/>
        <v>12700</v>
      </c>
      <c r="G78" s="136">
        <f t="shared" si="51"/>
        <v>12700</v>
      </c>
      <c r="H78" s="43">
        <f t="shared" si="51"/>
        <v>25400</v>
      </c>
      <c r="I78" s="86">
        <f>(H78-E78)*100/E78</f>
        <v>-4.897409016025161</v>
      </c>
      <c r="L78" s="42" t="s">
        <v>9</v>
      </c>
      <c r="M78" s="45">
        <f aca="true" t="shared" si="52" ref="M78:V78">+M68+M72+M76+M64</f>
        <v>1631760</v>
      </c>
      <c r="N78" s="136">
        <f t="shared" si="52"/>
        <v>1711367</v>
      </c>
      <c r="O78" s="43">
        <f t="shared" si="52"/>
        <v>3343127</v>
      </c>
      <c r="P78" s="43">
        <f t="shared" si="52"/>
        <v>27565</v>
      </c>
      <c r="Q78" s="43">
        <f t="shared" si="52"/>
        <v>3370692</v>
      </c>
      <c r="R78" s="45">
        <f t="shared" si="52"/>
        <v>1595280</v>
      </c>
      <c r="S78" s="136">
        <f t="shared" si="52"/>
        <v>1662653</v>
      </c>
      <c r="T78" s="43">
        <f t="shared" si="52"/>
        <v>3257933</v>
      </c>
      <c r="U78" s="43">
        <f t="shared" si="52"/>
        <v>18376</v>
      </c>
      <c r="V78" s="43">
        <f t="shared" si="52"/>
        <v>3276309</v>
      </c>
      <c r="W78" s="67">
        <f t="shared" si="32"/>
        <v>-2.800107515014721</v>
      </c>
    </row>
    <row r="79" spans="2:12" ht="13.5" thickTop="1">
      <c r="B79" s="68" t="s">
        <v>67</v>
      </c>
      <c r="L79" s="68" t="s">
        <v>67</v>
      </c>
    </row>
    <row r="80" spans="12:23" ht="12.75">
      <c r="L80" s="316" t="s">
        <v>41</v>
      </c>
      <c r="M80" s="316"/>
      <c r="N80" s="316"/>
      <c r="O80" s="316"/>
      <c r="P80" s="316"/>
      <c r="Q80" s="316"/>
      <c r="R80" s="316"/>
      <c r="S80" s="316"/>
      <c r="T80" s="316"/>
      <c r="U80" s="316"/>
      <c r="V80" s="316"/>
      <c r="W80" s="316"/>
    </row>
    <row r="81" spans="12:23" ht="15.75">
      <c r="L81" s="317" t="s">
        <v>42</v>
      </c>
      <c r="M81" s="317"/>
      <c r="N81" s="317"/>
      <c r="O81" s="317"/>
      <c r="P81" s="317"/>
      <c r="Q81" s="317"/>
      <c r="R81" s="317"/>
      <c r="S81" s="317"/>
      <c r="T81" s="317"/>
      <c r="U81" s="317"/>
      <c r="V81" s="317"/>
      <c r="W81" s="317"/>
    </row>
    <row r="82" ht="13.5" thickBot="1">
      <c r="W82" s="75" t="s">
        <v>43</v>
      </c>
    </row>
    <row r="83" spans="12:23" ht="17.25" thickBot="1" thickTop="1">
      <c r="L83" s="2"/>
      <c r="M83" s="324" t="s">
        <v>66</v>
      </c>
      <c r="N83" s="325"/>
      <c r="O83" s="325"/>
      <c r="P83" s="325"/>
      <c r="Q83" s="326"/>
      <c r="R83" s="327" t="s">
        <v>65</v>
      </c>
      <c r="S83" s="328"/>
      <c r="T83" s="328"/>
      <c r="U83" s="328"/>
      <c r="V83" s="329"/>
      <c r="W83" s="3" t="s">
        <v>4</v>
      </c>
    </row>
    <row r="84" spans="12:23" ht="13.5" thickTop="1">
      <c r="L84" s="4" t="s">
        <v>5</v>
      </c>
      <c r="M84" s="5"/>
      <c r="N84" s="9"/>
      <c r="O84" s="10"/>
      <c r="P84" s="11"/>
      <c r="Q84" s="12"/>
      <c r="R84" s="5"/>
      <c r="S84" s="9"/>
      <c r="T84" s="10"/>
      <c r="U84" s="11"/>
      <c r="V84" s="12"/>
      <c r="W84" s="8" t="s">
        <v>6</v>
      </c>
    </row>
    <row r="85" spans="12:23" ht="13.5" thickBot="1">
      <c r="L85" s="13"/>
      <c r="M85" s="17" t="s">
        <v>44</v>
      </c>
      <c r="N85" s="18" t="s">
        <v>45</v>
      </c>
      <c r="O85" s="19" t="s">
        <v>46</v>
      </c>
      <c r="P85" s="20" t="s">
        <v>13</v>
      </c>
      <c r="Q85" s="21" t="s">
        <v>9</v>
      </c>
      <c r="R85" s="17" t="s">
        <v>44</v>
      </c>
      <c r="S85" s="18" t="s">
        <v>45</v>
      </c>
      <c r="T85" s="19" t="s">
        <v>46</v>
      </c>
      <c r="U85" s="20" t="s">
        <v>13</v>
      </c>
      <c r="V85" s="21" t="s">
        <v>9</v>
      </c>
      <c r="W85" s="16"/>
    </row>
    <row r="86" spans="12:23" ht="4.5" customHeight="1" thickTop="1">
      <c r="L86" s="4"/>
      <c r="M86" s="26"/>
      <c r="N86" s="27"/>
      <c r="O86" s="28"/>
      <c r="P86" s="29"/>
      <c r="Q86" s="30"/>
      <c r="R86" s="26"/>
      <c r="S86" s="27"/>
      <c r="T86" s="28"/>
      <c r="U86" s="29"/>
      <c r="V86" s="31"/>
      <c r="W86" s="11"/>
    </row>
    <row r="87" spans="1:23" ht="12.75">
      <c r="A87" s="76"/>
      <c r="B87" s="76"/>
      <c r="C87" s="76"/>
      <c r="D87" s="76"/>
      <c r="E87" s="76"/>
      <c r="F87" s="76"/>
      <c r="G87" s="76"/>
      <c r="H87" s="76"/>
      <c r="I87" s="76"/>
      <c r="J87" s="76"/>
      <c r="L87" s="4" t="s">
        <v>14</v>
      </c>
      <c r="M87" s="32">
        <v>25</v>
      </c>
      <c r="N87" s="39">
        <v>17</v>
      </c>
      <c r="O87" s="36">
        <f>SUM(M87:N87)</f>
        <v>42</v>
      </c>
      <c r="P87" s="37">
        <v>65</v>
      </c>
      <c r="Q87" s="34">
        <f>O87+P87</f>
        <v>107</v>
      </c>
      <c r="R87" s="32">
        <v>10</v>
      </c>
      <c r="S87" s="39">
        <v>24</v>
      </c>
      <c r="T87" s="36">
        <f>SUM(R87:S87)</f>
        <v>34</v>
      </c>
      <c r="U87" s="37">
        <v>4</v>
      </c>
      <c r="V87" s="34">
        <f>T87+U87</f>
        <v>38</v>
      </c>
      <c r="W87" s="66">
        <f aca="true" t="shared" si="53" ref="W87:W104">(V87-Q87)/Q87*100</f>
        <v>-64.48598130841121</v>
      </c>
    </row>
    <row r="88" spans="1:23" ht="12.75">
      <c r="A88" s="76"/>
      <c r="B88" s="76"/>
      <c r="C88" s="76"/>
      <c r="D88" s="76"/>
      <c r="E88" s="76"/>
      <c r="F88" s="76"/>
      <c r="G88" s="76"/>
      <c r="H88" s="76"/>
      <c r="I88" s="76"/>
      <c r="J88" s="76"/>
      <c r="L88" s="4" t="s">
        <v>15</v>
      </c>
      <c r="M88" s="32">
        <v>10</v>
      </c>
      <c r="N88" s="39">
        <v>12</v>
      </c>
      <c r="O88" s="36">
        <f>SUM(M88:N88)</f>
        <v>22</v>
      </c>
      <c r="P88" s="37">
        <v>61</v>
      </c>
      <c r="Q88" s="34">
        <f>O88+P88</f>
        <v>83</v>
      </c>
      <c r="R88" s="32">
        <v>9</v>
      </c>
      <c r="S88" s="39">
        <v>27</v>
      </c>
      <c r="T88" s="36">
        <f>SUM(R88:S88)</f>
        <v>36</v>
      </c>
      <c r="U88" s="37">
        <v>1</v>
      </c>
      <c r="V88" s="34">
        <f>T88+U88</f>
        <v>37</v>
      </c>
      <c r="W88" s="66">
        <f t="shared" si="53"/>
        <v>-55.42168674698795</v>
      </c>
    </row>
    <row r="89" spans="1:23" ht="13.5" thickBot="1">
      <c r="A89" s="76"/>
      <c r="B89" s="76"/>
      <c r="C89" s="76"/>
      <c r="D89" s="76"/>
      <c r="E89" s="76"/>
      <c r="F89" s="76"/>
      <c r="G89" s="76"/>
      <c r="H89" s="76"/>
      <c r="I89" s="76"/>
      <c r="J89" s="76"/>
      <c r="L89" s="4" t="s">
        <v>16</v>
      </c>
      <c r="M89" s="32">
        <v>7</v>
      </c>
      <c r="N89" s="39">
        <v>12</v>
      </c>
      <c r="O89" s="36">
        <f>SUM(M89:N89)</f>
        <v>19</v>
      </c>
      <c r="P89" s="37">
        <v>33</v>
      </c>
      <c r="Q89" s="34">
        <f>O89+P89</f>
        <v>52</v>
      </c>
      <c r="R89" s="32">
        <v>4</v>
      </c>
      <c r="S89" s="39">
        <v>39</v>
      </c>
      <c r="T89" s="36">
        <f>SUM(R89:S89)</f>
        <v>43</v>
      </c>
      <c r="U89" s="37">
        <v>2</v>
      </c>
      <c r="V89" s="34">
        <f>T89+U89</f>
        <v>45</v>
      </c>
      <c r="W89" s="66">
        <f t="shared" si="53"/>
        <v>-13.461538461538462</v>
      </c>
    </row>
    <row r="90" spans="1:23" ht="14.25" thickBot="1" thickTop="1">
      <c r="A90" s="76"/>
      <c r="B90" s="76"/>
      <c r="C90" s="76"/>
      <c r="D90" s="76"/>
      <c r="E90" s="76"/>
      <c r="F90" s="76"/>
      <c r="G90" s="76"/>
      <c r="H90" s="76"/>
      <c r="I90" s="76"/>
      <c r="J90" s="76"/>
      <c r="L90" s="42" t="s">
        <v>59</v>
      </c>
      <c r="M90" s="43">
        <f>M87+M88+M89</f>
        <v>42</v>
      </c>
      <c r="N90" s="44">
        <f>N87+N88+N89</f>
        <v>41</v>
      </c>
      <c r="O90" s="43">
        <f>O87+O88+O89</f>
        <v>83</v>
      </c>
      <c r="P90" s="43">
        <f>P87+P88+P89</f>
        <v>159</v>
      </c>
      <c r="Q90" s="45">
        <f>+Q87+Q88+Q89</f>
        <v>242</v>
      </c>
      <c r="R90" s="43">
        <f>R87+R88+R89</f>
        <v>23</v>
      </c>
      <c r="S90" s="44">
        <f>S87+S88+S89</f>
        <v>90</v>
      </c>
      <c r="T90" s="43">
        <f>T87+T88+T89</f>
        <v>113</v>
      </c>
      <c r="U90" s="43">
        <f>U87+U88+U89</f>
        <v>7</v>
      </c>
      <c r="V90" s="45">
        <f>+V87+V88+V89</f>
        <v>120</v>
      </c>
      <c r="W90" s="67">
        <f t="shared" si="53"/>
        <v>-50.413223140495866</v>
      </c>
    </row>
    <row r="91" spans="1:23" ht="13.5" thickTop="1">
      <c r="A91" s="76"/>
      <c r="B91" s="76"/>
      <c r="C91" s="76"/>
      <c r="D91" s="76"/>
      <c r="E91" s="76"/>
      <c r="F91" s="76"/>
      <c r="G91" s="76"/>
      <c r="H91" s="76"/>
      <c r="I91" s="76"/>
      <c r="J91" s="76"/>
      <c r="L91" s="4" t="s">
        <v>18</v>
      </c>
      <c r="M91" s="32">
        <v>5</v>
      </c>
      <c r="N91" s="39">
        <v>14</v>
      </c>
      <c r="O91" s="36">
        <f>SUM(M91:N91)</f>
        <v>19</v>
      </c>
      <c r="P91" s="37">
        <v>7</v>
      </c>
      <c r="Q91" s="38">
        <f>+P91+O91</f>
        <v>26</v>
      </c>
      <c r="R91" s="32">
        <v>6</v>
      </c>
      <c r="S91" s="39">
        <v>45</v>
      </c>
      <c r="T91" s="36">
        <f>SUM(R91:S91)</f>
        <v>51</v>
      </c>
      <c r="U91" s="37">
        <v>21</v>
      </c>
      <c r="V91" s="34">
        <f>T91+U91</f>
        <v>72</v>
      </c>
      <c r="W91" s="66">
        <f t="shared" si="53"/>
        <v>176.9230769230769</v>
      </c>
    </row>
    <row r="92" spans="1:23" ht="12.75">
      <c r="A92" s="76"/>
      <c r="B92" s="76"/>
      <c r="C92" s="76"/>
      <c r="D92" s="76"/>
      <c r="E92" s="76"/>
      <c r="F92" s="76"/>
      <c r="G92" s="76"/>
      <c r="H92" s="76"/>
      <c r="I92" s="76"/>
      <c r="J92" s="76"/>
      <c r="L92" s="4" t="s">
        <v>19</v>
      </c>
      <c r="M92" s="32">
        <v>3</v>
      </c>
      <c r="N92" s="39">
        <v>11</v>
      </c>
      <c r="O92" s="36">
        <f>SUM(M92:N92)</f>
        <v>14</v>
      </c>
      <c r="P92" s="37">
        <v>0</v>
      </c>
      <c r="Q92" s="38">
        <f>+P92+O92</f>
        <v>14</v>
      </c>
      <c r="R92" s="32">
        <v>3</v>
      </c>
      <c r="S92" s="39">
        <v>32</v>
      </c>
      <c r="T92" s="36">
        <f>SUM(R92:S92)</f>
        <v>35</v>
      </c>
      <c r="U92" s="37">
        <v>1</v>
      </c>
      <c r="V92" s="34">
        <f>T92+U92</f>
        <v>36</v>
      </c>
      <c r="W92" s="66">
        <f t="shared" si="53"/>
        <v>157.14285714285714</v>
      </c>
    </row>
    <row r="93" spans="1:23" ht="13.5" thickBot="1">
      <c r="A93" s="76"/>
      <c r="B93" s="76"/>
      <c r="C93" s="76"/>
      <c r="D93" s="76"/>
      <c r="E93" s="76"/>
      <c r="F93" s="76"/>
      <c r="G93" s="76"/>
      <c r="H93" s="76"/>
      <c r="I93" s="76"/>
      <c r="J93" s="76"/>
      <c r="L93" s="4" t="s">
        <v>20</v>
      </c>
      <c r="M93" s="32">
        <v>7</v>
      </c>
      <c r="N93" s="39">
        <v>17</v>
      </c>
      <c r="O93" s="36">
        <f>SUM(M93:N93)</f>
        <v>24</v>
      </c>
      <c r="P93" s="37">
        <v>2</v>
      </c>
      <c r="Q93" s="38">
        <f>+P93+O93</f>
        <v>26</v>
      </c>
      <c r="R93" s="32">
        <v>3</v>
      </c>
      <c r="S93" s="39">
        <v>32</v>
      </c>
      <c r="T93" s="36">
        <f>SUM(R93:S93)</f>
        <v>35</v>
      </c>
      <c r="U93" s="37">
        <v>8</v>
      </c>
      <c r="V93" s="34">
        <f>T93+U93</f>
        <v>43</v>
      </c>
      <c r="W93" s="66">
        <f t="shared" si="53"/>
        <v>65.38461538461539</v>
      </c>
    </row>
    <row r="94" spans="1:23" ht="14.25" thickBot="1" thickTop="1">
      <c r="A94" s="76"/>
      <c r="B94" s="76"/>
      <c r="C94" s="76"/>
      <c r="D94" s="76"/>
      <c r="E94" s="76"/>
      <c r="F94" s="76"/>
      <c r="G94" s="76"/>
      <c r="H94" s="76"/>
      <c r="I94" s="76"/>
      <c r="J94" s="76"/>
      <c r="L94" s="47" t="s">
        <v>21</v>
      </c>
      <c r="M94" s="48">
        <f>M91+M92+M93</f>
        <v>15</v>
      </c>
      <c r="N94" s="49">
        <f>N91+N92+N93</f>
        <v>42</v>
      </c>
      <c r="O94" s="52">
        <f>O91+O92+O93</f>
        <v>57</v>
      </c>
      <c r="P94" s="50">
        <f>P91+P92+P93</f>
        <v>9</v>
      </c>
      <c r="Q94" s="52">
        <f>+Q93+Q92+Q91</f>
        <v>66</v>
      </c>
      <c r="R94" s="48">
        <f>R91+R92+R93</f>
        <v>12</v>
      </c>
      <c r="S94" s="49">
        <f>S91+S92+S93</f>
        <v>109</v>
      </c>
      <c r="T94" s="52">
        <f>T91+T92+T93</f>
        <v>121</v>
      </c>
      <c r="U94" s="50">
        <f>U91+U92+U93</f>
        <v>30</v>
      </c>
      <c r="V94" s="50">
        <f>V92+V91+V93</f>
        <v>151</v>
      </c>
      <c r="W94" s="67">
        <f t="shared" si="53"/>
        <v>128.78787878787878</v>
      </c>
    </row>
    <row r="95" spans="1:23" ht="13.5" thickTop="1">
      <c r="A95" s="76"/>
      <c r="B95" s="76"/>
      <c r="C95" s="76"/>
      <c r="D95" s="76"/>
      <c r="E95" s="76"/>
      <c r="F95" s="76"/>
      <c r="G95" s="76"/>
      <c r="H95" s="76"/>
      <c r="I95" s="76"/>
      <c r="J95" s="76"/>
      <c r="L95" s="4" t="s">
        <v>22</v>
      </c>
      <c r="M95" s="32">
        <v>5</v>
      </c>
      <c r="N95" s="39">
        <v>14</v>
      </c>
      <c r="O95" s="36">
        <f>SUM(M95:N95)</f>
        <v>19</v>
      </c>
      <c r="P95" s="37">
        <v>6</v>
      </c>
      <c r="Q95" s="38">
        <f>+P95+O95</f>
        <v>25</v>
      </c>
      <c r="R95" s="32">
        <v>9</v>
      </c>
      <c r="S95" s="39">
        <v>21</v>
      </c>
      <c r="T95" s="36">
        <f>SUM(R95:S95)</f>
        <v>30</v>
      </c>
      <c r="U95" s="37">
        <v>0</v>
      </c>
      <c r="V95" s="34">
        <f>T95+U95</f>
        <v>30</v>
      </c>
      <c r="W95" s="66">
        <f t="shared" si="53"/>
        <v>20</v>
      </c>
    </row>
    <row r="96" spans="1:23" ht="12.75">
      <c r="A96" s="76"/>
      <c r="B96" s="76"/>
      <c r="C96" s="76"/>
      <c r="D96" s="76"/>
      <c r="E96" s="76"/>
      <c r="F96" s="76"/>
      <c r="G96" s="76"/>
      <c r="H96" s="76"/>
      <c r="I96" s="76"/>
      <c r="J96" s="76"/>
      <c r="L96" s="4" t="s">
        <v>23</v>
      </c>
      <c r="M96" s="32">
        <v>4</v>
      </c>
      <c r="N96" s="39">
        <v>23</v>
      </c>
      <c r="O96" s="36">
        <f>SUM(M96:N96)</f>
        <v>27</v>
      </c>
      <c r="P96" s="37">
        <v>6</v>
      </c>
      <c r="Q96" s="38">
        <f>+P96+O96</f>
        <v>33</v>
      </c>
      <c r="R96" s="32">
        <v>9</v>
      </c>
      <c r="S96" s="39">
        <v>14</v>
      </c>
      <c r="T96" s="36">
        <f>SUM(R96:S96)</f>
        <v>23</v>
      </c>
      <c r="U96" s="37">
        <v>3</v>
      </c>
      <c r="V96" s="34">
        <f>T96+U96</f>
        <v>26</v>
      </c>
      <c r="W96" s="66">
        <f t="shared" si="53"/>
        <v>-21.21212121212121</v>
      </c>
    </row>
    <row r="97" spans="1:23" ht="13.5" thickBot="1">
      <c r="A97" s="76"/>
      <c r="B97" s="76"/>
      <c r="C97" s="76"/>
      <c r="D97" s="76"/>
      <c r="E97" s="76"/>
      <c r="F97" s="76"/>
      <c r="G97" s="76"/>
      <c r="H97" s="76"/>
      <c r="I97" s="76"/>
      <c r="J97" s="76"/>
      <c r="L97" s="4" t="s">
        <v>24</v>
      </c>
      <c r="M97" s="32">
        <v>5</v>
      </c>
      <c r="N97" s="39">
        <v>44</v>
      </c>
      <c r="O97" s="54">
        <f>SUM(M97:N97)</f>
        <v>49</v>
      </c>
      <c r="P97" s="55">
        <v>10</v>
      </c>
      <c r="Q97" s="38">
        <f>+P97+O97</f>
        <v>59</v>
      </c>
      <c r="R97" s="32">
        <v>7</v>
      </c>
      <c r="S97" s="39">
        <v>18</v>
      </c>
      <c r="T97" s="36">
        <f>SUM(R97:S97)</f>
        <v>25</v>
      </c>
      <c r="U97" s="55">
        <v>13</v>
      </c>
      <c r="V97" s="34">
        <f>T97+U97</f>
        <v>38</v>
      </c>
      <c r="W97" s="66">
        <f t="shared" si="53"/>
        <v>-35.59322033898305</v>
      </c>
    </row>
    <row r="98" spans="1:23" ht="14.25" thickBot="1" thickTop="1">
      <c r="A98" s="76"/>
      <c r="B98" s="76"/>
      <c r="C98" s="76"/>
      <c r="D98" s="76"/>
      <c r="E98" s="76"/>
      <c r="F98" s="76"/>
      <c r="G98" s="76"/>
      <c r="H98" s="76"/>
      <c r="I98" s="76"/>
      <c r="J98" s="76"/>
      <c r="L98" s="47" t="s">
        <v>25</v>
      </c>
      <c r="M98" s="48">
        <f aca="true" t="shared" si="54" ref="M98:V98">+M95+M96+M97</f>
        <v>14</v>
      </c>
      <c r="N98" s="48">
        <f t="shared" si="54"/>
        <v>81</v>
      </c>
      <c r="O98" s="50">
        <f t="shared" si="54"/>
        <v>95</v>
      </c>
      <c r="P98" s="50">
        <f t="shared" si="54"/>
        <v>22</v>
      </c>
      <c r="Q98" s="50">
        <f t="shared" si="54"/>
        <v>117</v>
      </c>
      <c r="R98" s="48">
        <f t="shared" si="54"/>
        <v>25</v>
      </c>
      <c r="S98" s="48">
        <f t="shared" si="54"/>
        <v>53</v>
      </c>
      <c r="T98" s="50">
        <f t="shared" si="54"/>
        <v>78</v>
      </c>
      <c r="U98" s="50">
        <f t="shared" si="54"/>
        <v>16</v>
      </c>
      <c r="V98" s="50">
        <f t="shared" si="54"/>
        <v>94</v>
      </c>
      <c r="W98" s="87">
        <f t="shared" si="53"/>
        <v>-19.65811965811966</v>
      </c>
    </row>
    <row r="99" spans="1:23" ht="13.5" thickTop="1">
      <c r="A99" s="76"/>
      <c r="B99" s="76"/>
      <c r="C99" s="76"/>
      <c r="D99" s="76"/>
      <c r="E99" s="76"/>
      <c r="F99" s="76"/>
      <c r="G99" s="76"/>
      <c r="H99" s="76"/>
      <c r="I99" s="76"/>
      <c r="J99" s="76"/>
      <c r="L99" s="4" t="s">
        <v>27</v>
      </c>
      <c r="M99" s="32">
        <v>4</v>
      </c>
      <c r="N99" s="39">
        <v>17</v>
      </c>
      <c r="O99" s="54">
        <f>SUM(M99:N99)</f>
        <v>21</v>
      </c>
      <c r="P99" s="62">
        <v>5</v>
      </c>
      <c r="Q99" s="38">
        <f>+P99+O99</f>
        <v>26</v>
      </c>
      <c r="R99" s="32">
        <v>7</v>
      </c>
      <c r="S99" s="39">
        <v>12</v>
      </c>
      <c r="T99" s="36">
        <f>SUM(R99:S99)</f>
        <v>19</v>
      </c>
      <c r="U99" s="62">
        <v>9</v>
      </c>
      <c r="V99" s="34">
        <f>T99+U99</f>
        <v>28</v>
      </c>
      <c r="W99" s="66">
        <f t="shared" si="53"/>
        <v>7.6923076923076925</v>
      </c>
    </row>
    <row r="100" spans="1:23" ht="12.75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L100" s="4" t="s">
        <v>28</v>
      </c>
      <c r="M100" s="32">
        <v>5</v>
      </c>
      <c r="N100" s="39">
        <v>13</v>
      </c>
      <c r="O100" s="54">
        <f>SUM(M100:N100)</f>
        <v>18</v>
      </c>
      <c r="P100" s="37">
        <v>4</v>
      </c>
      <c r="Q100" s="38">
        <f>+P100+O100</f>
        <v>22</v>
      </c>
      <c r="R100" s="32">
        <v>6</v>
      </c>
      <c r="S100" s="39">
        <v>26</v>
      </c>
      <c r="T100" s="36">
        <f>SUM(R100:S100)</f>
        <v>32</v>
      </c>
      <c r="U100" s="37">
        <v>0</v>
      </c>
      <c r="V100" s="34">
        <f>T100+U100</f>
        <v>32</v>
      </c>
      <c r="W100" s="66">
        <f>(V100-Q100)/Q100*100</f>
        <v>45.45454545454545</v>
      </c>
    </row>
    <row r="101" spans="1:23" ht="13.5" thickBot="1">
      <c r="A101" s="9"/>
      <c r="B101" s="76"/>
      <c r="C101" s="76"/>
      <c r="D101" s="76"/>
      <c r="E101" s="76"/>
      <c r="F101" s="76"/>
      <c r="G101" s="76"/>
      <c r="H101" s="76"/>
      <c r="I101" s="76"/>
      <c r="J101" s="76"/>
      <c r="L101" s="4" t="s">
        <v>29</v>
      </c>
      <c r="M101" s="32">
        <v>7</v>
      </c>
      <c r="N101" s="39">
        <v>26</v>
      </c>
      <c r="O101" s="54">
        <f>SUM(M101:N101)</f>
        <v>33</v>
      </c>
      <c r="P101" s="37">
        <v>2</v>
      </c>
      <c r="Q101" s="38">
        <f>+P101+O101</f>
        <v>35</v>
      </c>
      <c r="R101" s="32">
        <v>4</v>
      </c>
      <c r="S101" s="39">
        <v>10</v>
      </c>
      <c r="T101" s="36">
        <f>SUM(R101:S101)</f>
        <v>14</v>
      </c>
      <c r="U101" s="55">
        <v>0</v>
      </c>
      <c r="V101" s="34">
        <f>T101+U101</f>
        <v>14</v>
      </c>
      <c r="W101" s="66">
        <f t="shared" si="53"/>
        <v>-60</v>
      </c>
    </row>
    <row r="102" spans="1:23" ht="14.25" thickBot="1" thickTop="1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L102" s="42" t="s">
        <v>30</v>
      </c>
      <c r="M102" s="43">
        <f aca="true" t="shared" si="55" ref="M102:V102">+M99+M100+M101</f>
        <v>16</v>
      </c>
      <c r="N102" s="44">
        <f t="shared" si="55"/>
        <v>56</v>
      </c>
      <c r="O102" s="43">
        <f t="shared" si="55"/>
        <v>72</v>
      </c>
      <c r="P102" s="43">
        <f t="shared" si="55"/>
        <v>11</v>
      </c>
      <c r="Q102" s="43">
        <f t="shared" si="55"/>
        <v>83</v>
      </c>
      <c r="R102" s="43">
        <f t="shared" si="55"/>
        <v>17</v>
      </c>
      <c r="S102" s="44">
        <f t="shared" si="55"/>
        <v>48</v>
      </c>
      <c r="T102" s="43">
        <f t="shared" si="55"/>
        <v>65</v>
      </c>
      <c r="U102" s="43">
        <f t="shared" si="55"/>
        <v>9</v>
      </c>
      <c r="V102" s="46">
        <f t="shared" si="55"/>
        <v>74</v>
      </c>
      <c r="W102" s="86">
        <f t="shared" si="53"/>
        <v>-10.843373493975903</v>
      </c>
    </row>
    <row r="103" spans="1:23" ht="14.25" thickBot="1" thickTop="1">
      <c r="A103" s="76"/>
      <c r="B103" s="302"/>
      <c r="C103" s="303"/>
      <c r="D103" s="303"/>
      <c r="E103" s="303"/>
      <c r="F103" s="303"/>
      <c r="G103" s="303"/>
      <c r="H103" s="303"/>
      <c r="I103" s="304"/>
      <c r="J103" s="76"/>
      <c r="L103" s="42" t="s">
        <v>69</v>
      </c>
      <c r="M103" s="45">
        <f aca="true" t="shared" si="56" ref="M103:V103">+M94+M98+M99+M100+M101</f>
        <v>45</v>
      </c>
      <c r="N103" s="136">
        <f t="shared" si="56"/>
        <v>179</v>
      </c>
      <c r="O103" s="43">
        <f t="shared" si="56"/>
        <v>224</v>
      </c>
      <c r="P103" s="43">
        <f t="shared" si="56"/>
        <v>42</v>
      </c>
      <c r="Q103" s="43">
        <f t="shared" si="56"/>
        <v>266</v>
      </c>
      <c r="R103" s="45">
        <f t="shared" si="56"/>
        <v>54</v>
      </c>
      <c r="S103" s="136">
        <f t="shared" si="56"/>
        <v>210</v>
      </c>
      <c r="T103" s="43">
        <f t="shared" si="56"/>
        <v>264</v>
      </c>
      <c r="U103" s="43">
        <f t="shared" si="56"/>
        <v>55</v>
      </c>
      <c r="V103" s="43">
        <f t="shared" si="56"/>
        <v>319</v>
      </c>
      <c r="W103" s="67">
        <f>(V103-Q103)/Q103*100</f>
        <v>19.924812030075188</v>
      </c>
    </row>
    <row r="104" spans="1:23" ht="14.25" thickBot="1" thickTop="1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L104" s="42" t="s">
        <v>9</v>
      </c>
      <c r="M104" s="45">
        <f aca="true" t="shared" si="57" ref="M104:V104">+M94+M98+M102+M90</f>
        <v>87</v>
      </c>
      <c r="N104" s="136">
        <f t="shared" si="57"/>
        <v>220</v>
      </c>
      <c r="O104" s="43">
        <f t="shared" si="57"/>
        <v>307</v>
      </c>
      <c r="P104" s="43">
        <f t="shared" si="57"/>
        <v>201</v>
      </c>
      <c r="Q104" s="43">
        <f t="shared" si="57"/>
        <v>508</v>
      </c>
      <c r="R104" s="45">
        <f t="shared" si="57"/>
        <v>77</v>
      </c>
      <c r="S104" s="136">
        <f t="shared" si="57"/>
        <v>300</v>
      </c>
      <c r="T104" s="43">
        <f t="shared" si="57"/>
        <v>377</v>
      </c>
      <c r="U104" s="43">
        <f t="shared" si="57"/>
        <v>62</v>
      </c>
      <c r="V104" s="43">
        <f t="shared" si="57"/>
        <v>439</v>
      </c>
      <c r="W104" s="67">
        <f t="shared" si="53"/>
        <v>-13.582677165354331</v>
      </c>
    </row>
    <row r="105" spans="1:12" ht="13.5" thickTop="1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L105" s="68" t="s">
        <v>67</v>
      </c>
    </row>
    <row r="106" spans="2:23" ht="12.75">
      <c r="B106" s="76"/>
      <c r="C106" s="76"/>
      <c r="D106" s="76"/>
      <c r="E106" s="76"/>
      <c r="F106" s="76"/>
      <c r="G106" s="76"/>
      <c r="H106" s="76"/>
      <c r="I106" s="76"/>
      <c r="J106" s="276"/>
      <c r="L106" s="316" t="s">
        <v>47</v>
      </c>
      <c r="M106" s="316"/>
      <c r="N106" s="316"/>
      <c r="O106" s="316"/>
      <c r="P106" s="316"/>
      <c r="Q106" s="316"/>
      <c r="R106" s="316"/>
      <c r="S106" s="316"/>
      <c r="T106" s="316"/>
      <c r="U106" s="316"/>
      <c r="V106" s="316"/>
      <c r="W106" s="316"/>
    </row>
    <row r="107" spans="2:23" ht="15.75">
      <c r="B107" s="76"/>
      <c r="C107" s="76"/>
      <c r="D107" s="76"/>
      <c r="E107" s="76"/>
      <c r="F107" s="76"/>
      <c r="G107" s="76"/>
      <c r="H107" s="76"/>
      <c r="I107" s="76"/>
      <c r="J107" s="276"/>
      <c r="L107" s="317" t="s">
        <v>48</v>
      </c>
      <c r="M107" s="317"/>
      <c r="N107" s="317"/>
      <c r="O107" s="317"/>
      <c r="P107" s="317"/>
      <c r="Q107" s="317"/>
      <c r="R107" s="317"/>
      <c r="S107" s="317"/>
      <c r="T107" s="317"/>
      <c r="U107" s="317"/>
      <c r="V107" s="317"/>
      <c r="W107" s="317"/>
    </row>
    <row r="108" spans="2:23" ht="13.5" thickBot="1">
      <c r="B108" s="76"/>
      <c r="C108" s="76"/>
      <c r="D108" s="76"/>
      <c r="E108" s="76"/>
      <c r="F108" s="76"/>
      <c r="G108" s="76"/>
      <c r="H108" s="76"/>
      <c r="I108" s="76"/>
      <c r="J108" s="276"/>
      <c r="W108" s="75" t="s">
        <v>43</v>
      </c>
    </row>
    <row r="109" spans="2:23" ht="17.25" thickBot="1" thickTop="1">
      <c r="B109" s="76"/>
      <c r="C109" s="76"/>
      <c r="D109" s="76"/>
      <c r="E109" s="76"/>
      <c r="F109" s="76"/>
      <c r="G109" s="76"/>
      <c r="H109" s="76"/>
      <c r="I109" s="76"/>
      <c r="J109" s="276"/>
      <c r="L109" s="2"/>
      <c r="M109" s="324" t="s">
        <v>66</v>
      </c>
      <c r="N109" s="325"/>
      <c r="O109" s="325"/>
      <c r="P109" s="325"/>
      <c r="Q109" s="326"/>
      <c r="R109" s="327" t="s">
        <v>65</v>
      </c>
      <c r="S109" s="328"/>
      <c r="T109" s="328"/>
      <c r="U109" s="328"/>
      <c r="V109" s="329"/>
      <c r="W109" s="3" t="s">
        <v>4</v>
      </c>
    </row>
    <row r="110" spans="2:23" ht="13.5" thickTop="1">
      <c r="B110" s="76"/>
      <c r="C110" s="76"/>
      <c r="D110" s="76"/>
      <c r="E110" s="76"/>
      <c r="F110" s="76"/>
      <c r="G110" s="76"/>
      <c r="H110" s="76"/>
      <c r="I110" s="76"/>
      <c r="J110" s="276"/>
      <c r="L110" s="4" t="s">
        <v>5</v>
      </c>
      <c r="M110" s="5"/>
      <c r="N110" s="9"/>
      <c r="O110" s="10"/>
      <c r="P110" s="11"/>
      <c r="Q110" s="12"/>
      <c r="R110" s="5"/>
      <c r="S110" s="9"/>
      <c r="T110" s="10"/>
      <c r="U110" s="11"/>
      <c r="V110" s="12"/>
      <c r="W110" s="8" t="s">
        <v>6</v>
      </c>
    </row>
    <row r="111" spans="2:23" ht="13.5" thickBot="1">
      <c r="B111" s="76"/>
      <c r="C111" s="76"/>
      <c r="D111" s="76"/>
      <c r="E111" s="76"/>
      <c r="F111" s="76"/>
      <c r="G111" s="76"/>
      <c r="H111" s="76"/>
      <c r="I111" s="76"/>
      <c r="J111" s="276"/>
      <c r="L111" s="13"/>
      <c r="M111" s="17" t="s">
        <v>44</v>
      </c>
      <c r="N111" s="18" t="s">
        <v>45</v>
      </c>
      <c r="O111" s="19" t="s">
        <v>46</v>
      </c>
      <c r="P111" s="20" t="s">
        <v>13</v>
      </c>
      <c r="Q111" s="21" t="s">
        <v>9</v>
      </c>
      <c r="R111" s="17" t="s">
        <v>44</v>
      </c>
      <c r="S111" s="18" t="s">
        <v>45</v>
      </c>
      <c r="T111" s="19" t="s">
        <v>46</v>
      </c>
      <c r="U111" s="20" t="s">
        <v>13</v>
      </c>
      <c r="V111" s="21" t="s">
        <v>9</v>
      </c>
      <c r="W111" s="16"/>
    </row>
    <row r="112" spans="2:23" ht="4.5" customHeight="1" thickTop="1">
      <c r="B112" s="76"/>
      <c r="C112" s="76"/>
      <c r="D112" s="76"/>
      <c r="E112" s="76"/>
      <c r="F112" s="76"/>
      <c r="G112" s="76"/>
      <c r="H112" s="76"/>
      <c r="I112" s="76"/>
      <c r="J112" s="276"/>
      <c r="L112" s="4"/>
      <c r="M112" s="26"/>
      <c r="N112" s="27"/>
      <c r="O112" s="28"/>
      <c r="P112" s="29"/>
      <c r="Q112" s="30"/>
      <c r="R112" s="26"/>
      <c r="S112" s="27"/>
      <c r="T112" s="28"/>
      <c r="U112" s="29"/>
      <c r="V112" s="31"/>
      <c r="W112" s="11"/>
    </row>
    <row r="113" spans="2:23" ht="12.75">
      <c r="B113" s="76"/>
      <c r="C113" s="76"/>
      <c r="D113" s="76"/>
      <c r="E113" s="76"/>
      <c r="F113" s="76"/>
      <c r="G113" s="76"/>
      <c r="H113" s="76"/>
      <c r="I113" s="76"/>
      <c r="J113" s="276"/>
      <c r="L113" s="4" t="s">
        <v>14</v>
      </c>
      <c r="M113" s="32">
        <v>821</v>
      </c>
      <c r="N113" s="39">
        <v>1215</v>
      </c>
      <c r="O113" s="36">
        <f>SUM(M113:N113)</f>
        <v>2036</v>
      </c>
      <c r="P113" s="37">
        <v>0</v>
      </c>
      <c r="Q113" s="34">
        <f>O113+P113</f>
        <v>2036</v>
      </c>
      <c r="R113" s="32">
        <v>772</v>
      </c>
      <c r="S113" s="39">
        <v>1117</v>
      </c>
      <c r="T113" s="54">
        <f>SUM(R113:S113)</f>
        <v>1889</v>
      </c>
      <c r="U113" s="37">
        <v>0</v>
      </c>
      <c r="V113" s="34">
        <f>T113+U113</f>
        <v>1889</v>
      </c>
      <c r="W113" s="66">
        <f>(V113-Q113)/Q113*100</f>
        <v>-7.220039292730846</v>
      </c>
    </row>
    <row r="114" spans="2:23" ht="12.75">
      <c r="B114" s="76"/>
      <c r="C114" s="76"/>
      <c r="D114" s="76"/>
      <c r="E114" s="76"/>
      <c r="F114" s="76"/>
      <c r="G114" s="76"/>
      <c r="H114" s="76"/>
      <c r="I114" s="76"/>
      <c r="J114" s="276"/>
      <c r="L114" s="4" t="s">
        <v>15</v>
      </c>
      <c r="M114" s="32">
        <v>880</v>
      </c>
      <c r="N114" s="39">
        <v>1206</v>
      </c>
      <c r="O114" s="36">
        <f>SUM(M114:N114)</f>
        <v>2086</v>
      </c>
      <c r="P114" s="37">
        <v>0</v>
      </c>
      <c r="Q114" s="34">
        <f>O114+P114</f>
        <v>2086</v>
      </c>
      <c r="R114" s="32">
        <v>794</v>
      </c>
      <c r="S114" s="39">
        <v>1076</v>
      </c>
      <c r="T114" s="54">
        <f>SUM(R114:S114)</f>
        <v>1870</v>
      </c>
      <c r="U114" s="37">
        <v>0</v>
      </c>
      <c r="V114" s="34">
        <f>T114+U114</f>
        <v>1870</v>
      </c>
      <c r="W114" s="66">
        <f>(V114-Q114)/Q114*100</f>
        <v>-10.354745925215724</v>
      </c>
    </row>
    <row r="115" spans="2:23" ht="13.5" thickBot="1">
      <c r="B115" s="76"/>
      <c r="C115" s="76"/>
      <c r="D115" s="76"/>
      <c r="E115" s="76"/>
      <c r="F115" s="76"/>
      <c r="G115" s="76"/>
      <c r="H115" s="76"/>
      <c r="I115" s="76"/>
      <c r="J115" s="276"/>
      <c r="L115" s="4" t="s">
        <v>16</v>
      </c>
      <c r="M115" s="32">
        <v>842</v>
      </c>
      <c r="N115" s="39">
        <v>1285</v>
      </c>
      <c r="O115" s="36">
        <f>SUM(M115:N115)</f>
        <v>2127</v>
      </c>
      <c r="P115" s="37">
        <v>0</v>
      </c>
      <c r="Q115" s="34">
        <f>O115+P115</f>
        <v>2127</v>
      </c>
      <c r="R115" s="32">
        <v>833</v>
      </c>
      <c r="S115" s="39">
        <v>1067</v>
      </c>
      <c r="T115" s="54">
        <f>SUM(R115:S115)</f>
        <v>1900</v>
      </c>
      <c r="U115" s="37">
        <v>0</v>
      </c>
      <c r="V115" s="34">
        <f>T115+U115</f>
        <v>1900</v>
      </c>
      <c r="W115" s="66">
        <f>(V115-Q115)/Q115*100</f>
        <v>-10.672308415608839</v>
      </c>
    </row>
    <row r="116" spans="2:23" ht="14.25" thickBot="1" thickTop="1">
      <c r="B116" s="76"/>
      <c r="C116" s="76"/>
      <c r="D116" s="76"/>
      <c r="E116" s="76"/>
      <c r="F116" s="76"/>
      <c r="G116" s="76"/>
      <c r="H116" s="76"/>
      <c r="I116" s="76"/>
      <c r="J116" s="276"/>
      <c r="L116" s="42" t="s">
        <v>59</v>
      </c>
      <c r="M116" s="43">
        <f>M113+M114+M115</f>
        <v>2543</v>
      </c>
      <c r="N116" s="44">
        <f>N113+N114+N115</f>
        <v>3706</v>
      </c>
      <c r="O116" s="43">
        <f>O113+O114+O115</f>
        <v>6249</v>
      </c>
      <c r="P116" s="43">
        <f>P113+P114+P115</f>
        <v>0</v>
      </c>
      <c r="Q116" s="45">
        <f>+Q113+Q114+Q115</f>
        <v>6249</v>
      </c>
      <c r="R116" s="43">
        <f>R113+R114+R115</f>
        <v>2399</v>
      </c>
      <c r="S116" s="44">
        <f>S113+S114+S115</f>
        <v>3260</v>
      </c>
      <c r="T116" s="43">
        <f>T113+T114+T115</f>
        <v>5659</v>
      </c>
      <c r="U116" s="43">
        <f>U113+U114+U115</f>
        <v>0</v>
      </c>
      <c r="V116" s="45">
        <f>+V113+V114+V115</f>
        <v>5659</v>
      </c>
      <c r="W116" s="67">
        <f>(V116-Q116)/Q116*100</f>
        <v>-9.441510641702672</v>
      </c>
    </row>
    <row r="117" spans="2:23" ht="13.5" thickTop="1">
      <c r="B117" s="76"/>
      <c r="C117" s="76"/>
      <c r="D117" s="76"/>
      <c r="E117" s="76"/>
      <c r="F117" s="76"/>
      <c r="G117" s="76"/>
      <c r="H117" s="76"/>
      <c r="I117" s="76"/>
      <c r="J117" s="276"/>
      <c r="L117" s="4" t="s">
        <v>18</v>
      </c>
      <c r="M117" s="32">
        <v>765</v>
      </c>
      <c r="N117" s="39">
        <v>1171</v>
      </c>
      <c r="O117" s="36">
        <f>SUM(M117:N117)</f>
        <v>1936</v>
      </c>
      <c r="P117" s="37">
        <v>0</v>
      </c>
      <c r="Q117" s="38">
        <f>+P117+O117</f>
        <v>1936</v>
      </c>
      <c r="R117" s="32">
        <v>761</v>
      </c>
      <c r="S117" s="39">
        <v>1140</v>
      </c>
      <c r="T117" s="36">
        <f>SUM(R117:S117)</f>
        <v>1901</v>
      </c>
      <c r="U117" s="37">
        <v>0</v>
      </c>
      <c r="V117" s="34">
        <f>T117+U117</f>
        <v>1901</v>
      </c>
      <c r="W117" s="66">
        <f aca="true" t="shared" si="58" ref="W117:W130">(V117-Q117)/Q117*100</f>
        <v>-1.8078512396694213</v>
      </c>
    </row>
    <row r="118" spans="2:23" ht="12.75">
      <c r="B118" s="76"/>
      <c r="C118" s="76"/>
      <c r="D118" s="76"/>
      <c r="E118" s="76"/>
      <c r="F118" s="76"/>
      <c r="G118" s="76"/>
      <c r="H118" s="76"/>
      <c r="I118" s="76"/>
      <c r="J118" s="276"/>
      <c r="L118" s="4" t="s">
        <v>19</v>
      </c>
      <c r="M118" s="32">
        <v>672</v>
      </c>
      <c r="N118" s="39">
        <v>1125</v>
      </c>
      <c r="O118" s="36">
        <f>SUM(M118:N118)</f>
        <v>1797</v>
      </c>
      <c r="P118" s="37">
        <v>0</v>
      </c>
      <c r="Q118" s="38">
        <f>+P118+O118</f>
        <v>1797</v>
      </c>
      <c r="R118" s="32">
        <v>703</v>
      </c>
      <c r="S118" s="39">
        <v>1091</v>
      </c>
      <c r="T118" s="36">
        <f>SUM(R118:S118)</f>
        <v>1794</v>
      </c>
      <c r="U118" s="37">
        <v>0</v>
      </c>
      <c r="V118" s="34">
        <f>T118+U118</f>
        <v>1794</v>
      </c>
      <c r="W118" s="66">
        <f t="shared" si="58"/>
        <v>-0.1669449081803005</v>
      </c>
    </row>
    <row r="119" spans="2:23" ht="13.5" thickBot="1">
      <c r="B119" s="76"/>
      <c r="C119" s="76"/>
      <c r="D119" s="76"/>
      <c r="E119" s="76"/>
      <c r="F119" s="76"/>
      <c r="G119" s="76"/>
      <c r="H119" s="76"/>
      <c r="I119" s="76"/>
      <c r="J119" s="276"/>
      <c r="L119" s="4" t="s">
        <v>20</v>
      </c>
      <c r="M119" s="32">
        <v>772</v>
      </c>
      <c r="N119" s="39">
        <v>1162</v>
      </c>
      <c r="O119" s="36">
        <f>SUM(M119:N119)</f>
        <v>1934</v>
      </c>
      <c r="P119" s="37">
        <v>0</v>
      </c>
      <c r="Q119" s="38">
        <f>+P119+O119</f>
        <v>1934</v>
      </c>
      <c r="R119" s="32">
        <v>812</v>
      </c>
      <c r="S119" s="39">
        <v>1128</v>
      </c>
      <c r="T119" s="36">
        <f>SUM(R119:S119)</f>
        <v>1940</v>
      </c>
      <c r="U119" s="37">
        <v>0</v>
      </c>
      <c r="V119" s="34">
        <f>T119+U119</f>
        <v>1940</v>
      </c>
      <c r="W119" s="66">
        <f t="shared" si="58"/>
        <v>0.3102378490175801</v>
      </c>
    </row>
    <row r="120" spans="2:23" ht="14.25" thickBot="1" thickTop="1">
      <c r="B120" s="76"/>
      <c r="C120" s="76"/>
      <c r="D120" s="76"/>
      <c r="E120" s="76"/>
      <c r="F120" s="76"/>
      <c r="G120" s="76"/>
      <c r="H120" s="76"/>
      <c r="I120" s="76"/>
      <c r="J120" s="276"/>
      <c r="L120" s="47" t="s">
        <v>21</v>
      </c>
      <c r="M120" s="48">
        <f>M117+M118+M119</f>
        <v>2209</v>
      </c>
      <c r="N120" s="49">
        <f>N117+N118+N119</f>
        <v>3458</v>
      </c>
      <c r="O120" s="52">
        <f>O117+O118+O119</f>
        <v>5667</v>
      </c>
      <c r="P120" s="52">
        <f>+P119+P118+P117</f>
        <v>0</v>
      </c>
      <c r="Q120" s="52">
        <f>+Q119+Q118+Q117</f>
        <v>5667</v>
      </c>
      <c r="R120" s="48">
        <f>R117+R118+R119</f>
        <v>2276</v>
      </c>
      <c r="S120" s="49">
        <f>S117+S118+S119</f>
        <v>3359</v>
      </c>
      <c r="T120" s="52">
        <f>T117+T118+T119</f>
        <v>5635</v>
      </c>
      <c r="U120" s="52">
        <f>U117+U118+U119</f>
        <v>0</v>
      </c>
      <c r="V120" s="50">
        <f>V118+V117+V119</f>
        <v>5635</v>
      </c>
      <c r="W120" s="67">
        <f t="shared" si="58"/>
        <v>-0.5646726663137462</v>
      </c>
    </row>
    <row r="121" spans="2:23" ht="13.5" thickTop="1">
      <c r="B121" s="76"/>
      <c r="C121" s="76"/>
      <c r="D121" s="76"/>
      <c r="E121" s="76"/>
      <c r="F121" s="76"/>
      <c r="G121" s="76"/>
      <c r="H121" s="76"/>
      <c r="I121" s="76"/>
      <c r="J121" s="276"/>
      <c r="L121" s="4" t="s">
        <v>22</v>
      </c>
      <c r="M121" s="32">
        <v>698</v>
      </c>
      <c r="N121" s="39">
        <v>1112</v>
      </c>
      <c r="O121" s="36">
        <f>SUM(M121:N121)</f>
        <v>1810</v>
      </c>
      <c r="P121" s="37">
        <v>0</v>
      </c>
      <c r="Q121" s="38">
        <f>+P121+O121</f>
        <v>1810</v>
      </c>
      <c r="R121" s="32">
        <v>715</v>
      </c>
      <c r="S121" s="39">
        <v>1040</v>
      </c>
      <c r="T121" s="36">
        <f>SUM(R121:S121)</f>
        <v>1755</v>
      </c>
      <c r="U121" s="37">
        <v>0</v>
      </c>
      <c r="V121" s="34">
        <f>SUM(T121:U121)</f>
        <v>1755</v>
      </c>
      <c r="W121" s="66">
        <f t="shared" si="58"/>
        <v>-3.0386740331491713</v>
      </c>
    </row>
    <row r="122" spans="2:23" ht="12.75">
      <c r="B122" s="76"/>
      <c r="C122" s="76"/>
      <c r="D122" s="76"/>
      <c r="E122" s="76"/>
      <c r="F122" s="76"/>
      <c r="G122" s="76"/>
      <c r="H122" s="76"/>
      <c r="I122" s="76"/>
      <c r="J122" s="276"/>
      <c r="L122" s="4" t="s">
        <v>23</v>
      </c>
      <c r="M122" s="32">
        <v>747</v>
      </c>
      <c r="N122" s="39">
        <v>1229</v>
      </c>
      <c r="O122" s="36">
        <f>SUM(M122:N122)</f>
        <v>1976</v>
      </c>
      <c r="P122" s="37">
        <v>0</v>
      </c>
      <c r="Q122" s="38">
        <f>+P122+O122</f>
        <v>1976</v>
      </c>
      <c r="R122" s="32">
        <v>718</v>
      </c>
      <c r="S122" s="39">
        <v>1101</v>
      </c>
      <c r="T122" s="36">
        <f>SUM(R122:S122)</f>
        <v>1819</v>
      </c>
      <c r="U122" s="37">
        <v>0</v>
      </c>
      <c r="V122" s="34">
        <f>SUM(T122:U122)</f>
        <v>1819</v>
      </c>
      <c r="W122" s="66">
        <f>(V122-Q122)/Q122*100</f>
        <v>-7.945344129554656</v>
      </c>
    </row>
    <row r="123" spans="2:23" ht="13.5" thickBot="1">
      <c r="B123" s="76"/>
      <c r="C123" s="76"/>
      <c r="D123" s="76"/>
      <c r="E123" s="76"/>
      <c r="F123" s="76"/>
      <c r="G123" s="76"/>
      <c r="H123" s="76"/>
      <c r="I123" s="76"/>
      <c r="J123" s="276"/>
      <c r="L123" s="4" t="s">
        <v>24</v>
      </c>
      <c r="M123" s="32">
        <v>756</v>
      </c>
      <c r="N123" s="39">
        <v>1162</v>
      </c>
      <c r="O123" s="54">
        <f>SUM(M123:N123)</f>
        <v>1918</v>
      </c>
      <c r="P123" s="55">
        <v>0</v>
      </c>
      <c r="Q123" s="38">
        <f>+P123+O123</f>
        <v>1918</v>
      </c>
      <c r="R123" s="32">
        <v>659</v>
      </c>
      <c r="S123" s="39">
        <v>1030</v>
      </c>
      <c r="T123" s="54">
        <f>SUM(R123:S123)</f>
        <v>1689</v>
      </c>
      <c r="U123" s="55">
        <v>0</v>
      </c>
      <c r="V123" s="34">
        <f>SUM(T123:U123)</f>
        <v>1689</v>
      </c>
      <c r="W123" s="66">
        <f>(V123-Q123)/Q123*100</f>
        <v>-11.939520333680917</v>
      </c>
    </row>
    <row r="124" spans="2:23" ht="14.25" thickBot="1" thickTop="1">
      <c r="B124" s="76"/>
      <c r="C124" s="76"/>
      <c r="D124" s="76"/>
      <c r="E124" s="76"/>
      <c r="F124" s="76"/>
      <c r="G124" s="76"/>
      <c r="H124" s="76"/>
      <c r="I124" s="76"/>
      <c r="J124" s="276"/>
      <c r="L124" s="47" t="s">
        <v>25</v>
      </c>
      <c r="M124" s="48">
        <f aca="true" t="shared" si="59" ref="M124:V124">+M121+M122+M123</f>
        <v>2201</v>
      </c>
      <c r="N124" s="48">
        <f t="shared" si="59"/>
        <v>3503</v>
      </c>
      <c r="O124" s="50">
        <f t="shared" si="59"/>
        <v>5704</v>
      </c>
      <c r="P124" s="50">
        <f t="shared" si="59"/>
        <v>0</v>
      </c>
      <c r="Q124" s="50">
        <f t="shared" si="59"/>
        <v>5704</v>
      </c>
      <c r="R124" s="48">
        <f t="shared" si="59"/>
        <v>2092</v>
      </c>
      <c r="S124" s="48">
        <f t="shared" si="59"/>
        <v>3171</v>
      </c>
      <c r="T124" s="50">
        <f t="shared" si="59"/>
        <v>5263</v>
      </c>
      <c r="U124" s="50">
        <f t="shared" si="59"/>
        <v>0</v>
      </c>
      <c r="V124" s="50">
        <f t="shared" si="59"/>
        <v>5263</v>
      </c>
      <c r="W124" s="87">
        <f>(V124-Q124)/Q124*100</f>
        <v>-7.731416549789621</v>
      </c>
    </row>
    <row r="125" spans="2:23" ht="13.5" thickTop="1">
      <c r="B125" s="76"/>
      <c r="C125" s="76"/>
      <c r="D125" s="76"/>
      <c r="E125" s="76"/>
      <c r="F125" s="76"/>
      <c r="G125" s="76"/>
      <c r="H125" s="76"/>
      <c r="I125" s="76"/>
      <c r="J125" s="276"/>
      <c r="L125" s="4" t="s">
        <v>27</v>
      </c>
      <c r="M125" s="32">
        <v>728</v>
      </c>
      <c r="N125" s="39">
        <v>1165</v>
      </c>
      <c r="O125" s="54">
        <f>SUM(M125:N125)</f>
        <v>1893</v>
      </c>
      <c r="P125" s="62">
        <v>0</v>
      </c>
      <c r="Q125" s="38">
        <f>+P125+O125</f>
        <v>1893</v>
      </c>
      <c r="R125" s="32">
        <v>710</v>
      </c>
      <c r="S125" s="39">
        <v>1174</v>
      </c>
      <c r="T125" s="54">
        <f>SUM(R125:S125)</f>
        <v>1884</v>
      </c>
      <c r="U125" s="62">
        <v>0</v>
      </c>
      <c r="V125" s="34">
        <f>T125+U125</f>
        <v>1884</v>
      </c>
      <c r="W125" s="66">
        <f>(V125-Q125)/Q125*100</f>
        <v>-0.4754358161648178</v>
      </c>
    </row>
    <row r="126" spans="2:23" ht="12.75">
      <c r="B126" s="76"/>
      <c r="C126" s="76"/>
      <c r="D126" s="76"/>
      <c r="E126" s="76"/>
      <c r="F126" s="76"/>
      <c r="G126" s="76"/>
      <c r="H126" s="76"/>
      <c r="I126" s="76"/>
      <c r="J126" s="276"/>
      <c r="L126" s="4" t="s">
        <v>28</v>
      </c>
      <c r="M126" s="32">
        <v>690</v>
      </c>
      <c r="N126" s="39">
        <v>1127</v>
      </c>
      <c r="O126" s="54">
        <f>SUM(M126:N126)</f>
        <v>1817</v>
      </c>
      <c r="P126" s="37">
        <v>0</v>
      </c>
      <c r="Q126" s="38">
        <f>+P126+O126</f>
        <v>1817</v>
      </c>
      <c r="R126" s="32">
        <v>672</v>
      </c>
      <c r="S126" s="39">
        <v>1087</v>
      </c>
      <c r="T126" s="36">
        <f>SUM(R126:S126)</f>
        <v>1759</v>
      </c>
      <c r="U126" s="37">
        <v>0</v>
      </c>
      <c r="V126" s="34">
        <f>SUM(T126:U126)</f>
        <v>1759</v>
      </c>
      <c r="W126" s="66">
        <f>(V126-Q126)/Q126*100</f>
        <v>-3.1920748486516235</v>
      </c>
    </row>
    <row r="127" spans="2:23" ht="13.5" thickBot="1">
      <c r="B127" s="76"/>
      <c r="C127" s="76"/>
      <c r="D127" s="76"/>
      <c r="E127" s="76"/>
      <c r="F127" s="76"/>
      <c r="G127" s="76"/>
      <c r="H127" s="76"/>
      <c r="I127" s="76"/>
      <c r="J127" s="276"/>
      <c r="L127" s="4" t="s">
        <v>29</v>
      </c>
      <c r="M127" s="32">
        <v>756</v>
      </c>
      <c r="N127" s="39">
        <v>1036</v>
      </c>
      <c r="O127" s="54">
        <f>SUM(M127:N127)</f>
        <v>1792</v>
      </c>
      <c r="P127" s="37">
        <v>0</v>
      </c>
      <c r="Q127" s="38">
        <f>+P127+O127</f>
        <v>1792</v>
      </c>
      <c r="R127" s="32">
        <v>757</v>
      </c>
      <c r="S127" s="39">
        <v>992</v>
      </c>
      <c r="T127" s="36">
        <f>SUM(R127:S127)</f>
        <v>1749</v>
      </c>
      <c r="U127" s="55">
        <v>0</v>
      </c>
      <c r="V127" s="34">
        <f>SUM(T127:U127)</f>
        <v>1749</v>
      </c>
      <c r="W127" s="66">
        <f t="shared" si="58"/>
        <v>-2.3995535714285716</v>
      </c>
    </row>
    <row r="128" spans="2:23" ht="14.25" thickBot="1" thickTop="1">
      <c r="B128" s="76"/>
      <c r="C128" s="76"/>
      <c r="D128" s="76"/>
      <c r="E128" s="76"/>
      <c r="F128" s="76"/>
      <c r="G128" s="76"/>
      <c r="H128" s="76"/>
      <c r="I128" s="76"/>
      <c r="J128" s="276"/>
      <c r="L128" s="42" t="s">
        <v>30</v>
      </c>
      <c r="M128" s="43">
        <f aca="true" t="shared" si="60" ref="M128:V128">+M125+M126+M127</f>
        <v>2174</v>
      </c>
      <c r="N128" s="44">
        <f t="shared" si="60"/>
        <v>3328</v>
      </c>
      <c r="O128" s="43">
        <f t="shared" si="60"/>
        <v>5502</v>
      </c>
      <c r="P128" s="43">
        <f t="shared" si="60"/>
        <v>0</v>
      </c>
      <c r="Q128" s="43">
        <f t="shared" si="60"/>
        <v>5502</v>
      </c>
      <c r="R128" s="43">
        <f t="shared" si="60"/>
        <v>2139</v>
      </c>
      <c r="S128" s="44">
        <f t="shared" si="60"/>
        <v>3253</v>
      </c>
      <c r="T128" s="43">
        <f t="shared" si="60"/>
        <v>5392</v>
      </c>
      <c r="U128" s="43">
        <f t="shared" si="60"/>
        <v>0</v>
      </c>
      <c r="V128" s="46">
        <f t="shared" si="60"/>
        <v>5392</v>
      </c>
      <c r="W128" s="86">
        <f t="shared" si="58"/>
        <v>-1.9992729916394039</v>
      </c>
    </row>
    <row r="129" spans="1:23" ht="14.25" thickBot="1" thickTop="1">
      <c r="A129" s="76"/>
      <c r="B129" s="302"/>
      <c r="C129" s="303"/>
      <c r="D129" s="303"/>
      <c r="E129" s="303"/>
      <c r="F129" s="303"/>
      <c r="G129" s="303"/>
      <c r="H129" s="303"/>
      <c r="I129" s="304"/>
      <c r="J129" s="76"/>
      <c r="L129" s="42" t="s">
        <v>69</v>
      </c>
      <c r="M129" s="45">
        <f aca="true" t="shared" si="61" ref="M129:V129">+M120+M124+M125+M126+M127</f>
        <v>6584</v>
      </c>
      <c r="N129" s="136">
        <f t="shared" si="61"/>
        <v>10289</v>
      </c>
      <c r="O129" s="43">
        <f t="shared" si="61"/>
        <v>16873</v>
      </c>
      <c r="P129" s="43">
        <f t="shared" si="61"/>
        <v>0</v>
      </c>
      <c r="Q129" s="43">
        <f t="shared" si="61"/>
        <v>16873</v>
      </c>
      <c r="R129" s="45">
        <f t="shared" si="61"/>
        <v>6507</v>
      </c>
      <c r="S129" s="136">
        <f t="shared" si="61"/>
        <v>9783</v>
      </c>
      <c r="T129" s="43">
        <f t="shared" si="61"/>
        <v>16290</v>
      </c>
      <c r="U129" s="43">
        <f t="shared" si="61"/>
        <v>0</v>
      </c>
      <c r="V129" s="43">
        <f t="shared" si="61"/>
        <v>16290</v>
      </c>
      <c r="W129" s="67">
        <f>(V129-Q129)/Q129*100</f>
        <v>-3.455224322882712</v>
      </c>
    </row>
    <row r="130" spans="2:23" ht="14.25" thickBot="1" thickTop="1">
      <c r="B130" s="76"/>
      <c r="C130" s="76"/>
      <c r="D130" s="76"/>
      <c r="E130" s="76"/>
      <c r="F130" s="76"/>
      <c r="G130" s="76"/>
      <c r="H130" s="76"/>
      <c r="I130" s="76"/>
      <c r="J130" s="276"/>
      <c r="L130" s="42" t="s">
        <v>9</v>
      </c>
      <c r="M130" s="45">
        <f aca="true" t="shared" si="62" ref="M130:V130">+M120+M124+M128+M116</f>
        <v>9127</v>
      </c>
      <c r="N130" s="136">
        <f t="shared" si="62"/>
        <v>13995</v>
      </c>
      <c r="O130" s="43">
        <f t="shared" si="62"/>
        <v>23122</v>
      </c>
      <c r="P130" s="43">
        <f t="shared" si="62"/>
        <v>0</v>
      </c>
      <c r="Q130" s="43">
        <f t="shared" si="62"/>
        <v>23122</v>
      </c>
      <c r="R130" s="45">
        <f t="shared" si="62"/>
        <v>8906</v>
      </c>
      <c r="S130" s="136">
        <f t="shared" si="62"/>
        <v>13043</v>
      </c>
      <c r="T130" s="43">
        <f t="shared" si="62"/>
        <v>21949</v>
      </c>
      <c r="U130" s="43">
        <f t="shared" si="62"/>
        <v>0</v>
      </c>
      <c r="V130" s="43">
        <f t="shared" si="62"/>
        <v>21949</v>
      </c>
      <c r="W130" s="67">
        <f t="shared" si="58"/>
        <v>-5.073090563100078</v>
      </c>
    </row>
    <row r="131" spans="2:23" ht="13.5" thickTop="1">
      <c r="B131" s="76"/>
      <c r="C131" s="76"/>
      <c r="D131" s="76"/>
      <c r="E131" s="76"/>
      <c r="F131" s="76"/>
      <c r="G131" s="76"/>
      <c r="H131" s="76"/>
      <c r="I131" s="76"/>
      <c r="J131" s="276"/>
      <c r="L131" s="68" t="s">
        <v>67</v>
      </c>
      <c r="W131" s="77"/>
    </row>
    <row r="132" spans="2:23" ht="12.75">
      <c r="B132" s="76"/>
      <c r="C132" s="76"/>
      <c r="D132" s="76"/>
      <c r="E132" s="76"/>
      <c r="F132" s="76"/>
      <c r="G132" s="76"/>
      <c r="H132" s="76"/>
      <c r="I132" s="76"/>
      <c r="J132" s="276"/>
      <c r="L132" s="316" t="s">
        <v>49</v>
      </c>
      <c r="M132" s="316"/>
      <c r="N132" s="316"/>
      <c r="O132" s="316"/>
      <c r="P132" s="316"/>
      <c r="Q132" s="316"/>
      <c r="R132" s="316"/>
      <c r="S132" s="316"/>
      <c r="T132" s="316"/>
      <c r="U132" s="316"/>
      <c r="V132" s="316"/>
      <c r="W132" s="316"/>
    </row>
    <row r="133" spans="2:23" ht="15.75">
      <c r="B133" s="76"/>
      <c r="C133" s="76"/>
      <c r="D133" s="76"/>
      <c r="E133" s="76"/>
      <c r="F133" s="76"/>
      <c r="G133" s="76"/>
      <c r="H133" s="76"/>
      <c r="I133" s="76"/>
      <c r="J133" s="276"/>
      <c r="L133" s="317" t="s">
        <v>61</v>
      </c>
      <c r="M133" s="317"/>
      <c r="N133" s="317"/>
      <c r="O133" s="317"/>
      <c r="P133" s="317"/>
      <c r="Q133" s="317"/>
      <c r="R133" s="317"/>
      <c r="S133" s="317"/>
      <c r="T133" s="317"/>
      <c r="U133" s="317"/>
      <c r="V133" s="317"/>
      <c r="W133" s="317"/>
    </row>
    <row r="134" spans="2:23" ht="13.5" thickBot="1">
      <c r="B134" s="76"/>
      <c r="C134" s="76"/>
      <c r="D134" s="76"/>
      <c r="E134" s="76"/>
      <c r="F134" s="76"/>
      <c r="G134" s="76"/>
      <c r="H134" s="76"/>
      <c r="I134" s="76"/>
      <c r="J134" s="276"/>
      <c r="W134" s="75" t="s">
        <v>43</v>
      </c>
    </row>
    <row r="135" spans="2:23" ht="17.25" thickBot="1" thickTop="1">
      <c r="B135" s="76"/>
      <c r="C135" s="76"/>
      <c r="D135" s="76"/>
      <c r="E135" s="76"/>
      <c r="F135" s="76"/>
      <c r="G135" s="76"/>
      <c r="H135" s="76"/>
      <c r="I135" s="76"/>
      <c r="J135" s="276"/>
      <c r="L135" s="2"/>
      <c r="M135" s="324" t="s">
        <v>66</v>
      </c>
      <c r="N135" s="325"/>
      <c r="O135" s="325"/>
      <c r="P135" s="325"/>
      <c r="Q135" s="326"/>
      <c r="R135" s="327" t="s">
        <v>65</v>
      </c>
      <c r="S135" s="328"/>
      <c r="T135" s="328"/>
      <c r="U135" s="328"/>
      <c r="V135" s="329"/>
      <c r="W135" s="3" t="s">
        <v>4</v>
      </c>
    </row>
    <row r="136" spans="2:23" ht="13.5" thickTop="1">
      <c r="B136" s="76"/>
      <c r="C136" s="76"/>
      <c r="D136" s="76"/>
      <c r="E136" s="76"/>
      <c r="F136" s="76"/>
      <c r="G136" s="76"/>
      <c r="H136" s="76"/>
      <c r="I136" s="76"/>
      <c r="J136" s="276"/>
      <c r="L136" s="4" t="s">
        <v>5</v>
      </c>
      <c r="M136" s="5"/>
      <c r="N136" s="9"/>
      <c r="O136" s="10"/>
      <c r="P136" s="11"/>
      <c r="Q136" s="12"/>
      <c r="R136" s="5"/>
      <c r="S136" s="9"/>
      <c r="T136" s="10"/>
      <c r="U136" s="11"/>
      <c r="V136" s="12"/>
      <c r="W136" s="8" t="s">
        <v>6</v>
      </c>
    </row>
    <row r="137" spans="2:23" ht="13.5" thickBot="1">
      <c r="B137" s="76"/>
      <c r="C137" s="76"/>
      <c r="D137" s="76"/>
      <c r="E137" s="76"/>
      <c r="F137" s="76"/>
      <c r="G137" s="76"/>
      <c r="H137" s="76"/>
      <c r="I137" s="76"/>
      <c r="J137" s="276"/>
      <c r="L137" s="13"/>
      <c r="M137" s="17" t="s">
        <v>44</v>
      </c>
      <c r="N137" s="18" t="s">
        <v>45</v>
      </c>
      <c r="O137" s="19" t="s">
        <v>46</v>
      </c>
      <c r="P137" s="20" t="s">
        <v>13</v>
      </c>
      <c r="Q137" s="21" t="s">
        <v>9</v>
      </c>
      <c r="R137" s="17" t="s">
        <v>44</v>
      </c>
      <c r="S137" s="18" t="s">
        <v>45</v>
      </c>
      <c r="T137" s="19" t="s">
        <v>46</v>
      </c>
      <c r="U137" s="20" t="s">
        <v>13</v>
      </c>
      <c r="V137" s="21" t="s">
        <v>9</v>
      </c>
      <c r="W137" s="16"/>
    </row>
    <row r="138" spans="2:23" ht="4.5" customHeight="1" thickBot="1" thickTop="1">
      <c r="B138" s="76"/>
      <c r="C138" s="76"/>
      <c r="D138" s="76"/>
      <c r="E138" s="76"/>
      <c r="F138" s="76"/>
      <c r="G138" s="76"/>
      <c r="H138" s="76"/>
      <c r="I138" s="76"/>
      <c r="J138" s="276"/>
      <c r="L138" s="4"/>
      <c r="M138" s="26"/>
      <c r="N138" s="27"/>
      <c r="O138" s="28"/>
      <c r="P138" s="29"/>
      <c r="Q138" s="30"/>
      <c r="R138" s="26"/>
      <c r="S138" s="27"/>
      <c r="T138" s="28"/>
      <c r="U138" s="29"/>
      <c r="V138" s="31"/>
      <c r="W138" s="11"/>
    </row>
    <row r="139" spans="2:23" ht="13.5" thickTop="1">
      <c r="B139" s="76"/>
      <c r="C139" s="76"/>
      <c r="D139" s="76"/>
      <c r="E139" s="76"/>
      <c r="F139" s="76"/>
      <c r="G139" s="76"/>
      <c r="H139" s="76"/>
      <c r="I139" s="76"/>
      <c r="J139" s="276"/>
      <c r="L139" s="4" t="s">
        <v>14</v>
      </c>
      <c r="M139" s="32">
        <f aca="true" t="shared" si="63" ref="M139:N141">+M87+M113</f>
        <v>846</v>
      </c>
      <c r="N139" s="39">
        <f t="shared" si="63"/>
        <v>1232</v>
      </c>
      <c r="O139" s="36">
        <f>M139+N139</f>
        <v>2078</v>
      </c>
      <c r="P139" s="37">
        <f>+P87+P113</f>
        <v>65</v>
      </c>
      <c r="Q139" s="34">
        <f>O139+P139</f>
        <v>2143</v>
      </c>
      <c r="R139" s="143">
        <f aca="true" t="shared" si="64" ref="R139:S141">+R113+R87</f>
        <v>782</v>
      </c>
      <c r="S139" s="144">
        <f t="shared" si="64"/>
        <v>1141</v>
      </c>
      <c r="T139" s="36">
        <f>R139+S139</f>
        <v>1923</v>
      </c>
      <c r="U139" s="32">
        <f>+U113+U87</f>
        <v>4</v>
      </c>
      <c r="V139" s="36">
        <f>T139+U139</f>
        <v>1927</v>
      </c>
      <c r="W139" s="66">
        <f aca="true" t="shared" si="65" ref="W139:W156">(V139-Q139)/Q139*100</f>
        <v>-10.079328044797013</v>
      </c>
    </row>
    <row r="140" spans="2:23" ht="12.75">
      <c r="B140" s="76"/>
      <c r="C140" s="76"/>
      <c r="D140" s="76"/>
      <c r="E140" s="76"/>
      <c r="F140" s="76"/>
      <c r="G140" s="76"/>
      <c r="H140" s="76"/>
      <c r="I140" s="76"/>
      <c r="J140" s="276"/>
      <c r="L140" s="4" t="s">
        <v>15</v>
      </c>
      <c r="M140" s="32">
        <f t="shared" si="63"/>
        <v>890</v>
      </c>
      <c r="N140" s="39">
        <f t="shared" si="63"/>
        <v>1218</v>
      </c>
      <c r="O140" s="36">
        <f>M140+N140</f>
        <v>2108</v>
      </c>
      <c r="P140" s="37">
        <f>+P88+P114</f>
        <v>61</v>
      </c>
      <c r="Q140" s="38">
        <f>O140+P140</f>
        <v>2169</v>
      </c>
      <c r="R140" s="143">
        <f t="shared" si="64"/>
        <v>803</v>
      </c>
      <c r="S140" s="33">
        <f t="shared" si="64"/>
        <v>1103</v>
      </c>
      <c r="T140" s="36">
        <f>R140+S140</f>
        <v>1906</v>
      </c>
      <c r="U140" s="32">
        <f>+U114+U88</f>
        <v>1</v>
      </c>
      <c r="V140" s="36">
        <f>T140+U140</f>
        <v>1907</v>
      </c>
      <c r="W140" s="66">
        <f t="shared" si="65"/>
        <v>-12.079299216228677</v>
      </c>
    </row>
    <row r="141" spans="2:23" ht="13.5" thickBot="1">
      <c r="B141" s="76"/>
      <c r="C141" s="76"/>
      <c r="D141" s="76"/>
      <c r="E141" s="76"/>
      <c r="F141" s="76"/>
      <c r="G141" s="76"/>
      <c r="H141" s="76"/>
      <c r="I141" s="76"/>
      <c r="J141" s="276"/>
      <c r="L141" s="4" t="s">
        <v>16</v>
      </c>
      <c r="M141" s="32">
        <f t="shared" si="63"/>
        <v>849</v>
      </c>
      <c r="N141" s="39">
        <f t="shared" si="63"/>
        <v>1297</v>
      </c>
      <c r="O141" s="36">
        <f>+O89+O115</f>
        <v>2146</v>
      </c>
      <c r="P141" s="37">
        <f>+P89+P115</f>
        <v>33</v>
      </c>
      <c r="Q141" s="38">
        <f>+Q89+Q115</f>
        <v>2179</v>
      </c>
      <c r="R141" s="143">
        <f t="shared" si="64"/>
        <v>837</v>
      </c>
      <c r="S141" s="41">
        <f t="shared" si="64"/>
        <v>1106</v>
      </c>
      <c r="T141" s="36">
        <f>R141+S141</f>
        <v>1943</v>
      </c>
      <c r="U141" s="32">
        <f>+U115+U89</f>
        <v>2</v>
      </c>
      <c r="V141" s="36">
        <f>T141+U141</f>
        <v>1945</v>
      </c>
      <c r="W141" s="66">
        <f t="shared" si="65"/>
        <v>-10.738871041762277</v>
      </c>
    </row>
    <row r="142" spans="2:23" ht="14.25" thickBot="1" thickTop="1">
      <c r="B142" s="76"/>
      <c r="C142" s="76"/>
      <c r="D142" s="76"/>
      <c r="E142" s="76"/>
      <c r="F142" s="76"/>
      <c r="G142" s="76"/>
      <c r="H142" s="76"/>
      <c r="I142" s="76"/>
      <c r="J142" s="276"/>
      <c r="L142" s="42" t="s">
        <v>59</v>
      </c>
      <c r="M142" s="43">
        <f>M141+M139+M140</f>
        <v>2585</v>
      </c>
      <c r="N142" s="44">
        <f>N141+N139+N140</f>
        <v>3747</v>
      </c>
      <c r="O142" s="43">
        <f>O141+O139+O140</f>
        <v>6332</v>
      </c>
      <c r="P142" s="43">
        <f>P141+P139+P140</f>
        <v>159</v>
      </c>
      <c r="Q142" s="45">
        <f>Q141+Q139+Q140</f>
        <v>6491</v>
      </c>
      <c r="R142" s="43">
        <f>+R139+R140+R141</f>
        <v>2422</v>
      </c>
      <c r="S142" s="44">
        <f>+S139+S140+S141</f>
        <v>3350</v>
      </c>
      <c r="T142" s="43">
        <f>+T139+T140+T141</f>
        <v>5772</v>
      </c>
      <c r="U142" s="43">
        <f>+U139+U140+U141</f>
        <v>7</v>
      </c>
      <c r="V142" s="46">
        <f>+V140+V139+V141</f>
        <v>5779</v>
      </c>
      <c r="W142" s="87">
        <f t="shared" si="65"/>
        <v>-10.969034047142197</v>
      </c>
    </row>
    <row r="143" spans="2:23" ht="13.5" thickTop="1">
      <c r="B143" s="76"/>
      <c r="C143" s="76"/>
      <c r="D143" s="76"/>
      <c r="E143" s="76"/>
      <c r="F143" s="76"/>
      <c r="G143" s="76"/>
      <c r="H143" s="76"/>
      <c r="I143" s="76"/>
      <c r="J143" s="276"/>
      <c r="L143" s="4" t="s">
        <v>18</v>
      </c>
      <c r="M143" s="32">
        <f aca="true" t="shared" si="66" ref="M143:N145">+M91+M117</f>
        <v>770</v>
      </c>
      <c r="N143" s="39">
        <f t="shared" si="66"/>
        <v>1185</v>
      </c>
      <c r="O143" s="36">
        <f>M143+N143</f>
        <v>1955</v>
      </c>
      <c r="P143" s="37">
        <f>+P91+P117</f>
        <v>7</v>
      </c>
      <c r="Q143" s="38">
        <f>O143+P143</f>
        <v>1962</v>
      </c>
      <c r="R143" s="32">
        <f>+R91+R117</f>
        <v>767</v>
      </c>
      <c r="S143" s="39">
        <f>+S91+S117</f>
        <v>1185</v>
      </c>
      <c r="T143" s="36">
        <f>+T91+T117</f>
        <v>1952</v>
      </c>
      <c r="U143" s="37">
        <f>+U91+U117</f>
        <v>21</v>
      </c>
      <c r="V143" s="34">
        <f>+V91+V117</f>
        <v>1973</v>
      </c>
      <c r="W143" s="66">
        <f t="shared" si="65"/>
        <v>0.5606523955147809</v>
      </c>
    </row>
    <row r="144" spans="2:23" ht="12.75">
      <c r="B144" s="76"/>
      <c r="C144" s="76"/>
      <c r="D144" s="76"/>
      <c r="E144" s="76"/>
      <c r="F144" s="76"/>
      <c r="G144" s="76"/>
      <c r="H144" s="76"/>
      <c r="I144" s="76"/>
      <c r="J144" s="276"/>
      <c r="L144" s="4" t="s">
        <v>19</v>
      </c>
      <c r="M144" s="32">
        <f t="shared" si="66"/>
        <v>675</v>
      </c>
      <c r="N144" s="39">
        <f t="shared" si="66"/>
        <v>1136</v>
      </c>
      <c r="O144" s="36">
        <f>M144+N144</f>
        <v>1811</v>
      </c>
      <c r="P144" s="37">
        <f>+P92+P118</f>
        <v>0</v>
      </c>
      <c r="Q144" s="38">
        <f>O144+P144</f>
        <v>1811</v>
      </c>
      <c r="R144" s="32">
        <f>+R92+R118</f>
        <v>706</v>
      </c>
      <c r="S144" s="39">
        <f>+S92+S118</f>
        <v>1123</v>
      </c>
      <c r="T144" s="36">
        <f>R144+S144</f>
        <v>1829</v>
      </c>
      <c r="U144" s="37">
        <f>+U92+U118</f>
        <v>1</v>
      </c>
      <c r="V144" s="34">
        <f>T144+U144</f>
        <v>1830</v>
      </c>
      <c r="W144" s="66">
        <f t="shared" si="65"/>
        <v>1.0491441192711208</v>
      </c>
    </row>
    <row r="145" spans="2:23" ht="13.5" thickBot="1">
      <c r="B145" s="76"/>
      <c r="C145" s="76"/>
      <c r="D145" s="76"/>
      <c r="E145" s="76"/>
      <c r="F145" s="76"/>
      <c r="G145" s="76"/>
      <c r="H145" s="76"/>
      <c r="I145" s="76"/>
      <c r="J145" s="276"/>
      <c r="L145" s="4" t="s">
        <v>20</v>
      </c>
      <c r="M145" s="32">
        <f t="shared" si="66"/>
        <v>779</v>
      </c>
      <c r="N145" s="39">
        <f t="shared" si="66"/>
        <v>1179</v>
      </c>
      <c r="O145" s="36">
        <f>+O93+O119</f>
        <v>1958</v>
      </c>
      <c r="P145" s="37">
        <f>+P93+P119</f>
        <v>2</v>
      </c>
      <c r="Q145" s="38">
        <f>+Q93+Q119</f>
        <v>1960</v>
      </c>
      <c r="R145" s="32">
        <f>+R93+R119</f>
        <v>815</v>
      </c>
      <c r="S145" s="39">
        <f>+S93+S119</f>
        <v>1160</v>
      </c>
      <c r="T145" s="64">
        <f>+T93+T119</f>
        <v>1975</v>
      </c>
      <c r="U145" s="37">
        <f>+U93+U119</f>
        <v>8</v>
      </c>
      <c r="V145" s="34">
        <f>+V93+V119</f>
        <v>1983</v>
      </c>
      <c r="W145" s="66">
        <f t="shared" si="65"/>
        <v>1.1734693877551021</v>
      </c>
    </row>
    <row r="146" spans="2:23" ht="14.25" thickBot="1" thickTop="1">
      <c r="B146" s="76"/>
      <c r="C146" s="76"/>
      <c r="D146" s="76"/>
      <c r="E146" s="76"/>
      <c r="F146" s="76"/>
      <c r="G146" s="76"/>
      <c r="H146" s="76"/>
      <c r="I146" s="76"/>
      <c r="J146" s="276"/>
      <c r="L146" s="47" t="s">
        <v>21</v>
      </c>
      <c r="M146" s="48">
        <f aca="true" t="shared" si="67" ref="M146:S146">M144+M143+M145</f>
        <v>2224</v>
      </c>
      <c r="N146" s="49">
        <f t="shared" si="67"/>
        <v>3500</v>
      </c>
      <c r="O146" s="52">
        <f t="shared" si="67"/>
        <v>5724</v>
      </c>
      <c r="P146" s="52">
        <f t="shared" si="67"/>
        <v>9</v>
      </c>
      <c r="Q146" s="52">
        <f t="shared" si="67"/>
        <v>5733</v>
      </c>
      <c r="R146" s="48">
        <f t="shared" si="67"/>
        <v>2288</v>
      </c>
      <c r="S146" s="49">
        <f t="shared" si="67"/>
        <v>3468</v>
      </c>
      <c r="T146" s="145">
        <f>R146+S146</f>
        <v>5756</v>
      </c>
      <c r="U146" s="52">
        <f>U144+U143+U145</f>
        <v>30</v>
      </c>
      <c r="V146" s="52">
        <f>V144+V143+V145</f>
        <v>5786</v>
      </c>
      <c r="W146" s="67">
        <f t="shared" si="65"/>
        <v>0.9244723530437817</v>
      </c>
    </row>
    <row r="147" spans="2:23" ht="13.5" thickTop="1">
      <c r="B147" s="76"/>
      <c r="C147" s="76"/>
      <c r="D147" s="76"/>
      <c r="E147" s="76"/>
      <c r="F147" s="76"/>
      <c r="G147" s="76"/>
      <c r="H147" s="76"/>
      <c r="I147" s="76"/>
      <c r="J147" s="276"/>
      <c r="L147" s="4" t="s">
        <v>22</v>
      </c>
      <c r="M147" s="32">
        <f>+M95+M121</f>
        <v>703</v>
      </c>
      <c r="N147" s="39">
        <f>+N95+N121</f>
        <v>1126</v>
      </c>
      <c r="O147" s="36">
        <f>+O95+O121</f>
        <v>1829</v>
      </c>
      <c r="P147" s="37">
        <f>+P95+P121</f>
        <v>6</v>
      </c>
      <c r="Q147" s="38">
        <f>+Q95+Q121</f>
        <v>1835</v>
      </c>
      <c r="R147" s="32">
        <f>+R121+R95</f>
        <v>724</v>
      </c>
      <c r="S147" s="39">
        <f>+S121+S95</f>
        <v>1061</v>
      </c>
      <c r="T147" s="36">
        <f>R147+S147</f>
        <v>1785</v>
      </c>
      <c r="U147" s="37">
        <f>+U121+U95</f>
        <v>0</v>
      </c>
      <c r="V147" s="34">
        <f>T147+U147</f>
        <v>1785</v>
      </c>
      <c r="W147" s="66">
        <f t="shared" si="65"/>
        <v>-2.7247956403269753</v>
      </c>
    </row>
    <row r="148" spans="2:23" ht="12.75">
      <c r="B148" s="76"/>
      <c r="C148" s="76"/>
      <c r="D148" s="76"/>
      <c r="E148" s="76"/>
      <c r="F148" s="76"/>
      <c r="G148" s="76"/>
      <c r="H148" s="76"/>
      <c r="I148" s="76"/>
      <c r="J148" s="276"/>
      <c r="L148" s="4" t="s">
        <v>23</v>
      </c>
      <c r="M148" s="32">
        <f>+M96+M122</f>
        <v>751</v>
      </c>
      <c r="N148" s="39">
        <f>+N96+N122</f>
        <v>1252</v>
      </c>
      <c r="O148" s="36">
        <f>M148+N148</f>
        <v>2003</v>
      </c>
      <c r="P148" s="37">
        <f>+P96+P122</f>
        <v>6</v>
      </c>
      <c r="Q148" s="38">
        <f>O148+P148</f>
        <v>2009</v>
      </c>
      <c r="R148" s="32">
        <f>R122+R96</f>
        <v>727</v>
      </c>
      <c r="S148" s="39">
        <f>S122+S96</f>
        <v>1115</v>
      </c>
      <c r="T148" s="36">
        <f>R148+S148</f>
        <v>1842</v>
      </c>
      <c r="U148" s="37">
        <f>U122+U96</f>
        <v>3</v>
      </c>
      <c r="V148" s="34">
        <f>T148+U148</f>
        <v>1845</v>
      </c>
      <c r="W148" s="66">
        <f t="shared" si="65"/>
        <v>-8.16326530612245</v>
      </c>
    </row>
    <row r="149" spans="2:23" ht="13.5" thickBot="1">
      <c r="B149" s="76"/>
      <c r="C149" s="76"/>
      <c r="D149" s="76"/>
      <c r="E149" s="76"/>
      <c r="F149" s="76"/>
      <c r="G149" s="76"/>
      <c r="H149" s="76"/>
      <c r="I149" s="76"/>
      <c r="J149" s="276"/>
      <c r="L149" s="4" t="s">
        <v>24</v>
      </c>
      <c r="M149" s="32">
        <f>+M97+M123</f>
        <v>761</v>
      </c>
      <c r="N149" s="39">
        <f>+N97+N123</f>
        <v>1206</v>
      </c>
      <c r="O149" s="36">
        <f>M149+N149</f>
        <v>1967</v>
      </c>
      <c r="P149" s="37">
        <f>+P97+P123</f>
        <v>10</v>
      </c>
      <c r="Q149" s="38">
        <f>O149+P149</f>
        <v>1977</v>
      </c>
      <c r="R149" s="146">
        <f>+R123+R97</f>
        <v>666</v>
      </c>
      <c r="S149" s="147">
        <f>+S123+S97</f>
        <v>1048</v>
      </c>
      <c r="T149" s="36">
        <f>+T123+T97</f>
        <v>1714</v>
      </c>
      <c r="U149" s="148">
        <f>+U123+U97</f>
        <v>13</v>
      </c>
      <c r="V149" s="36">
        <f>+V123+V97</f>
        <v>1727</v>
      </c>
      <c r="W149" s="66">
        <f t="shared" si="65"/>
        <v>-12.645422357106728</v>
      </c>
    </row>
    <row r="150" spans="2:23" ht="14.25" thickBot="1" thickTop="1">
      <c r="B150" s="76"/>
      <c r="C150" s="76"/>
      <c r="D150" s="76"/>
      <c r="E150" s="76"/>
      <c r="F150" s="76"/>
      <c r="G150" s="76"/>
      <c r="H150" s="76"/>
      <c r="I150" s="76"/>
      <c r="J150" s="276"/>
      <c r="L150" s="47" t="s">
        <v>25</v>
      </c>
      <c r="M150" s="48">
        <f aca="true" t="shared" si="68" ref="M150:V150">+M147+M148+M149</f>
        <v>2215</v>
      </c>
      <c r="N150" s="48">
        <f t="shared" si="68"/>
        <v>3584</v>
      </c>
      <c r="O150" s="50">
        <f t="shared" si="68"/>
        <v>5799</v>
      </c>
      <c r="P150" s="50">
        <f t="shared" si="68"/>
        <v>22</v>
      </c>
      <c r="Q150" s="50">
        <f t="shared" si="68"/>
        <v>5821</v>
      </c>
      <c r="R150" s="48">
        <f t="shared" si="68"/>
        <v>2117</v>
      </c>
      <c r="S150" s="48">
        <f t="shared" si="68"/>
        <v>3224</v>
      </c>
      <c r="T150" s="50">
        <f t="shared" si="68"/>
        <v>5341</v>
      </c>
      <c r="U150" s="50">
        <f t="shared" si="68"/>
        <v>16</v>
      </c>
      <c r="V150" s="50">
        <f t="shared" si="68"/>
        <v>5357</v>
      </c>
      <c r="W150" s="87">
        <f t="shared" si="65"/>
        <v>-7.971138979556777</v>
      </c>
    </row>
    <row r="151" spans="2:23" ht="13.5" thickTop="1">
      <c r="B151" s="76"/>
      <c r="C151" s="76"/>
      <c r="D151" s="76"/>
      <c r="E151" s="76"/>
      <c r="F151" s="76"/>
      <c r="G151" s="76"/>
      <c r="H151" s="76"/>
      <c r="I151" s="76"/>
      <c r="J151" s="276"/>
      <c r="L151" s="4" t="s">
        <v>27</v>
      </c>
      <c r="M151" s="32">
        <f aca="true" t="shared" si="69" ref="M151:N153">+M99+M125</f>
        <v>732</v>
      </c>
      <c r="N151" s="39">
        <f t="shared" si="69"/>
        <v>1182</v>
      </c>
      <c r="O151" s="36">
        <f>M151+N151</f>
        <v>1914</v>
      </c>
      <c r="P151" s="37">
        <f>+P99+P125</f>
        <v>5</v>
      </c>
      <c r="Q151" s="38">
        <f>+Q99+Q125</f>
        <v>1919</v>
      </c>
      <c r="R151" s="32">
        <f>+R125+R99</f>
        <v>717</v>
      </c>
      <c r="S151" s="39">
        <f>+S125+S99</f>
        <v>1186</v>
      </c>
      <c r="T151" s="36">
        <f>R151+S151</f>
        <v>1903</v>
      </c>
      <c r="U151" s="37">
        <f>+U125+U99</f>
        <v>9</v>
      </c>
      <c r="V151" s="34">
        <f>T151+U151</f>
        <v>1912</v>
      </c>
      <c r="W151" s="66">
        <f t="shared" si="65"/>
        <v>-0.36477331943720687</v>
      </c>
    </row>
    <row r="152" spans="2:23" ht="12.75">
      <c r="B152" s="76"/>
      <c r="C152" s="76"/>
      <c r="D152" s="76"/>
      <c r="E152" s="76"/>
      <c r="F152" s="76"/>
      <c r="G152" s="76"/>
      <c r="H152" s="76"/>
      <c r="I152" s="76"/>
      <c r="J152" s="276"/>
      <c r="L152" s="4" t="s">
        <v>28</v>
      </c>
      <c r="M152" s="32">
        <f t="shared" si="69"/>
        <v>695</v>
      </c>
      <c r="N152" s="39">
        <f t="shared" si="69"/>
        <v>1140</v>
      </c>
      <c r="O152" s="36">
        <f>M152+N152</f>
        <v>1835</v>
      </c>
      <c r="P152" s="37">
        <f>+P100+P126</f>
        <v>4</v>
      </c>
      <c r="Q152" s="38">
        <f>O152+P152</f>
        <v>1839</v>
      </c>
      <c r="R152" s="32">
        <f>+R126+R100</f>
        <v>678</v>
      </c>
      <c r="S152" s="39">
        <f>+S126+S100</f>
        <v>1113</v>
      </c>
      <c r="T152" s="36">
        <f>R152+S152</f>
        <v>1791</v>
      </c>
      <c r="U152" s="143">
        <f>U126+U100</f>
        <v>0</v>
      </c>
      <c r="V152" s="36">
        <f>T152+U152</f>
        <v>1791</v>
      </c>
      <c r="W152" s="66">
        <f>(V152-Q152)/Q152*100</f>
        <v>-2.6101141924959217</v>
      </c>
    </row>
    <row r="153" spans="2:25" ht="13.5" thickBot="1">
      <c r="B153" s="76"/>
      <c r="C153" s="76"/>
      <c r="D153" s="76"/>
      <c r="E153" s="76"/>
      <c r="F153" s="76"/>
      <c r="G153" s="76"/>
      <c r="H153" s="76"/>
      <c r="I153" s="76"/>
      <c r="J153" s="276"/>
      <c r="L153" s="4" t="s">
        <v>29</v>
      </c>
      <c r="M153" s="32">
        <f t="shared" si="69"/>
        <v>763</v>
      </c>
      <c r="N153" s="39">
        <f t="shared" si="69"/>
        <v>1062</v>
      </c>
      <c r="O153" s="36">
        <f>M153+N153</f>
        <v>1825</v>
      </c>
      <c r="P153" s="37">
        <f>+P101+P127</f>
        <v>2</v>
      </c>
      <c r="Q153" s="38">
        <f>O153+P153</f>
        <v>1827</v>
      </c>
      <c r="R153" s="143">
        <f>R127+R101</f>
        <v>761</v>
      </c>
      <c r="S153" s="41">
        <f>S127+S101</f>
        <v>1002</v>
      </c>
      <c r="T153" s="36">
        <f>R153+S153</f>
        <v>1763</v>
      </c>
      <c r="U153" s="143">
        <f>U127+U101</f>
        <v>0</v>
      </c>
      <c r="V153" s="64">
        <f>T153+U153</f>
        <v>1763</v>
      </c>
      <c r="W153" s="66">
        <f t="shared" si="65"/>
        <v>-3.503010399562124</v>
      </c>
      <c r="Y153" s="53"/>
    </row>
    <row r="154" spans="2:23" ht="14.25" thickBot="1" thickTop="1">
      <c r="B154" s="76"/>
      <c r="C154" s="76"/>
      <c r="D154" s="76"/>
      <c r="E154" s="76"/>
      <c r="F154" s="76"/>
      <c r="G154" s="76"/>
      <c r="H154" s="76"/>
      <c r="I154" s="76"/>
      <c r="J154" s="276"/>
      <c r="L154" s="42" t="s">
        <v>30</v>
      </c>
      <c r="M154" s="43">
        <f aca="true" t="shared" si="70" ref="M154:V154">+M151+M152+M153</f>
        <v>2190</v>
      </c>
      <c r="N154" s="44">
        <f t="shared" si="70"/>
        <v>3384</v>
      </c>
      <c r="O154" s="43">
        <f t="shared" si="70"/>
        <v>5574</v>
      </c>
      <c r="P154" s="43">
        <f t="shared" si="70"/>
        <v>11</v>
      </c>
      <c r="Q154" s="46">
        <f t="shared" si="70"/>
        <v>5585</v>
      </c>
      <c r="R154" s="43">
        <f t="shared" si="70"/>
        <v>2156</v>
      </c>
      <c r="S154" s="44">
        <f t="shared" si="70"/>
        <v>3301</v>
      </c>
      <c r="T154" s="43">
        <f t="shared" si="70"/>
        <v>5457</v>
      </c>
      <c r="U154" s="43">
        <f t="shared" si="70"/>
        <v>9</v>
      </c>
      <c r="V154" s="46">
        <f t="shared" si="70"/>
        <v>5466</v>
      </c>
      <c r="W154" s="86">
        <f t="shared" si="65"/>
        <v>-2.1307072515666965</v>
      </c>
    </row>
    <row r="155" spans="1:23" ht="14.25" thickBot="1" thickTop="1">
      <c r="A155" s="76"/>
      <c r="B155" s="302"/>
      <c r="C155" s="303"/>
      <c r="D155" s="303"/>
      <c r="E155" s="303"/>
      <c r="F155" s="303"/>
      <c r="G155" s="303"/>
      <c r="H155" s="303"/>
      <c r="I155" s="304"/>
      <c r="J155" s="76"/>
      <c r="L155" s="42" t="s">
        <v>69</v>
      </c>
      <c r="M155" s="45">
        <f aca="true" t="shared" si="71" ref="M155:V155">+M146+M150+M151+M152+M153</f>
        <v>6629</v>
      </c>
      <c r="N155" s="136">
        <f t="shared" si="71"/>
        <v>10468</v>
      </c>
      <c r="O155" s="43">
        <f t="shared" si="71"/>
        <v>17097</v>
      </c>
      <c r="P155" s="43">
        <f t="shared" si="71"/>
        <v>42</v>
      </c>
      <c r="Q155" s="43">
        <f t="shared" si="71"/>
        <v>17139</v>
      </c>
      <c r="R155" s="45">
        <f t="shared" si="71"/>
        <v>6561</v>
      </c>
      <c r="S155" s="136">
        <f t="shared" si="71"/>
        <v>9993</v>
      </c>
      <c r="T155" s="43">
        <f t="shared" si="71"/>
        <v>16554</v>
      </c>
      <c r="U155" s="43">
        <f t="shared" si="71"/>
        <v>55</v>
      </c>
      <c r="V155" s="43">
        <f t="shared" si="71"/>
        <v>16609</v>
      </c>
      <c r="W155" s="67">
        <f>(V155-Q155)/Q155*100</f>
        <v>-3.0923624482175156</v>
      </c>
    </row>
    <row r="156" spans="2:23" ht="14.25" thickBot="1" thickTop="1">
      <c r="B156" s="76"/>
      <c r="C156" s="76"/>
      <c r="D156" s="76"/>
      <c r="E156" s="76"/>
      <c r="F156" s="76"/>
      <c r="G156" s="76"/>
      <c r="H156" s="76"/>
      <c r="I156" s="76"/>
      <c r="J156" s="276"/>
      <c r="L156" s="42" t="s">
        <v>9</v>
      </c>
      <c r="M156" s="45">
        <f aca="true" t="shared" si="72" ref="M156:V156">+M146+M150+M154+M142</f>
        <v>9214</v>
      </c>
      <c r="N156" s="136">
        <f t="shared" si="72"/>
        <v>14215</v>
      </c>
      <c r="O156" s="43">
        <f t="shared" si="72"/>
        <v>23429</v>
      </c>
      <c r="P156" s="43">
        <f t="shared" si="72"/>
        <v>201</v>
      </c>
      <c r="Q156" s="43">
        <f t="shared" si="72"/>
        <v>23630</v>
      </c>
      <c r="R156" s="45">
        <f t="shared" si="72"/>
        <v>8983</v>
      </c>
      <c r="S156" s="136">
        <f t="shared" si="72"/>
        <v>13343</v>
      </c>
      <c r="T156" s="43">
        <f t="shared" si="72"/>
        <v>22326</v>
      </c>
      <c r="U156" s="43">
        <f t="shared" si="72"/>
        <v>62</v>
      </c>
      <c r="V156" s="43">
        <f t="shared" si="72"/>
        <v>22388</v>
      </c>
      <c r="W156" s="67">
        <f t="shared" si="65"/>
        <v>-5.256030469741853</v>
      </c>
    </row>
    <row r="157" spans="2:12" ht="13.5" thickTop="1">
      <c r="B157" s="76"/>
      <c r="C157" s="76"/>
      <c r="D157" s="76"/>
      <c r="E157" s="76"/>
      <c r="F157" s="76"/>
      <c r="G157" s="76"/>
      <c r="H157" s="76"/>
      <c r="I157" s="76"/>
      <c r="J157" s="276"/>
      <c r="L157" s="68" t="s">
        <v>67</v>
      </c>
    </row>
    <row r="158" spans="2:23" ht="12.75">
      <c r="B158" s="76"/>
      <c r="C158" s="76"/>
      <c r="D158" s="76"/>
      <c r="E158" s="76"/>
      <c r="F158" s="76"/>
      <c r="G158" s="76"/>
      <c r="H158" s="76"/>
      <c r="I158" s="76"/>
      <c r="J158" s="276"/>
      <c r="L158" s="316" t="s">
        <v>51</v>
      </c>
      <c r="M158" s="316"/>
      <c r="N158" s="316"/>
      <c r="O158" s="316"/>
      <c r="P158" s="316"/>
      <c r="Q158" s="316"/>
      <c r="R158" s="316"/>
      <c r="S158" s="316"/>
      <c r="T158" s="316"/>
      <c r="U158" s="316"/>
      <c r="V158" s="316"/>
      <c r="W158" s="316"/>
    </row>
    <row r="159" spans="2:23" ht="15.75">
      <c r="B159" s="76"/>
      <c r="C159" s="76"/>
      <c r="D159" s="76"/>
      <c r="E159" s="76"/>
      <c r="F159" s="76"/>
      <c r="G159" s="76"/>
      <c r="H159" s="76"/>
      <c r="I159" s="76"/>
      <c r="J159" s="276"/>
      <c r="L159" s="317" t="s">
        <v>52</v>
      </c>
      <c r="M159" s="317"/>
      <c r="N159" s="317"/>
      <c r="O159" s="317"/>
      <c r="P159" s="317"/>
      <c r="Q159" s="317"/>
      <c r="R159" s="317"/>
      <c r="S159" s="317"/>
      <c r="T159" s="317"/>
      <c r="U159" s="317"/>
      <c r="V159" s="317"/>
      <c r="W159" s="317"/>
    </row>
    <row r="160" spans="2:23" ht="13.5" thickBot="1">
      <c r="B160" s="76"/>
      <c r="C160" s="76"/>
      <c r="D160" s="76"/>
      <c r="E160" s="76"/>
      <c r="F160" s="76"/>
      <c r="G160" s="76"/>
      <c r="H160" s="76"/>
      <c r="I160" s="76"/>
      <c r="J160" s="276"/>
      <c r="W160" s="75" t="s">
        <v>43</v>
      </c>
    </row>
    <row r="161" spans="2:23" ht="17.25" thickBot="1" thickTop="1">
      <c r="B161" s="76"/>
      <c r="C161" s="76"/>
      <c r="D161" s="76"/>
      <c r="E161" s="76"/>
      <c r="F161" s="76"/>
      <c r="G161" s="76"/>
      <c r="H161" s="76"/>
      <c r="I161" s="76"/>
      <c r="J161" s="276"/>
      <c r="L161" s="2"/>
      <c r="M161" s="324" t="s">
        <v>66</v>
      </c>
      <c r="N161" s="325"/>
      <c r="O161" s="325"/>
      <c r="P161" s="325"/>
      <c r="Q161" s="326"/>
      <c r="R161" s="327" t="s">
        <v>65</v>
      </c>
      <c r="S161" s="328"/>
      <c r="T161" s="328"/>
      <c r="U161" s="328"/>
      <c r="V161" s="329"/>
      <c r="W161" s="3" t="s">
        <v>4</v>
      </c>
    </row>
    <row r="162" spans="2:23" ht="13.5" thickTop="1">
      <c r="B162" s="76"/>
      <c r="C162" s="76"/>
      <c r="D162" s="76"/>
      <c r="E162" s="76"/>
      <c r="F162" s="76"/>
      <c r="G162" s="76"/>
      <c r="H162" s="76"/>
      <c r="I162" s="76"/>
      <c r="J162" s="276"/>
      <c r="L162" s="4" t="s">
        <v>5</v>
      </c>
      <c r="M162" s="5"/>
      <c r="N162" s="9"/>
      <c r="O162" s="10"/>
      <c r="P162" s="11"/>
      <c r="Q162" s="12"/>
      <c r="R162" s="5"/>
      <c r="S162" s="9"/>
      <c r="T162" s="10"/>
      <c r="U162" s="11"/>
      <c r="V162" s="12"/>
      <c r="W162" s="8" t="s">
        <v>6</v>
      </c>
    </row>
    <row r="163" spans="2:23" ht="13.5" thickBot="1">
      <c r="B163" s="76"/>
      <c r="C163" s="76"/>
      <c r="D163" s="76"/>
      <c r="E163" s="76"/>
      <c r="F163" s="76"/>
      <c r="G163" s="76"/>
      <c r="H163" s="76"/>
      <c r="I163" s="76"/>
      <c r="J163" s="276"/>
      <c r="L163" s="13"/>
      <c r="M163" s="17" t="s">
        <v>44</v>
      </c>
      <c r="N163" s="18" t="s">
        <v>45</v>
      </c>
      <c r="O163" s="19" t="s">
        <v>46</v>
      </c>
      <c r="P163" s="20" t="s">
        <v>13</v>
      </c>
      <c r="Q163" s="21" t="s">
        <v>9</v>
      </c>
      <c r="R163" s="17" t="s">
        <v>44</v>
      </c>
      <c r="S163" s="18" t="s">
        <v>45</v>
      </c>
      <c r="T163" s="19" t="s">
        <v>46</v>
      </c>
      <c r="U163" s="20" t="s">
        <v>13</v>
      </c>
      <c r="V163" s="21" t="s">
        <v>9</v>
      </c>
      <c r="W163" s="16"/>
    </row>
    <row r="164" spans="2:23" ht="3.75" customHeight="1" thickTop="1">
      <c r="B164" s="76"/>
      <c r="C164" s="76"/>
      <c r="D164" s="76"/>
      <c r="E164" s="76"/>
      <c r="F164" s="76"/>
      <c r="G164" s="76"/>
      <c r="H164" s="76"/>
      <c r="I164" s="76"/>
      <c r="J164" s="276"/>
      <c r="L164" s="4"/>
      <c r="M164" s="26"/>
      <c r="N164" s="27"/>
      <c r="O164" s="28"/>
      <c r="P164" s="29"/>
      <c r="Q164" s="30"/>
      <c r="R164" s="26"/>
      <c r="S164" s="27"/>
      <c r="T164" s="28"/>
      <c r="U164" s="29"/>
      <c r="V164" s="31"/>
      <c r="W164" s="11"/>
    </row>
    <row r="165" spans="2:23" ht="12.75">
      <c r="B165" s="76"/>
      <c r="C165" s="76"/>
      <c r="D165" s="76"/>
      <c r="E165" s="76"/>
      <c r="F165" s="76"/>
      <c r="G165" s="76"/>
      <c r="H165" s="76"/>
      <c r="I165" s="76"/>
      <c r="J165" s="276"/>
      <c r="L165" s="4" t="s">
        <v>14</v>
      </c>
      <c r="M165" s="32">
        <v>0</v>
      </c>
      <c r="N165" s="39">
        <v>0</v>
      </c>
      <c r="O165" s="36">
        <v>0</v>
      </c>
      <c r="P165" s="37">
        <v>0</v>
      </c>
      <c r="Q165" s="38">
        <f>O165+P165</f>
        <v>0</v>
      </c>
      <c r="R165" s="32">
        <v>0</v>
      </c>
      <c r="S165" s="39">
        <v>0</v>
      </c>
      <c r="T165" s="36">
        <v>0</v>
      </c>
      <c r="U165" s="37">
        <v>0</v>
      </c>
      <c r="V165" s="34">
        <v>0</v>
      </c>
      <c r="W165" s="35">
        <v>0</v>
      </c>
    </row>
    <row r="166" spans="2:23" ht="12.75">
      <c r="B166" s="76"/>
      <c r="C166" s="76"/>
      <c r="D166" s="76"/>
      <c r="E166" s="76"/>
      <c r="F166" s="76"/>
      <c r="G166" s="76"/>
      <c r="H166" s="76"/>
      <c r="I166" s="76"/>
      <c r="J166" s="276"/>
      <c r="L166" s="4" t="s">
        <v>15</v>
      </c>
      <c r="M166" s="32">
        <v>0</v>
      </c>
      <c r="N166" s="39">
        <v>0</v>
      </c>
      <c r="O166" s="36">
        <v>0</v>
      </c>
      <c r="P166" s="37">
        <v>0</v>
      </c>
      <c r="Q166" s="38">
        <f>O166+P166</f>
        <v>0</v>
      </c>
      <c r="R166" s="32">
        <v>0</v>
      </c>
      <c r="S166" s="39">
        <v>0</v>
      </c>
      <c r="T166" s="36">
        <v>0</v>
      </c>
      <c r="U166" s="37">
        <v>0</v>
      </c>
      <c r="V166" s="34">
        <v>0</v>
      </c>
      <c r="W166" s="35">
        <v>0</v>
      </c>
    </row>
    <row r="167" spans="2:23" ht="13.5" thickBot="1">
      <c r="B167" s="76"/>
      <c r="C167" s="76"/>
      <c r="D167" s="76"/>
      <c r="E167" s="76"/>
      <c r="F167" s="76"/>
      <c r="G167" s="76"/>
      <c r="H167" s="76"/>
      <c r="I167" s="76"/>
      <c r="J167" s="276"/>
      <c r="L167" s="13" t="s">
        <v>16</v>
      </c>
      <c r="M167" s="32">
        <v>0</v>
      </c>
      <c r="N167" s="39">
        <v>0</v>
      </c>
      <c r="O167" s="36">
        <v>0</v>
      </c>
      <c r="P167" s="37">
        <v>0</v>
      </c>
      <c r="Q167" s="38">
        <f>O167+P167</f>
        <v>0</v>
      </c>
      <c r="R167" s="32">
        <v>0</v>
      </c>
      <c r="S167" s="39">
        <v>0</v>
      </c>
      <c r="T167" s="36">
        <v>0</v>
      </c>
      <c r="U167" s="37">
        <v>0</v>
      </c>
      <c r="V167" s="34">
        <v>0</v>
      </c>
      <c r="W167" s="35">
        <v>0</v>
      </c>
    </row>
    <row r="168" spans="2:23" ht="14.25" thickBot="1" thickTop="1">
      <c r="B168" s="76"/>
      <c r="C168" s="76"/>
      <c r="D168" s="76"/>
      <c r="E168" s="76"/>
      <c r="F168" s="76"/>
      <c r="G168" s="76"/>
      <c r="H168" s="76"/>
      <c r="I168" s="76"/>
      <c r="J168" s="276"/>
      <c r="L168" s="42" t="s">
        <v>59</v>
      </c>
      <c r="M168" s="43">
        <f aca="true" t="shared" si="73" ref="M168:V168">M167+M165+M166</f>
        <v>0</v>
      </c>
      <c r="N168" s="44">
        <f t="shared" si="73"/>
        <v>0</v>
      </c>
      <c r="O168" s="43">
        <f t="shared" si="73"/>
        <v>0</v>
      </c>
      <c r="P168" s="43">
        <f t="shared" si="73"/>
        <v>0</v>
      </c>
      <c r="Q168" s="43">
        <f t="shared" si="73"/>
        <v>0</v>
      </c>
      <c r="R168" s="43">
        <f t="shared" si="73"/>
        <v>0</v>
      </c>
      <c r="S168" s="44">
        <f t="shared" si="73"/>
        <v>0</v>
      </c>
      <c r="T168" s="43">
        <f t="shared" si="73"/>
        <v>0</v>
      </c>
      <c r="U168" s="43">
        <f t="shared" si="73"/>
        <v>0</v>
      </c>
      <c r="V168" s="43">
        <f t="shared" si="73"/>
        <v>0</v>
      </c>
      <c r="W168" s="57">
        <v>0</v>
      </c>
    </row>
    <row r="169" spans="2:23" ht="13.5" thickTop="1">
      <c r="B169" s="76"/>
      <c r="C169" s="76"/>
      <c r="D169" s="76"/>
      <c r="E169" s="76"/>
      <c r="F169" s="76"/>
      <c r="G169" s="76"/>
      <c r="H169" s="76"/>
      <c r="I169" s="76"/>
      <c r="J169" s="276"/>
      <c r="L169" s="4" t="s">
        <v>18</v>
      </c>
      <c r="M169" s="32">
        <v>0</v>
      </c>
      <c r="N169" s="39">
        <v>0</v>
      </c>
      <c r="O169" s="36">
        <f>M169+N169</f>
        <v>0</v>
      </c>
      <c r="P169" s="37">
        <v>0</v>
      </c>
      <c r="Q169" s="38">
        <f>O169+P169</f>
        <v>0</v>
      </c>
      <c r="R169" s="32">
        <v>0</v>
      </c>
      <c r="S169" s="39">
        <v>0</v>
      </c>
      <c r="T169" s="36">
        <f>R169+S169</f>
        <v>0</v>
      </c>
      <c r="U169" s="37">
        <v>0</v>
      </c>
      <c r="V169" s="34">
        <f>T169+U169</f>
        <v>0</v>
      </c>
      <c r="W169" s="35">
        <v>0</v>
      </c>
    </row>
    <row r="170" spans="2:23" ht="12.75">
      <c r="B170" s="76"/>
      <c r="C170" s="76"/>
      <c r="D170" s="76"/>
      <c r="E170" s="76"/>
      <c r="F170" s="76"/>
      <c r="G170" s="76"/>
      <c r="H170" s="76"/>
      <c r="I170" s="76"/>
      <c r="J170" s="276"/>
      <c r="L170" s="4" t="s">
        <v>19</v>
      </c>
      <c r="M170" s="32">
        <v>0</v>
      </c>
      <c r="N170" s="39">
        <v>0</v>
      </c>
      <c r="O170" s="36">
        <f>M170+N170</f>
        <v>0</v>
      </c>
      <c r="P170" s="37">
        <v>0</v>
      </c>
      <c r="Q170" s="38">
        <f>O170+P170</f>
        <v>0</v>
      </c>
      <c r="R170" s="32"/>
      <c r="S170" s="39"/>
      <c r="T170" s="36">
        <f>R170+S170</f>
        <v>0</v>
      </c>
      <c r="U170" s="37"/>
      <c r="V170" s="34">
        <f>T170+U170</f>
        <v>0</v>
      </c>
      <c r="W170" s="35">
        <v>0</v>
      </c>
    </row>
    <row r="171" spans="2:23" ht="13.5" thickBot="1">
      <c r="B171" s="76"/>
      <c r="C171" s="76"/>
      <c r="D171" s="76"/>
      <c r="E171" s="76"/>
      <c r="F171" s="76"/>
      <c r="G171" s="76"/>
      <c r="H171" s="76"/>
      <c r="I171" s="76"/>
      <c r="J171" s="276"/>
      <c r="L171" s="4" t="s">
        <v>20</v>
      </c>
      <c r="M171" s="32">
        <v>0</v>
      </c>
      <c r="N171" s="39">
        <v>0</v>
      </c>
      <c r="O171" s="36">
        <f>+N171+M171</f>
        <v>0</v>
      </c>
      <c r="P171" s="37">
        <v>0</v>
      </c>
      <c r="Q171" s="38">
        <f>O171+P171</f>
        <v>0</v>
      </c>
      <c r="R171" s="32"/>
      <c r="S171" s="39"/>
      <c r="T171" s="36">
        <f>+S171+R171</f>
        <v>0</v>
      </c>
      <c r="U171" s="37"/>
      <c r="V171" s="34">
        <f>+U171+T171</f>
        <v>0</v>
      </c>
      <c r="W171" s="35">
        <v>0</v>
      </c>
    </row>
    <row r="172" spans="2:23" ht="14.25" thickBot="1" thickTop="1">
      <c r="B172" s="76"/>
      <c r="C172" s="76"/>
      <c r="D172" s="76"/>
      <c r="E172" s="76"/>
      <c r="F172" s="76"/>
      <c r="G172" s="76"/>
      <c r="H172" s="76"/>
      <c r="I172" s="76"/>
      <c r="J172" s="276"/>
      <c r="L172" s="47" t="s">
        <v>21</v>
      </c>
      <c r="M172" s="48">
        <f aca="true" t="shared" si="74" ref="M172:V172">M170+M169+M171</f>
        <v>0</v>
      </c>
      <c r="N172" s="52">
        <f t="shared" si="74"/>
        <v>0</v>
      </c>
      <c r="O172" s="52">
        <f t="shared" si="74"/>
        <v>0</v>
      </c>
      <c r="P172" s="50">
        <f t="shared" si="74"/>
        <v>0</v>
      </c>
      <c r="Q172" s="52">
        <f t="shared" si="74"/>
        <v>0</v>
      </c>
      <c r="R172" s="48">
        <f t="shared" si="74"/>
        <v>0</v>
      </c>
      <c r="S172" s="52">
        <f t="shared" si="74"/>
        <v>0</v>
      </c>
      <c r="T172" s="52">
        <f t="shared" si="74"/>
        <v>0</v>
      </c>
      <c r="U172" s="50">
        <f t="shared" si="74"/>
        <v>0</v>
      </c>
      <c r="V172" s="52">
        <f t="shared" si="74"/>
        <v>0</v>
      </c>
      <c r="W172" s="57">
        <v>0</v>
      </c>
    </row>
    <row r="173" spans="2:23" ht="13.5" thickTop="1">
      <c r="B173" s="76"/>
      <c r="C173" s="76"/>
      <c r="D173" s="76"/>
      <c r="E173" s="76"/>
      <c r="F173" s="76"/>
      <c r="G173" s="76"/>
      <c r="H173" s="76"/>
      <c r="I173" s="76"/>
      <c r="J173" s="276"/>
      <c r="L173" s="4" t="s">
        <v>22</v>
      </c>
      <c r="M173" s="32">
        <v>0</v>
      </c>
      <c r="N173" s="39">
        <v>0</v>
      </c>
      <c r="O173" s="36">
        <f>SUM(M173:N173)</f>
        <v>0</v>
      </c>
      <c r="P173" s="37">
        <v>0</v>
      </c>
      <c r="Q173" s="38">
        <f>O173+P173</f>
        <v>0</v>
      </c>
      <c r="R173" s="32"/>
      <c r="S173" s="39"/>
      <c r="T173" s="36">
        <f>SUM(R173:S173)</f>
        <v>0</v>
      </c>
      <c r="U173" s="37"/>
      <c r="V173" s="34">
        <f>SUM(T173:U173)</f>
        <v>0</v>
      </c>
      <c r="W173" s="35">
        <v>0</v>
      </c>
    </row>
    <row r="174" spans="2:23" ht="12.75">
      <c r="B174" s="76"/>
      <c r="C174" s="76"/>
      <c r="D174" s="76"/>
      <c r="E174" s="76"/>
      <c r="F174" s="76"/>
      <c r="G174" s="76"/>
      <c r="H174" s="76"/>
      <c r="I174" s="76"/>
      <c r="J174" s="276"/>
      <c r="L174" s="4" t="s">
        <v>23</v>
      </c>
      <c r="M174" s="32">
        <v>0</v>
      </c>
      <c r="N174" s="39">
        <v>0</v>
      </c>
      <c r="O174" s="36">
        <f>SUM(M174:N174)</f>
        <v>0</v>
      </c>
      <c r="P174" s="37">
        <v>0</v>
      </c>
      <c r="Q174" s="38">
        <f>O174+P174</f>
        <v>0</v>
      </c>
      <c r="R174" s="32"/>
      <c r="S174" s="39"/>
      <c r="T174" s="36">
        <f>SUM(R174:S174)</f>
        <v>0</v>
      </c>
      <c r="U174" s="37"/>
      <c r="V174" s="34">
        <f>SUM(T174:U174)</f>
        <v>0</v>
      </c>
      <c r="W174" s="35">
        <v>0</v>
      </c>
    </row>
    <row r="175" spans="2:23" ht="13.5" thickBot="1">
      <c r="B175" s="76"/>
      <c r="C175" s="76"/>
      <c r="D175" s="76"/>
      <c r="E175" s="76"/>
      <c r="F175" s="76"/>
      <c r="G175" s="76"/>
      <c r="H175" s="76"/>
      <c r="I175" s="76"/>
      <c r="J175" s="276"/>
      <c r="L175" s="4" t="s">
        <v>24</v>
      </c>
      <c r="M175" s="32">
        <v>0</v>
      </c>
      <c r="N175" s="39">
        <v>0</v>
      </c>
      <c r="O175" s="54">
        <f>SUM(M175:N175)</f>
        <v>0</v>
      </c>
      <c r="P175" s="55">
        <v>0</v>
      </c>
      <c r="Q175" s="38">
        <f>O175+P175</f>
        <v>0</v>
      </c>
      <c r="R175" s="32"/>
      <c r="S175" s="39"/>
      <c r="T175" s="54">
        <f>SUM(R175:S175)</f>
        <v>0</v>
      </c>
      <c r="U175" s="55"/>
      <c r="V175" s="34">
        <f>SUM(T175:U175)</f>
        <v>0</v>
      </c>
      <c r="W175" s="35">
        <v>0</v>
      </c>
    </row>
    <row r="176" spans="2:23" ht="14.25" thickBot="1" thickTop="1">
      <c r="B176" s="76"/>
      <c r="C176" s="76"/>
      <c r="D176" s="76"/>
      <c r="E176" s="76"/>
      <c r="F176" s="76"/>
      <c r="G176" s="76"/>
      <c r="H176" s="76"/>
      <c r="I176" s="76"/>
      <c r="J176" s="276"/>
      <c r="L176" s="42" t="s">
        <v>25</v>
      </c>
      <c r="M176" s="43">
        <f aca="true" t="shared" si="75" ref="M176:V176">+M173+M174+M175</f>
        <v>0</v>
      </c>
      <c r="N176" s="44">
        <f t="shared" si="75"/>
        <v>0</v>
      </c>
      <c r="O176" s="43">
        <f t="shared" si="75"/>
        <v>0</v>
      </c>
      <c r="P176" s="43">
        <f t="shared" si="75"/>
        <v>0</v>
      </c>
      <c r="Q176" s="43">
        <f t="shared" si="75"/>
        <v>0</v>
      </c>
      <c r="R176" s="43">
        <f t="shared" si="75"/>
        <v>0</v>
      </c>
      <c r="S176" s="44">
        <f t="shared" si="75"/>
        <v>0</v>
      </c>
      <c r="T176" s="43">
        <f t="shared" si="75"/>
        <v>0</v>
      </c>
      <c r="U176" s="43">
        <f t="shared" si="75"/>
        <v>0</v>
      </c>
      <c r="V176" s="45">
        <f t="shared" si="75"/>
        <v>0</v>
      </c>
      <c r="W176" s="57">
        <v>0</v>
      </c>
    </row>
    <row r="177" spans="2:23" ht="13.5" thickTop="1">
      <c r="B177" s="76"/>
      <c r="C177" s="76"/>
      <c r="D177" s="76"/>
      <c r="E177" s="76"/>
      <c r="F177" s="76"/>
      <c r="G177" s="76"/>
      <c r="H177" s="76"/>
      <c r="I177" s="76"/>
      <c r="J177" s="276"/>
      <c r="L177" s="4" t="s">
        <v>27</v>
      </c>
      <c r="M177" s="32">
        <v>0</v>
      </c>
      <c r="N177" s="39">
        <v>0</v>
      </c>
      <c r="O177" s="54">
        <f>M177+N177</f>
        <v>0</v>
      </c>
      <c r="P177" s="62">
        <v>0</v>
      </c>
      <c r="Q177" s="38">
        <f>O177+P177</f>
        <v>0</v>
      </c>
      <c r="R177" s="32"/>
      <c r="S177" s="39"/>
      <c r="T177" s="54">
        <f>R177+S177</f>
        <v>0</v>
      </c>
      <c r="U177" s="62"/>
      <c r="V177" s="34">
        <f>T177+U177</f>
        <v>0</v>
      </c>
      <c r="W177" s="35">
        <v>0</v>
      </c>
    </row>
    <row r="178" spans="2:23" ht="12.75">
      <c r="B178" s="76"/>
      <c r="C178" s="76"/>
      <c r="D178" s="76"/>
      <c r="E178" s="76"/>
      <c r="F178" s="76"/>
      <c r="G178" s="76"/>
      <c r="H178" s="76"/>
      <c r="I178" s="76"/>
      <c r="J178" s="276"/>
      <c r="L178" s="4" t="s">
        <v>28</v>
      </c>
      <c r="M178" s="32">
        <v>0</v>
      </c>
      <c r="N178" s="39">
        <v>0</v>
      </c>
      <c r="O178" s="54">
        <f>M178+N178</f>
        <v>0</v>
      </c>
      <c r="P178" s="37">
        <v>0</v>
      </c>
      <c r="Q178" s="38">
        <f>O178+P178</f>
        <v>0</v>
      </c>
      <c r="R178" s="32"/>
      <c r="S178" s="39"/>
      <c r="T178" s="54">
        <f>R178+S178</f>
        <v>0</v>
      </c>
      <c r="U178" s="37"/>
      <c r="V178" s="54">
        <f>T178+U178</f>
        <v>0</v>
      </c>
      <c r="W178" s="35">
        <v>0</v>
      </c>
    </row>
    <row r="179" spans="2:23" ht="13.5" thickBot="1">
      <c r="B179" s="76"/>
      <c r="C179" s="76"/>
      <c r="D179" s="76"/>
      <c r="E179" s="76"/>
      <c r="F179" s="76"/>
      <c r="G179" s="76"/>
      <c r="H179" s="76"/>
      <c r="I179" s="76"/>
      <c r="J179" s="276"/>
      <c r="L179" s="4" t="s">
        <v>29</v>
      </c>
      <c r="M179" s="32">
        <v>0</v>
      </c>
      <c r="N179" s="39">
        <v>0</v>
      </c>
      <c r="O179" s="36">
        <f>M179+N179</f>
        <v>0</v>
      </c>
      <c r="P179" s="55">
        <v>0</v>
      </c>
      <c r="Q179" s="38">
        <f>O179+P179</f>
        <v>0</v>
      </c>
      <c r="R179" s="32"/>
      <c r="S179" s="39"/>
      <c r="T179" s="36">
        <f>R179+S179</f>
        <v>0</v>
      </c>
      <c r="U179" s="55"/>
      <c r="V179" s="34">
        <f>T179+U179</f>
        <v>0</v>
      </c>
      <c r="W179" s="35">
        <v>0</v>
      </c>
    </row>
    <row r="180" spans="2:23" ht="14.25" thickBot="1" thickTop="1">
      <c r="B180" s="76"/>
      <c r="C180" s="76"/>
      <c r="D180" s="76"/>
      <c r="E180" s="76"/>
      <c r="F180" s="76"/>
      <c r="G180" s="76"/>
      <c r="H180" s="76"/>
      <c r="I180" s="76"/>
      <c r="J180" s="276"/>
      <c r="L180" s="42" t="s">
        <v>30</v>
      </c>
      <c r="M180" s="43">
        <f aca="true" t="shared" si="76" ref="M180:V180">+M177+M178+M179</f>
        <v>0</v>
      </c>
      <c r="N180" s="44">
        <f t="shared" si="76"/>
        <v>0</v>
      </c>
      <c r="O180" s="43">
        <f t="shared" si="76"/>
        <v>0</v>
      </c>
      <c r="P180" s="43">
        <f t="shared" si="76"/>
        <v>0</v>
      </c>
      <c r="Q180" s="46">
        <f t="shared" si="76"/>
        <v>0</v>
      </c>
      <c r="R180" s="43">
        <f t="shared" si="76"/>
        <v>0</v>
      </c>
      <c r="S180" s="44">
        <f t="shared" si="76"/>
        <v>0</v>
      </c>
      <c r="T180" s="43">
        <f t="shared" si="76"/>
        <v>0</v>
      </c>
      <c r="U180" s="43">
        <f t="shared" si="76"/>
        <v>0</v>
      </c>
      <c r="V180" s="45">
        <f t="shared" si="76"/>
        <v>0</v>
      </c>
      <c r="W180" s="57">
        <v>0</v>
      </c>
    </row>
    <row r="181" spans="1:23" ht="14.25" thickBot="1" thickTop="1">
      <c r="A181" s="76"/>
      <c r="B181" s="302"/>
      <c r="C181" s="303"/>
      <c r="D181" s="303"/>
      <c r="E181" s="303"/>
      <c r="F181" s="303"/>
      <c r="G181" s="303"/>
      <c r="H181" s="303"/>
      <c r="I181" s="304"/>
      <c r="J181" s="76"/>
      <c r="L181" s="42" t="s">
        <v>69</v>
      </c>
      <c r="M181" s="45">
        <f aca="true" t="shared" si="77" ref="M181:V181">+M172+M176+M177+M178+M179</f>
        <v>0</v>
      </c>
      <c r="N181" s="136">
        <f t="shared" si="77"/>
        <v>0</v>
      </c>
      <c r="O181" s="43">
        <f t="shared" si="77"/>
        <v>0</v>
      </c>
      <c r="P181" s="43">
        <f t="shared" si="77"/>
        <v>0</v>
      </c>
      <c r="Q181" s="43">
        <f t="shared" si="77"/>
        <v>0</v>
      </c>
      <c r="R181" s="45">
        <f t="shared" si="77"/>
        <v>0</v>
      </c>
      <c r="S181" s="136">
        <f t="shared" si="77"/>
        <v>0</v>
      </c>
      <c r="T181" s="43">
        <f t="shared" si="77"/>
        <v>0</v>
      </c>
      <c r="U181" s="43">
        <f t="shared" si="77"/>
        <v>0</v>
      </c>
      <c r="V181" s="43">
        <f t="shared" si="77"/>
        <v>0</v>
      </c>
      <c r="W181" s="57">
        <v>0</v>
      </c>
    </row>
    <row r="182" spans="2:23" ht="14.25" thickBot="1" thickTop="1">
      <c r="B182" s="76"/>
      <c r="C182" s="76"/>
      <c r="D182" s="76"/>
      <c r="E182" s="76"/>
      <c r="F182" s="76"/>
      <c r="G182" s="76"/>
      <c r="H182" s="76"/>
      <c r="I182" s="76"/>
      <c r="J182" s="276"/>
      <c r="L182" s="42" t="s">
        <v>9</v>
      </c>
      <c r="M182" s="43">
        <f aca="true" t="shared" si="78" ref="M182:V182">+M172+M176+M180+M168</f>
        <v>0</v>
      </c>
      <c r="N182" s="44">
        <f t="shared" si="78"/>
        <v>0</v>
      </c>
      <c r="O182" s="43">
        <f t="shared" si="78"/>
        <v>0</v>
      </c>
      <c r="P182" s="43">
        <f t="shared" si="78"/>
        <v>0</v>
      </c>
      <c r="Q182" s="43">
        <f t="shared" si="78"/>
        <v>0</v>
      </c>
      <c r="R182" s="43">
        <f t="shared" si="78"/>
        <v>0</v>
      </c>
      <c r="S182" s="44">
        <f t="shared" si="78"/>
        <v>0</v>
      </c>
      <c r="T182" s="43">
        <f t="shared" si="78"/>
        <v>0</v>
      </c>
      <c r="U182" s="43">
        <f t="shared" si="78"/>
        <v>0</v>
      </c>
      <c r="V182" s="43">
        <f t="shared" si="78"/>
        <v>0</v>
      </c>
      <c r="W182" s="57">
        <v>0</v>
      </c>
    </row>
    <row r="183" spans="2:12" ht="13.5" thickTop="1">
      <c r="B183" s="76"/>
      <c r="C183" s="76"/>
      <c r="D183" s="76"/>
      <c r="E183" s="76"/>
      <c r="F183" s="76"/>
      <c r="G183" s="76"/>
      <c r="H183" s="76"/>
      <c r="I183" s="76"/>
      <c r="J183" s="276"/>
      <c r="L183" s="68" t="s">
        <v>67</v>
      </c>
    </row>
    <row r="184" spans="2:23" ht="12.75">
      <c r="B184" s="76"/>
      <c r="C184" s="76"/>
      <c r="D184" s="76"/>
      <c r="E184" s="76"/>
      <c r="F184" s="76"/>
      <c r="G184" s="76"/>
      <c r="H184" s="76"/>
      <c r="I184" s="76"/>
      <c r="J184" s="276"/>
      <c r="L184" s="316" t="s">
        <v>51</v>
      </c>
      <c r="M184" s="316"/>
      <c r="N184" s="316"/>
      <c r="O184" s="316"/>
      <c r="P184" s="316"/>
      <c r="Q184" s="316"/>
      <c r="R184" s="316"/>
      <c r="S184" s="316"/>
      <c r="T184" s="316"/>
      <c r="U184" s="316"/>
      <c r="V184" s="316"/>
      <c r="W184" s="316"/>
    </row>
    <row r="185" spans="2:23" ht="15.75">
      <c r="B185" s="76"/>
      <c r="C185" s="76"/>
      <c r="D185" s="76"/>
      <c r="E185" s="76"/>
      <c r="F185" s="76"/>
      <c r="G185" s="76"/>
      <c r="H185" s="76"/>
      <c r="I185" s="76"/>
      <c r="J185" s="276"/>
      <c r="L185" s="317" t="s">
        <v>54</v>
      </c>
      <c r="M185" s="317"/>
      <c r="N185" s="317"/>
      <c r="O185" s="317"/>
      <c r="P185" s="317"/>
      <c r="Q185" s="317"/>
      <c r="R185" s="317"/>
      <c r="S185" s="317"/>
      <c r="T185" s="317"/>
      <c r="U185" s="317"/>
      <c r="V185" s="317"/>
      <c r="W185" s="317"/>
    </row>
    <row r="186" spans="2:23" ht="13.5" thickBot="1">
      <c r="B186" s="76"/>
      <c r="C186" s="76"/>
      <c r="D186" s="76"/>
      <c r="E186" s="76"/>
      <c r="F186" s="76"/>
      <c r="G186" s="76"/>
      <c r="H186" s="76"/>
      <c r="I186" s="76"/>
      <c r="J186" s="276"/>
      <c r="W186" s="75" t="s">
        <v>43</v>
      </c>
    </row>
    <row r="187" spans="2:23" ht="17.25" thickBot="1" thickTop="1">
      <c r="B187" s="76"/>
      <c r="C187" s="76"/>
      <c r="D187" s="76"/>
      <c r="E187" s="76"/>
      <c r="F187" s="76"/>
      <c r="G187" s="76"/>
      <c r="H187" s="76"/>
      <c r="I187" s="76"/>
      <c r="J187" s="276"/>
      <c r="L187" s="2"/>
      <c r="M187" s="324" t="s">
        <v>66</v>
      </c>
      <c r="N187" s="325"/>
      <c r="O187" s="325"/>
      <c r="P187" s="325"/>
      <c r="Q187" s="326"/>
      <c r="R187" s="327" t="s">
        <v>65</v>
      </c>
      <c r="S187" s="328"/>
      <c r="T187" s="328"/>
      <c r="U187" s="328"/>
      <c r="V187" s="329"/>
      <c r="W187" s="3" t="s">
        <v>4</v>
      </c>
    </row>
    <row r="188" spans="2:23" ht="13.5" thickTop="1">
      <c r="B188" s="76"/>
      <c r="C188" s="76"/>
      <c r="D188" s="76"/>
      <c r="E188" s="76"/>
      <c r="F188" s="76"/>
      <c r="G188" s="76"/>
      <c r="H188" s="76"/>
      <c r="I188" s="76"/>
      <c r="J188" s="276"/>
      <c r="L188" s="4" t="s">
        <v>5</v>
      </c>
      <c r="M188" s="5"/>
      <c r="N188" s="9"/>
      <c r="O188" s="10"/>
      <c r="P188" s="11"/>
      <c r="Q188" s="12"/>
      <c r="R188" s="5"/>
      <c r="S188" s="9"/>
      <c r="T188" s="10"/>
      <c r="U188" s="11"/>
      <c r="V188" s="12"/>
      <c r="W188" s="8" t="s">
        <v>6</v>
      </c>
    </row>
    <row r="189" spans="2:23" ht="13.5" thickBot="1">
      <c r="B189" s="76"/>
      <c r="C189" s="76"/>
      <c r="D189" s="76"/>
      <c r="E189" s="76"/>
      <c r="F189" s="76"/>
      <c r="G189" s="76"/>
      <c r="H189" s="76"/>
      <c r="I189" s="76"/>
      <c r="J189" s="276"/>
      <c r="L189" s="13"/>
      <c r="M189" s="17" t="s">
        <v>44</v>
      </c>
      <c r="N189" s="18" t="s">
        <v>45</v>
      </c>
      <c r="O189" s="19" t="s">
        <v>46</v>
      </c>
      <c r="P189" s="20" t="s">
        <v>13</v>
      </c>
      <c r="Q189" s="21" t="s">
        <v>9</v>
      </c>
      <c r="R189" s="17" t="s">
        <v>44</v>
      </c>
      <c r="S189" s="18" t="s">
        <v>45</v>
      </c>
      <c r="T189" s="19" t="s">
        <v>46</v>
      </c>
      <c r="U189" s="20" t="s">
        <v>13</v>
      </c>
      <c r="V189" s="21" t="s">
        <v>9</v>
      </c>
      <c r="W189" s="16"/>
    </row>
    <row r="190" spans="2:23" ht="4.5" customHeight="1" thickTop="1">
      <c r="B190" s="76"/>
      <c r="C190" s="76"/>
      <c r="D190" s="76"/>
      <c r="E190" s="76"/>
      <c r="F190" s="76"/>
      <c r="G190" s="76"/>
      <c r="H190" s="76"/>
      <c r="I190" s="76"/>
      <c r="J190" s="276"/>
      <c r="L190" s="4"/>
      <c r="M190" s="26"/>
      <c r="N190" s="27"/>
      <c r="O190" s="28"/>
      <c r="P190" s="29"/>
      <c r="Q190" s="30"/>
      <c r="R190" s="26"/>
      <c r="S190" s="27"/>
      <c r="T190" s="28"/>
      <c r="U190" s="29"/>
      <c r="V190" s="31"/>
      <c r="W190" s="11"/>
    </row>
    <row r="191" spans="2:23" ht="12.75">
      <c r="B191" s="76"/>
      <c r="C191" s="76"/>
      <c r="D191" s="76"/>
      <c r="E191" s="76"/>
      <c r="F191" s="76"/>
      <c r="G191" s="76"/>
      <c r="H191" s="76"/>
      <c r="I191" s="76"/>
      <c r="J191" s="276"/>
      <c r="L191" s="4" t="s">
        <v>14</v>
      </c>
      <c r="M191" s="32">
        <v>0</v>
      </c>
      <c r="N191" s="39">
        <v>0</v>
      </c>
      <c r="O191" s="36">
        <f>SUM(M191:N191)</f>
        <v>0</v>
      </c>
      <c r="P191" s="37">
        <v>0</v>
      </c>
      <c r="Q191" s="34">
        <f>O191+P191</f>
        <v>0</v>
      </c>
      <c r="R191" s="32">
        <v>0</v>
      </c>
      <c r="S191" s="39">
        <v>0</v>
      </c>
      <c r="T191" s="54">
        <v>0</v>
      </c>
      <c r="U191" s="37">
        <v>0</v>
      </c>
      <c r="V191" s="34">
        <v>0</v>
      </c>
      <c r="W191" s="293" t="s">
        <v>64</v>
      </c>
    </row>
    <row r="192" spans="2:23" ht="12.75">
      <c r="B192" s="76"/>
      <c r="C192" s="76"/>
      <c r="D192" s="76"/>
      <c r="E192" s="76"/>
      <c r="F192" s="76"/>
      <c r="G192" s="76"/>
      <c r="H192" s="76"/>
      <c r="I192" s="76"/>
      <c r="J192" s="276"/>
      <c r="L192" s="4" t="s">
        <v>15</v>
      </c>
      <c r="M192" s="32">
        <v>0</v>
      </c>
      <c r="N192" s="39">
        <v>0</v>
      </c>
      <c r="O192" s="36">
        <f>SUM(M192:N192)</f>
        <v>0</v>
      </c>
      <c r="P192" s="37">
        <v>0</v>
      </c>
      <c r="Q192" s="34">
        <f>O192+P192</f>
        <v>0</v>
      </c>
      <c r="R192" s="32">
        <v>0</v>
      </c>
      <c r="S192" s="39">
        <v>0</v>
      </c>
      <c r="T192" s="54">
        <v>0</v>
      </c>
      <c r="U192" s="37">
        <v>0</v>
      </c>
      <c r="V192" s="34">
        <v>0</v>
      </c>
      <c r="W192" s="293" t="s">
        <v>64</v>
      </c>
    </row>
    <row r="193" spans="2:23" ht="13.5" thickBot="1">
      <c r="B193" s="76"/>
      <c r="C193" s="76"/>
      <c r="D193" s="76"/>
      <c r="E193" s="76"/>
      <c r="F193" s="76"/>
      <c r="G193" s="76"/>
      <c r="H193" s="76"/>
      <c r="I193" s="76"/>
      <c r="J193" s="276"/>
      <c r="L193" s="4" t="s">
        <v>16</v>
      </c>
      <c r="M193" s="32">
        <v>0</v>
      </c>
      <c r="N193" s="39">
        <v>0</v>
      </c>
      <c r="O193" s="36">
        <f>SUM(M193:N193)</f>
        <v>0</v>
      </c>
      <c r="P193" s="37">
        <v>0</v>
      </c>
      <c r="Q193" s="34">
        <f>O193+P193</f>
        <v>0</v>
      </c>
      <c r="R193" s="32">
        <v>0</v>
      </c>
      <c r="S193" s="39">
        <v>0</v>
      </c>
      <c r="T193" s="54">
        <f>SUM(R193:S193)</f>
        <v>0</v>
      </c>
      <c r="U193" s="55">
        <v>0</v>
      </c>
      <c r="V193" s="34">
        <f>T193+U193</f>
        <v>0</v>
      </c>
      <c r="W193" s="293" t="s">
        <v>64</v>
      </c>
    </row>
    <row r="194" spans="2:23" ht="14.25" thickBot="1" thickTop="1">
      <c r="B194" s="76"/>
      <c r="C194" s="76"/>
      <c r="D194" s="76"/>
      <c r="E194" s="76"/>
      <c r="F194" s="76"/>
      <c r="G194" s="76"/>
      <c r="H194" s="76"/>
      <c r="I194" s="76"/>
      <c r="J194" s="276"/>
      <c r="L194" s="42" t="s">
        <v>59</v>
      </c>
      <c r="M194" s="43">
        <f>M191+M192+M193</f>
        <v>0</v>
      </c>
      <c r="N194" s="44">
        <f>N191+N192+N193</f>
        <v>0</v>
      </c>
      <c r="O194" s="43">
        <f>O191+O192+O193</f>
        <v>0</v>
      </c>
      <c r="P194" s="43">
        <f>P191+P192+P193</f>
        <v>0</v>
      </c>
      <c r="Q194" s="45">
        <f>+Q191+Q192+Q193</f>
        <v>0</v>
      </c>
      <c r="R194" s="43">
        <f>R191+R192+R193</f>
        <v>0</v>
      </c>
      <c r="S194" s="44">
        <f>S191+S192+S193</f>
        <v>0</v>
      </c>
      <c r="T194" s="43">
        <f>T191+T192+T193</f>
        <v>0</v>
      </c>
      <c r="U194" s="43">
        <f>U191+U192+U193</f>
        <v>0</v>
      </c>
      <c r="V194" s="45">
        <f>+V191+V192+V193</f>
        <v>0</v>
      </c>
      <c r="W194" s="299" t="s">
        <v>64</v>
      </c>
    </row>
    <row r="195" spans="2:23" ht="13.5" thickTop="1">
      <c r="B195" s="76"/>
      <c r="C195" s="76"/>
      <c r="D195" s="76"/>
      <c r="E195" s="76"/>
      <c r="F195" s="76"/>
      <c r="G195" s="76"/>
      <c r="H195" s="76"/>
      <c r="I195" s="76"/>
      <c r="J195" s="276"/>
      <c r="L195" s="4" t="s">
        <v>18</v>
      </c>
      <c r="M195" s="32">
        <v>0</v>
      </c>
      <c r="N195" s="39">
        <v>0</v>
      </c>
      <c r="O195" s="36">
        <f>SUM(M195:N195)</f>
        <v>0</v>
      </c>
      <c r="P195" s="37">
        <v>0</v>
      </c>
      <c r="Q195" s="38">
        <f>+P195+O195</f>
        <v>0</v>
      </c>
      <c r="R195" s="32">
        <v>0</v>
      </c>
      <c r="S195" s="39">
        <v>0</v>
      </c>
      <c r="T195" s="36">
        <f>SUM(R195:S195)</f>
        <v>0</v>
      </c>
      <c r="U195" s="37">
        <v>0</v>
      </c>
      <c r="V195" s="34">
        <f>T195+U195</f>
        <v>0</v>
      </c>
      <c r="W195" s="293" t="s">
        <v>64</v>
      </c>
    </row>
    <row r="196" spans="2:23" ht="12.75">
      <c r="B196" s="76"/>
      <c r="C196" s="76"/>
      <c r="D196" s="76"/>
      <c r="E196" s="76"/>
      <c r="F196" s="76"/>
      <c r="G196" s="76"/>
      <c r="H196" s="76"/>
      <c r="I196" s="76"/>
      <c r="J196" s="276"/>
      <c r="L196" s="4" t="s">
        <v>19</v>
      </c>
      <c r="M196" s="32">
        <v>0</v>
      </c>
      <c r="N196" s="39">
        <v>0</v>
      </c>
      <c r="O196" s="36">
        <f>SUM(M196:N196)</f>
        <v>0</v>
      </c>
      <c r="P196" s="37">
        <v>0</v>
      </c>
      <c r="Q196" s="38">
        <f>+P196+O196</f>
        <v>0</v>
      </c>
      <c r="R196" s="32">
        <v>0</v>
      </c>
      <c r="S196" s="39">
        <v>0</v>
      </c>
      <c r="T196" s="36">
        <f>SUM(R196:S196)</f>
        <v>0</v>
      </c>
      <c r="U196" s="37">
        <v>0</v>
      </c>
      <c r="V196" s="34">
        <f>T196+U196</f>
        <v>0</v>
      </c>
      <c r="W196" s="293" t="s">
        <v>64</v>
      </c>
    </row>
    <row r="197" spans="2:23" ht="13.5" thickBot="1">
      <c r="B197" s="76"/>
      <c r="C197" s="76"/>
      <c r="D197" s="76"/>
      <c r="E197" s="76"/>
      <c r="F197" s="76"/>
      <c r="G197" s="76"/>
      <c r="H197" s="76"/>
      <c r="I197" s="76"/>
      <c r="J197" s="276"/>
      <c r="L197" s="4" t="s">
        <v>20</v>
      </c>
      <c r="M197" s="32">
        <v>0</v>
      </c>
      <c r="N197" s="39">
        <v>0</v>
      </c>
      <c r="O197" s="36">
        <f>SUM(M197:N197)</f>
        <v>0</v>
      </c>
      <c r="P197" s="37">
        <v>0</v>
      </c>
      <c r="Q197" s="38">
        <f>+P197+O197</f>
        <v>0</v>
      </c>
      <c r="R197" s="32">
        <v>0</v>
      </c>
      <c r="S197" s="39">
        <v>0</v>
      </c>
      <c r="T197" s="36">
        <f>SUM(R197:S197)</f>
        <v>0</v>
      </c>
      <c r="U197" s="37">
        <v>0</v>
      </c>
      <c r="V197" s="34">
        <f>T197+U197</f>
        <v>0</v>
      </c>
      <c r="W197" s="293" t="s">
        <v>64</v>
      </c>
    </row>
    <row r="198" spans="2:23" ht="14.25" thickBot="1" thickTop="1">
      <c r="B198" s="76"/>
      <c r="C198" s="76"/>
      <c r="D198" s="76"/>
      <c r="E198" s="76"/>
      <c r="F198" s="76"/>
      <c r="G198" s="76"/>
      <c r="H198" s="76"/>
      <c r="I198" s="76"/>
      <c r="J198" s="276"/>
      <c r="L198" s="47" t="s">
        <v>57</v>
      </c>
      <c r="M198" s="48">
        <f>M195+M196+M197</f>
        <v>0</v>
      </c>
      <c r="N198" s="49">
        <f>N195+N196+N197</f>
        <v>0</v>
      </c>
      <c r="O198" s="52">
        <f>O195+O196+O197</f>
        <v>0</v>
      </c>
      <c r="P198" s="50">
        <f>+P197+P196+P195</f>
        <v>0</v>
      </c>
      <c r="Q198" s="111">
        <f>+Q197+Q196+Q195</f>
        <v>0</v>
      </c>
      <c r="R198" s="48">
        <f>R195+R196+R197</f>
        <v>0</v>
      </c>
      <c r="S198" s="49">
        <f>S195+S196+S197</f>
        <v>0</v>
      </c>
      <c r="T198" s="50">
        <f>T195+T196+T197</f>
        <v>0</v>
      </c>
      <c r="U198" s="50">
        <f>U195+U196+U197</f>
        <v>0</v>
      </c>
      <c r="V198" s="50">
        <f>V196+V195+V197</f>
        <v>0</v>
      </c>
      <c r="W198" s="299" t="s">
        <v>64</v>
      </c>
    </row>
    <row r="199" spans="2:23" ht="13.5" thickTop="1">
      <c r="B199" s="76"/>
      <c r="C199" s="76"/>
      <c r="D199" s="76"/>
      <c r="E199" s="76"/>
      <c r="F199" s="76"/>
      <c r="G199" s="76"/>
      <c r="H199" s="76"/>
      <c r="I199" s="76"/>
      <c r="J199" s="276"/>
      <c r="L199" s="4" t="s">
        <v>22</v>
      </c>
      <c r="M199" s="32">
        <v>0</v>
      </c>
      <c r="N199" s="39">
        <v>0</v>
      </c>
      <c r="O199" s="36">
        <f>SUM(M199:N199)</f>
        <v>0</v>
      </c>
      <c r="P199" s="37">
        <v>0</v>
      </c>
      <c r="Q199" s="38">
        <f>+P199+O199</f>
        <v>0</v>
      </c>
      <c r="R199" s="32">
        <v>19</v>
      </c>
      <c r="S199" s="39">
        <v>16</v>
      </c>
      <c r="T199" s="36">
        <f>SUM(R199:S199)</f>
        <v>35</v>
      </c>
      <c r="U199" s="37">
        <v>0</v>
      </c>
      <c r="V199" s="34">
        <f>SUM(T199:U199)</f>
        <v>35</v>
      </c>
      <c r="W199" s="293" t="s">
        <v>64</v>
      </c>
    </row>
    <row r="200" spans="2:23" ht="12.75">
      <c r="B200" s="76"/>
      <c r="C200" s="76"/>
      <c r="D200" s="76"/>
      <c r="E200" s="76"/>
      <c r="F200" s="76"/>
      <c r="G200" s="76"/>
      <c r="H200" s="76"/>
      <c r="I200" s="76"/>
      <c r="J200" s="276"/>
      <c r="L200" s="4" t="s">
        <v>23</v>
      </c>
      <c r="M200" s="32">
        <v>0</v>
      </c>
      <c r="N200" s="39">
        <v>0</v>
      </c>
      <c r="O200" s="36">
        <f>SUM(M200:N200)</f>
        <v>0</v>
      </c>
      <c r="P200" s="37">
        <v>0</v>
      </c>
      <c r="Q200" s="38">
        <f>+P200+O200</f>
        <v>0</v>
      </c>
      <c r="R200" s="32">
        <v>25</v>
      </c>
      <c r="S200" s="39">
        <v>17</v>
      </c>
      <c r="T200" s="36">
        <f>SUM(R200:S200)</f>
        <v>42</v>
      </c>
      <c r="U200" s="37">
        <v>0</v>
      </c>
      <c r="V200" s="34">
        <f>SUM(T200:U200)</f>
        <v>42</v>
      </c>
      <c r="W200" s="293" t="s">
        <v>64</v>
      </c>
    </row>
    <row r="201" spans="2:23" ht="13.5" thickBot="1">
      <c r="B201" s="76"/>
      <c r="C201" s="76"/>
      <c r="D201" s="76"/>
      <c r="E201" s="76"/>
      <c r="F201" s="76"/>
      <c r="G201" s="76"/>
      <c r="H201" s="76"/>
      <c r="I201" s="76"/>
      <c r="J201" s="276"/>
      <c r="L201" s="4" t="s">
        <v>24</v>
      </c>
      <c r="M201" s="32">
        <v>0</v>
      </c>
      <c r="N201" s="39">
        <v>0</v>
      </c>
      <c r="O201" s="54">
        <f>SUM(M201:N201)</f>
        <v>0</v>
      </c>
      <c r="P201" s="55">
        <v>0</v>
      </c>
      <c r="Q201" s="38">
        <f>+P201+O201</f>
        <v>0</v>
      </c>
      <c r="R201" s="32">
        <v>18</v>
      </c>
      <c r="S201" s="39">
        <v>15</v>
      </c>
      <c r="T201" s="54">
        <f>SUM(R201:S201)</f>
        <v>33</v>
      </c>
      <c r="U201" s="55">
        <v>0</v>
      </c>
      <c r="V201" s="34">
        <f>SUM(T201:U201)</f>
        <v>33</v>
      </c>
      <c r="W201" s="293" t="s">
        <v>64</v>
      </c>
    </row>
    <row r="202" spans="2:23" ht="14.25" thickBot="1" thickTop="1">
      <c r="B202" s="276"/>
      <c r="C202" s="276"/>
      <c r="D202" s="276"/>
      <c r="E202" s="276"/>
      <c r="F202" s="276"/>
      <c r="G202" s="276"/>
      <c r="H202" s="276"/>
      <c r="I202" s="276"/>
      <c r="J202" s="276"/>
      <c r="L202" s="42" t="s">
        <v>25</v>
      </c>
      <c r="M202" s="43">
        <f aca="true" t="shared" si="79" ref="M202:V202">+M199+M200+M201</f>
        <v>0</v>
      </c>
      <c r="N202" s="44">
        <f t="shared" si="79"/>
        <v>0</v>
      </c>
      <c r="O202" s="43">
        <f t="shared" si="79"/>
        <v>0</v>
      </c>
      <c r="P202" s="43">
        <f t="shared" si="79"/>
        <v>0</v>
      </c>
      <c r="Q202" s="43">
        <f t="shared" si="79"/>
        <v>0</v>
      </c>
      <c r="R202" s="43">
        <f t="shared" si="79"/>
        <v>62</v>
      </c>
      <c r="S202" s="44">
        <f t="shared" si="79"/>
        <v>48</v>
      </c>
      <c r="T202" s="43">
        <f t="shared" si="79"/>
        <v>110</v>
      </c>
      <c r="U202" s="43">
        <f t="shared" si="79"/>
        <v>0</v>
      </c>
      <c r="V202" s="43">
        <f t="shared" si="79"/>
        <v>110</v>
      </c>
      <c r="W202" s="299" t="s">
        <v>64</v>
      </c>
    </row>
    <row r="203" spans="2:23" ht="13.5" thickTop="1">
      <c r="B203" s="276"/>
      <c r="C203" s="276"/>
      <c r="D203" s="276"/>
      <c r="E203" s="276"/>
      <c r="F203" s="276"/>
      <c r="G203" s="276"/>
      <c r="H203" s="276"/>
      <c r="I203" s="276"/>
      <c r="J203" s="276"/>
      <c r="L203" s="4" t="s">
        <v>27</v>
      </c>
      <c r="M203" s="32">
        <v>0</v>
      </c>
      <c r="N203" s="39">
        <v>0</v>
      </c>
      <c r="O203" s="54">
        <f>SUM(M203:N203)</f>
        <v>0</v>
      </c>
      <c r="P203" s="62">
        <v>0</v>
      </c>
      <c r="Q203" s="38">
        <f>+P203+O203</f>
        <v>0</v>
      </c>
      <c r="R203" s="32">
        <v>1</v>
      </c>
      <c r="S203" s="39">
        <v>0</v>
      </c>
      <c r="T203" s="54">
        <f>SUM(R203:S203)</f>
        <v>1</v>
      </c>
      <c r="U203" s="62">
        <v>0</v>
      </c>
      <c r="V203" s="34">
        <f>T203+U203</f>
        <v>1</v>
      </c>
      <c r="W203" s="293" t="s">
        <v>64</v>
      </c>
    </row>
    <row r="204" spans="2:23" ht="12.75">
      <c r="B204" s="276"/>
      <c r="C204" s="276"/>
      <c r="D204" s="276"/>
      <c r="E204" s="276"/>
      <c r="F204" s="276"/>
      <c r="G204" s="276"/>
      <c r="H204" s="276"/>
      <c r="I204" s="276"/>
      <c r="J204" s="276"/>
      <c r="L204" s="4" t="s">
        <v>28</v>
      </c>
      <c r="M204" s="32">
        <v>0</v>
      </c>
      <c r="N204" s="39">
        <v>0</v>
      </c>
      <c r="O204" s="54">
        <f>SUM(M204:N204)</f>
        <v>0</v>
      </c>
      <c r="P204" s="37">
        <v>0</v>
      </c>
      <c r="Q204" s="38">
        <f>+P204+O204</f>
        <v>0</v>
      </c>
      <c r="R204" s="32">
        <v>1</v>
      </c>
      <c r="S204" s="39">
        <v>0</v>
      </c>
      <c r="T204" s="36">
        <f>SUM(R204:S204)</f>
        <v>1</v>
      </c>
      <c r="U204" s="37">
        <v>0</v>
      </c>
      <c r="V204" s="34">
        <f>SUM(T204:U204)</f>
        <v>1</v>
      </c>
      <c r="W204" s="293" t="s">
        <v>64</v>
      </c>
    </row>
    <row r="205" spans="2:23" ht="13.5" thickBot="1">
      <c r="B205" s="276"/>
      <c r="C205" s="276"/>
      <c r="D205" s="276"/>
      <c r="E205" s="276"/>
      <c r="F205" s="276"/>
      <c r="G205" s="276"/>
      <c r="H205" s="276"/>
      <c r="I205" s="276"/>
      <c r="J205" s="276"/>
      <c r="L205" s="4" t="s">
        <v>29</v>
      </c>
      <c r="M205" s="32">
        <v>0</v>
      </c>
      <c r="N205" s="39">
        <v>0</v>
      </c>
      <c r="O205" s="36">
        <f>SUM(M205:N205)</f>
        <v>0</v>
      </c>
      <c r="P205" s="55">
        <v>0</v>
      </c>
      <c r="Q205" s="38">
        <f>+P205+O205</f>
        <v>0</v>
      </c>
      <c r="R205" s="32">
        <v>0</v>
      </c>
      <c r="S205" s="39">
        <v>0</v>
      </c>
      <c r="T205" s="36">
        <v>0</v>
      </c>
      <c r="U205" s="55">
        <v>0</v>
      </c>
      <c r="V205" s="38">
        <v>0</v>
      </c>
      <c r="W205" s="293" t="s">
        <v>64</v>
      </c>
    </row>
    <row r="206" spans="2:23" ht="14.25" thickBot="1" thickTop="1">
      <c r="B206" s="276"/>
      <c r="C206" s="276"/>
      <c r="D206" s="276"/>
      <c r="E206" s="276"/>
      <c r="F206" s="276"/>
      <c r="G206" s="276"/>
      <c r="H206" s="276"/>
      <c r="I206" s="276"/>
      <c r="J206" s="276"/>
      <c r="L206" s="42" t="s">
        <v>30</v>
      </c>
      <c r="M206" s="43">
        <f aca="true" t="shared" si="80" ref="M206:V206">+M203+M204+M205</f>
        <v>0</v>
      </c>
      <c r="N206" s="44">
        <f t="shared" si="80"/>
        <v>0</v>
      </c>
      <c r="O206" s="43">
        <f t="shared" si="80"/>
        <v>0</v>
      </c>
      <c r="P206" s="43">
        <f t="shared" si="80"/>
        <v>0</v>
      </c>
      <c r="Q206" s="46">
        <f t="shared" si="80"/>
        <v>0</v>
      </c>
      <c r="R206" s="43">
        <f t="shared" si="80"/>
        <v>2</v>
      </c>
      <c r="S206" s="44">
        <f t="shared" si="80"/>
        <v>0</v>
      </c>
      <c r="T206" s="43">
        <f t="shared" si="80"/>
        <v>2</v>
      </c>
      <c r="U206" s="43">
        <f t="shared" si="80"/>
        <v>0</v>
      </c>
      <c r="V206" s="46">
        <f t="shared" si="80"/>
        <v>2</v>
      </c>
      <c r="W206" s="299" t="s">
        <v>64</v>
      </c>
    </row>
    <row r="207" spans="1:23" ht="14.25" thickBot="1" thickTop="1">
      <c r="A207" s="76"/>
      <c r="B207" s="302"/>
      <c r="C207" s="303"/>
      <c r="D207" s="303"/>
      <c r="E207" s="303"/>
      <c r="F207" s="303"/>
      <c r="G207" s="303"/>
      <c r="H207" s="303"/>
      <c r="I207" s="304"/>
      <c r="J207" s="76"/>
      <c r="L207" s="42" t="s">
        <v>69</v>
      </c>
      <c r="M207" s="45">
        <f aca="true" t="shared" si="81" ref="M207:V207">+M198+M202+M203+M204+M205</f>
        <v>0</v>
      </c>
      <c r="N207" s="136">
        <f t="shared" si="81"/>
        <v>0</v>
      </c>
      <c r="O207" s="43">
        <f t="shared" si="81"/>
        <v>0</v>
      </c>
      <c r="P207" s="43">
        <f t="shared" si="81"/>
        <v>0</v>
      </c>
      <c r="Q207" s="43">
        <f t="shared" si="81"/>
        <v>0</v>
      </c>
      <c r="R207" s="45">
        <f t="shared" si="81"/>
        <v>64</v>
      </c>
      <c r="S207" s="136">
        <f t="shared" si="81"/>
        <v>48</v>
      </c>
      <c r="T207" s="43">
        <f t="shared" si="81"/>
        <v>112</v>
      </c>
      <c r="U207" s="43">
        <f t="shared" si="81"/>
        <v>0</v>
      </c>
      <c r="V207" s="43">
        <f t="shared" si="81"/>
        <v>112</v>
      </c>
      <c r="W207" s="299" t="s">
        <v>64</v>
      </c>
    </row>
    <row r="208" spans="2:23" ht="14.25" thickBot="1" thickTop="1">
      <c r="B208" s="276"/>
      <c r="C208" s="276"/>
      <c r="D208" s="276"/>
      <c r="E208" s="276"/>
      <c r="F208" s="276"/>
      <c r="G208" s="276"/>
      <c r="H208" s="276"/>
      <c r="I208" s="276"/>
      <c r="J208" s="276"/>
      <c r="L208" s="42" t="s">
        <v>9</v>
      </c>
      <c r="M208" s="45">
        <f aca="true" t="shared" si="82" ref="M208:V208">+M198+M202+M206+M194</f>
        <v>0</v>
      </c>
      <c r="N208" s="136">
        <f t="shared" si="82"/>
        <v>0</v>
      </c>
      <c r="O208" s="43">
        <f t="shared" si="82"/>
        <v>0</v>
      </c>
      <c r="P208" s="43">
        <f t="shared" si="82"/>
        <v>0</v>
      </c>
      <c r="Q208" s="43">
        <f t="shared" si="82"/>
        <v>0</v>
      </c>
      <c r="R208" s="45">
        <f t="shared" si="82"/>
        <v>64</v>
      </c>
      <c r="S208" s="136">
        <f t="shared" si="82"/>
        <v>48</v>
      </c>
      <c r="T208" s="43">
        <f t="shared" si="82"/>
        <v>112</v>
      </c>
      <c r="U208" s="43">
        <f t="shared" si="82"/>
        <v>0</v>
      </c>
      <c r="V208" s="43">
        <f t="shared" si="82"/>
        <v>112</v>
      </c>
      <c r="W208" s="299" t="s">
        <v>64</v>
      </c>
    </row>
    <row r="209" spans="2:12" ht="13.5" thickTop="1">
      <c r="B209" s="276"/>
      <c r="C209" s="276"/>
      <c r="D209" s="276"/>
      <c r="E209" s="276"/>
      <c r="F209" s="276"/>
      <c r="G209" s="276"/>
      <c r="H209" s="276"/>
      <c r="I209" s="276"/>
      <c r="J209" s="276"/>
      <c r="L209" s="68" t="s">
        <v>67</v>
      </c>
    </row>
    <row r="210" spans="2:23" ht="12.75">
      <c r="B210" s="276"/>
      <c r="C210" s="276"/>
      <c r="D210" s="276"/>
      <c r="E210" s="276"/>
      <c r="F210" s="276"/>
      <c r="G210" s="276"/>
      <c r="H210" s="276"/>
      <c r="I210" s="276"/>
      <c r="J210" s="276"/>
      <c r="L210" s="316" t="s">
        <v>55</v>
      </c>
      <c r="M210" s="316"/>
      <c r="N210" s="316"/>
      <c r="O210" s="316"/>
      <c r="P210" s="316"/>
      <c r="Q210" s="316"/>
      <c r="R210" s="316"/>
      <c r="S210" s="316"/>
      <c r="T210" s="316"/>
      <c r="U210" s="316"/>
      <c r="V210" s="316"/>
      <c r="W210" s="316"/>
    </row>
    <row r="211" spans="2:23" ht="15.75">
      <c r="B211" s="276"/>
      <c r="C211" s="276"/>
      <c r="D211" s="276"/>
      <c r="E211" s="276"/>
      <c r="F211" s="276"/>
      <c r="G211" s="276"/>
      <c r="H211" s="276"/>
      <c r="I211" s="276"/>
      <c r="J211" s="276"/>
      <c r="L211" s="317" t="s">
        <v>56</v>
      </c>
      <c r="M211" s="317"/>
      <c r="N211" s="317"/>
      <c r="O211" s="317"/>
      <c r="P211" s="317"/>
      <c r="Q211" s="317"/>
      <c r="R211" s="317"/>
      <c r="S211" s="317"/>
      <c r="T211" s="317"/>
      <c r="U211" s="317"/>
      <c r="V211" s="317"/>
      <c r="W211" s="317"/>
    </row>
    <row r="212" spans="2:23" ht="13.5" thickBot="1">
      <c r="B212" s="276"/>
      <c r="C212" s="276"/>
      <c r="D212" s="276"/>
      <c r="E212" s="276"/>
      <c r="F212" s="276"/>
      <c r="G212" s="276"/>
      <c r="H212" s="276"/>
      <c r="I212" s="276"/>
      <c r="J212" s="276"/>
      <c r="W212" s="75" t="s">
        <v>43</v>
      </c>
    </row>
    <row r="213" spans="2:23" ht="17.25" thickBot="1" thickTop="1">
      <c r="B213" s="276"/>
      <c r="C213" s="276"/>
      <c r="D213" s="276"/>
      <c r="E213" s="276"/>
      <c r="F213" s="276"/>
      <c r="G213" s="276"/>
      <c r="H213" s="276"/>
      <c r="I213" s="276"/>
      <c r="J213" s="276"/>
      <c r="L213" s="2"/>
      <c r="M213" s="324" t="s">
        <v>66</v>
      </c>
      <c r="N213" s="325"/>
      <c r="O213" s="325"/>
      <c r="P213" s="325"/>
      <c r="Q213" s="326"/>
      <c r="R213" s="327" t="s">
        <v>65</v>
      </c>
      <c r="S213" s="328"/>
      <c r="T213" s="328"/>
      <c r="U213" s="328"/>
      <c r="V213" s="329"/>
      <c r="W213" s="3" t="s">
        <v>4</v>
      </c>
    </row>
    <row r="214" spans="2:23" ht="13.5" thickTop="1">
      <c r="B214" s="276"/>
      <c r="C214" s="276"/>
      <c r="D214" s="276"/>
      <c r="E214" s="276"/>
      <c r="F214" s="276"/>
      <c r="G214" s="276"/>
      <c r="H214" s="276"/>
      <c r="I214" s="276"/>
      <c r="J214" s="276"/>
      <c r="L214" s="4" t="s">
        <v>5</v>
      </c>
      <c r="M214" s="5"/>
      <c r="N214" s="9"/>
      <c r="O214" s="10"/>
      <c r="P214" s="11"/>
      <c r="Q214" s="12"/>
      <c r="R214" s="5"/>
      <c r="S214" s="9"/>
      <c r="T214" s="10"/>
      <c r="U214" s="11"/>
      <c r="V214" s="12"/>
      <c r="W214" s="8" t="s">
        <v>6</v>
      </c>
    </row>
    <row r="215" spans="2:23" ht="13.5" thickBot="1">
      <c r="B215" s="276"/>
      <c r="C215" s="276"/>
      <c r="D215" s="276"/>
      <c r="E215" s="276"/>
      <c r="F215" s="276"/>
      <c r="G215" s="276"/>
      <c r="H215" s="276"/>
      <c r="I215" s="276"/>
      <c r="J215" s="276"/>
      <c r="L215" s="13"/>
      <c r="M215" s="17" t="s">
        <v>44</v>
      </c>
      <c r="N215" s="18" t="s">
        <v>45</v>
      </c>
      <c r="O215" s="19" t="s">
        <v>58</v>
      </c>
      <c r="P215" s="20" t="s">
        <v>13</v>
      </c>
      <c r="Q215" s="21" t="s">
        <v>9</v>
      </c>
      <c r="R215" s="17" t="s">
        <v>44</v>
      </c>
      <c r="S215" s="18" t="s">
        <v>45</v>
      </c>
      <c r="T215" s="19" t="s">
        <v>58</v>
      </c>
      <c r="U215" s="20" t="s">
        <v>13</v>
      </c>
      <c r="V215" s="21" t="s">
        <v>9</v>
      </c>
      <c r="W215" s="16"/>
    </row>
    <row r="216" spans="2:23" ht="5.25" customHeight="1" thickTop="1">
      <c r="B216" s="276"/>
      <c r="C216" s="276"/>
      <c r="D216" s="276"/>
      <c r="E216" s="276"/>
      <c r="F216" s="276"/>
      <c r="G216" s="276"/>
      <c r="H216" s="276"/>
      <c r="I216" s="276"/>
      <c r="J216" s="276"/>
      <c r="L216" s="4"/>
      <c r="M216" s="26"/>
      <c r="N216" s="27"/>
      <c r="O216" s="28"/>
      <c r="P216" s="29"/>
      <c r="Q216" s="30"/>
      <c r="R216" s="26"/>
      <c r="S216" s="27"/>
      <c r="T216" s="28"/>
      <c r="U216" s="29"/>
      <c r="V216" s="31"/>
      <c r="W216" s="11"/>
    </row>
    <row r="217" spans="2:23" ht="12.75">
      <c r="B217" s="276"/>
      <c r="C217" s="276"/>
      <c r="D217" s="276"/>
      <c r="E217" s="276"/>
      <c r="F217" s="276"/>
      <c r="G217" s="276"/>
      <c r="H217" s="276"/>
      <c r="I217" s="276"/>
      <c r="J217" s="276"/>
      <c r="L217" s="4" t="s">
        <v>14</v>
      </c>
      <c r="M217" s="32">
        <f aca="true" t="shared" si="83" ref="M217:V217">+M165+M191</f>
        <v>0</v>
      </c>
      <c r="N217" s="39">
        <f t="shared" si="83"/>
        <v>0</v>
      </c>
      <c r="O217" s="36">
        <f t="shared" si="83"/>
        <v>0</v>
      </c>
      <c r="P217" s="37">
        <f t="shared" si="83"/>
        <v>0</v>
      </c>
      <c r="Q217" s="38">
        <f t="shared" si="83"/>
        <v>0</v>
      </c>
      <c r="R217" s="32">
        <f t="shared" si="83"/>
        <v>0</v>
      </c>
      <c r="S217" s="39">
        <f t="shared" si="83"/>
        <v>0</v>
      </c>
      <c r="T217" s="36">
        <f t="shared" si="83"/>
        <v>0</v>
      </c>
      <c r="U217" s="37">
        <f t="shared" si="83"/>
        <v>0</v>
      </c>
      <c r="V217" s="34">
        <f t="shared" si="83"/>
        <v>0</v>
      </c>
      <c r="W217" s="37">
        <f aca="true" t="shared" si="84" ref="W217:W234">IF(Q217=0,0,((V217/Q217)-1)*100)</f>
        <v>0</v>
      </c>
    </row>
    <row r="218" spans="2:23" ht="12.75">
      <c r="B218" s="276"/>
      <c r="C218" s="276"/>
      <c r="D218" s="276"/>
      <c r="E218" s="276"/>
      <c r="F218" s="276"/>
      <c r="G218" s="276"/>
      <c r="H218" s="276"/>
      <c r="I218" s="276"/>
      <c r="J218" s="276"/>
      <c r="L218" s="4" t="s">
        <v>15</v>
      </c>
      <c r="M218" s="32">
        <f aca="true" t="shared" si="85" ref="M218:V218">+M166+M192</f>
        <v>0</v>
      </c>
      <c r="N218" s="39">
        <f t="shared" si="85"/>
        <v>0</v>
      </c>
      <c r="O218" s="36">
        <f t="shared" si="85"/>
        <v>0</v>
      </c>
      <c r="P218" s="37">
        <f t="shared" si="85"/>
        <v>0</v>
      </c>
      <c r="Q218" s="38">
        <f t="shared" si="85"/>
        <v>0</v>
      </c>
      <c r="R218" s="32">
        <f t="shared" si="85"/>
        <v>0</v>
      </c>
      <c r="S218" s="39">
        <f t="shared" si="85"/>
        <v>0</v>
      </c>
      <c r="T218" s="36">
        <f t="shared" si="85"/>
        <v>0</v>
      </c>
      <c r="U218" s="37">
        <f t="shared" si="85"/>
        <v>0</v>
      </c>
      <c r="V218" s="34">
        <f t="shared" si="85"/>
        <v>0</v>
      </c>
      <c r="W218" s="37">
        <f t="shared" si="84"/>
        <v>0</v>
      </c>
    </row>
    <row r="219" spans="2:23" ht="13.5" thickBot="1">
      <c r="B219" s="276"/>
      <c r="C219" s="276"/>
      <c r="D219" s="276"/>
      <c r="E219" s="276"/>
      <c r="F219" s="276"/>
      <c r="G219" s="276"/>
      <c r="H219" s="276"/>
      <c r="I219" s="276"/>
      <c r="J219" s="276"/>
      <c r="L219" s="13" t="s">
        <v>16</v>
      </c>
      <c r="M219" s="32">
        <f aca="true" t="shared" si="86" ref="M219:V219">+M167+M193</f>
        <v>0</v>
      </c>
      <c r="N219" s="39">
        <f t="shared" si="86"/>
        <v>0</v>
      </c>
      <c r="O219" s="36">
        <f t="shared" si="86"/>
        <v>0</v>
      </c>
      <c r="P219" s="37">
        <f t="shared" si="86"/>
        <v>0</v>
      </c>
      <c r="Q219" s="38">
        <f t="shared" si="86"/>
        <v>0</v>
      </c>
      <c r="R219" s="32">
        <f t="shared" si="86"/>
        <v>0</v>
      </c>
      <c r="S219" s="39">
        <f t="shared" si="86"/>
        <v>0</v>
      </c>
      <c r="T219" s="36">
        <f t="shared" si="86"/>
        <v>0</v>
      </c>
      <c r="U219" s="37">
        <f t="shared" si="86"/>
        <v>0</v>
      </c>
      <c r="V219" s="34">
        <f t="shared" si="86"/>
        <v>0</v>
      </c>
      <c r="W219" s="37">
        <f t="shared" si="84"/>
        <v>0</v>
      </c>
    </row>
    <row r="220" spans="2:23" ht="14.25" thickBot="1" thickTop="1">
      <c r="B220" s="276"/>
      <c r="C220" s="276"/>
      <c r="D220" s="276"/>
      <c r="E220" s="276"/>
      <c r="F220" s="276"/>
      <c r="G220" s="276"/>
      <c r="H220" s="276"/>
      <c r="I220" s="276"/>
      <c r="J220" s="276"/>
      <c r="L220" s="42" t="s">
        <v>17</v>
      </c>
      <c r="M220" s="43">
        <f aca="true" t="shared" si="87" ref="M220:V220">+M168+M194</f>
        <v>0</v>
      </c>
      <c r="N220" s="44">
        <f t="shared" si="87"/>
        <v>0</v>
      </c>
      <c r="O220" s="43">
        <f t="shared" si="87"/>
        <v>0</v>
      </c>
      <c r="P220" s="43">
        <f t="shared" si="87"/>
        <v>0</v>
      </c>
      <c r="Q220" s="43">
        <f t="shared" si="87"/>
        <v>0</v>
      </c>
      <c r="R220" s="43">
        <f t="shared" si="87"/>
        <v>0</v>
      </c>
      <c r="S220" s="44">
        <f t="shared" si="87"/>
        <v>0</v>
      </c>
      <c r="T220" s="43">
        <f t="shared" si="87"/>
        <v>0</v>
      </c>
      <c r="U220" s="43">
        <f t="shared" si="87"/>
        <v>0</v>
      </c>
      <c r="V220" s="45">
        <f t="shared" si="87"/>
        <v>0</v>
      </c>
      <c r="W220" s="46">
        <f t="shared" si="84"/>
        <v>0</v>
      </c>
    </row>
    <row r="221" spans="2:23" ht="13.5" thickTop="1">
      <c r="B221" s="276"/>
      <c r="C221" s="276"/>
      <c r="D221" s="276"/>
      <c r="E221" s="276"/>
      <c r="F221" s="276"/>
      <c r="G221" s="276"/>
      <c r="H221" s="276"/>
      <c r="I221" s="276"/>
      <c r="J221" s="276"/>
      <c r="L221" s="4" t="s">
        <v>18</v>
      </c>
      <c r="M221" s="32">
        <f aca="true" t="shared" si="88" ref="M221:V221">+M169+M195</f>
        <v>0</v>
      </c>
      <c r="N221" s="39">
        <f t="shared" si="88"/>
        <v>0</v>
      </c>
      <c r="O221" s="36">
        <f t="shared" si="88"/>
        <v>0</v>
      </c>
      <c r="P221" s="37">
        <f t="shared" si="88"/>
        <v>0</v>
      </c>
      <c r="Q221" s="38">
        <f t="shared" si="88"/>
        <v>0</v>
      </c>
      <c r="R221" s="32">
        <f t="shared" si="88"/>
        <v>0</v>
      </c>
      <c r="S221" s="39">
        <f t="shared" si="88"/>
        <v>0</v>
      </c>
      <c r="T221" s="36">
        <f t="shared" si="88"/>
        <v>0</v>
      </c>
      <c r="U221" s="37">
        <f t="shared" si="88"/>
        <v>0</v>
      </c>
      <c r="V221" s="34">
        <f t="shared" si="88"/>
        <v>0</v>
      </c>
      <c r="W221" s="37">
        <f t="shared" si="84"/>
        <v>0</v>
      </c>
    </row>
    <row r="222" spans="2:23" ht="12.75">
      <c r="B222" s="276"/>
      <c r="C222" s="276"/>
      <c r="D222" s="276"/>
      <c r="E222" s="276"/>
      <c r="F222" s="276"/>
      <c r="G222" s="276"/>
      <c r="H222" s="276"/>
      <c r="I222" s="276"/>
      <c r="J222" s="276"/>
      <c r="L222" s="4" t="s">
        <v>19</v>
      </c>
      <c r="M222" s="32">
        <f aca="true" t="shared" si="89" ref="M222:V222">+M170+M196</f>
        <v>0</v>
      </c>
      <c r="N222" s="39">
        <f t="shared" si="89"/>
        <v>0</v>
      </c>
      <c r="O222" s="36">
        <f t="shared" si="89"/>
        <v>0</v>
      </c>
      <c r="P222" s="37">
        <f t="shared" si="89"/>
        <v>0</v>
      </c>
      <c r="Q222" s="38">
        <f t="shared" si="89"/>
        <v>0</v>
      </c>
      <c r="R222" s="32">
        <f t="shared" si="89"/>
        <v>0</v>
      </c>
      <c r="S222" s="39">
        <f t="shared" si="89"/>
        <v>0</v>
      </c>
      <c r="T222" s="36">
        <f t="shared" si="89"/>
        <v>0</v>
      </c>
      <c r="U222" s="37">
        <f t="shared" si="89"/>
        <v>0</v>
      </c>
      <c r="V222" s="34">
        <f t="shared" si="89"/>
        <v>0</v>
      </c>
      <c r="W222" s="37">
        <f t="shared" si="84"/>
        <v>0</v>
      </c>
    </row>
    <row r="223" spans="2:23" ht="13.5" thickBot="1">
      <c r="B223" s="276"/>
      <c r="C223" s="276"/>
      <c r="D223" s="276"/>
      <c r="E223" s="276"/>
      <c r="F223" s="276"/>
      <c r="G223" s="276"/>
      <c r="H223" s="276"/>
      <c r="I223" s="276"/>
      <c r="J223" s="276"/>
      <c r="L223" s="4" t="s">
        <v>20</v>
      </c>
      <c r="M223" s="32">
        <f aca="true" t="shared" si="90" ref="M223:V223">+M171+M197</f>
        <v>0</v>
      </c>
      <c r="N223" s="39">
        <f t="shared" si="90"/>
        <v>0</v>
      </c>
      <c r="O223" s="36">
        <f t="shared" si="90"/>
        <v>0</v>
      </c>
      <c r="P223" s="37">
        <f t="shared" si="90"/>
        <v>0</v>
      </c>
      <c r="Q223" s="38">
        <f t="shared" si="90"/>
        <v>0</v>
      </c>
      <c r="R223" s="32">
        <f t="shared" si="90"/>
        <v>0</v>
      </c>
      <c r="S223" s="39">
        <f t="shared" si="90"/>
        <v>0</v>
      </c>
      <c r="T223" s="36">
        <f t="shared" si="90"/>
        <v>0</v>
      </c>
      <c r="U223" s="37">
        <f t="shared" si="90"/>
        <v>0</v>
      </c>
      <c r="V223" s="34">
        <f t="shared" si="90"/>
        <v>0</v>
      </c>
      <c r="W223" s="37">
        <f t="shared" si="84"/>
        <v>0</v>
      </c>
    </row>
    <row r="224" spans="2:23" ht="14.25" thickBot="1" thickTop="1">
      <c r="B224" s="276"/>
      <c r="C224" s="276"/>
      <c r="D224" s="276"/>
      <c r="E224" s="276"/>
      <c r="F224" s="276"/>
      <c r="G224" s="276"/>
      <c r="H224" s="276"/>
      <c r="I224" s="276"/>
      <c r="J224" s="276"/>
      <c r="L224" s="47" t="s">
        <v>21</v>
      </c>
      <c r="M224" s="48">
        <f aca="true" t="shared" si="91" ref="M224:V224">+M172+M198</f>
        <v>0</v>
      </c>
      <c r="N224" s="49">
        <f t="shared" si="91"/>
        <v>0</v>
      </c>
      <c r="O224" s="50">
        <f t="shared" si="91"/>
        <v>0</v>
      </c>
      <c r="P224" s="50">
        <f t="shared" si="91"/>
        <v>0</v>
      </c>
      <c r="Q224" s="48">
        <f t="shared" si="91"/>
        <v>0</v>
      </c>
      <c r="R224" s="48">
        <f t="shared" si="91"/>
        <v>0</v>
      </c>
      <c r="S224" s="49">
        <f t="shared" si="91"/>
        <v>0</v>
      </c>
      <c r="T224" s="50">
        <f t="shared" si="91"/>
        <v>0</v>
      </c>
      <c r="U224" s="50">
        <f t="shared" si="91"/>
        <v>0</v>
      </c>
      <c r="V224" s="50">
        <f t="shared" si="91"/>
        <v>0</v>
      </c>
      <c r="W224" s="52">
        <f t="shared" si="84"/>
        <v>0</v>
      </c>
    </row>
    <row r="225" spans="2:23" ht="13.5" thickTop="1">
      <c r="B225" s="76"/>
      <c r="C225" s="76"/>
      <c r="D225" s="76"/>
      <c r="E225" s="76"/>
      <c r="F225" s="76"/>
      <c r="G225" s="76"/>
      <c r="H225" s="76"/>
      <c r="I225" s="76"/>
      <c r="J225" s="76"/>
      <c r="L225" s="4" t="s">
        <v>22</v>
      </c>
      <c r="M225" s="32">
        <f aca="true" t="shared" si="92" ref="M225:V225">+M173+M199</f>
        <v>0</v>
      </c>
      <c r="N225" s="39">
        <f t="shared" si="92"/>
        <v>0</v>
      </c>
      <c r="O225" s="36">
        <f t="shared" si="92"/>
        <v>0</v>
      </c>
      <c r="P225" s="37">
        <f t="shared" si="92"/>
        <v>0</v>
      </c>
      <c r="Q225" s="38">
        <f t="shared" si="92"/>
        <v>0</v>
      </c>
      <c r="R225" s="32">
        <f t="shared" si="92"/>
        <v>19</v>
      </c>
      <c r="S225" s="39">
        <f t="shared" si="92"/>
        <v>16</v>
      </c>
      <c r="T225" s="36">
        <f t="shared" si="92"/>
        <v>35</v>
      </c>
      <c r="U225" s="37">
        <f t="shared" si="92"/>
        <v>0</v>
      </c>
      <c r="V225" s="34">
        <f t="shared" si="92"/>
        <v>35</v>
      </c>
      <c r="W225" s="37">
        <f t="shared" si="84"/>
        <v>0</v>
      </c>
    </row>
    <row r="226" spans="2:23" ht="12.75">
      <c r="B226" s="76"/>
      <c r="C226" s="76"/>
      <c r="D226" s="76"/>
      <c r="E226" s="76"/>
      <c r="F226" s="76"/>
      <c r="G226" s="76"/>
      <c r="H226" s="76"/>
      <c r="I226" s="76"/>
      <c r="J226" s="76"/>
      <c r="L226" s="4" t="s">
        <v>23</v>
      </c>
      <c r="M226" s="32">
        <f aca="true" t="shared" si="93" ref="M226:V226">+M174+M200</f>
        <v>0</v>
      </c>
      <c r="N226" s="39">
        <f t="shared" si="93"/>
        <v>0</v>
      </c>
      <c r="O226" s="36">
        <f t="shared" si="93"/>
        <v>0</v>
      </c>
      <c r="P226" s="37">
        <f t="shared" si="93"/>
        <v>0</v>
      </c>
      <c r="Q226" s="38">
        <f t="shared" si="93"/>
        <v>0</v>
      </c>
      <c r="R226" s="32">
        <f t="shared" si="93"/>
        <v>25</v>
      </c>
      <c r="S226" s="39">
        <f t="shared" si="93"/>
        <v>17</v>
      </c>
      <c r="T226" s="36">
        <f t="shared" si="93"/>
        <v>42</v>
      </c>
      <c r="U226" s="37">
        <f t="shared" si="93"/>
        <v>0</v>
      </c>
      <c r="V226" s="34">
        <f t="shared" si="93"/>
        <v>42</v>
      </c>
      <c r="W226" s="37">
        <f t="shared" si="84"/>
        <v>0</v>
      </c>
    </row>
    <row r="227" spans="2:23" ht="13.5" thickBot="1">
      <c r="B227" s="276"/>
      <c r="C227" s="276"/>
      <c r="D227" s="276"/>
      <c r="E227" s="276"/>
      <c r="F227" s="276"/>
      <c r="G227" s="276"/>
      <c r="H227" s="276"/>
      <c r="I227" s="276"/>
      <c r="J227" s="276"/>
      <c r="L227" s="4" t="s">
        <v>24</v>
      </c>
      <c r="M227" s="32">
        <f aca="true" t="shared" si="94" ref="M227:V227">+M175+M201</f>
        <v>0</v>
      </c>
      <c r="N227" s="39">
        <f t="shared" si="94"/>
        <v>0</v>
      </c>
      <c r="O227" s="36">
        <f t="shared" si="94"/>
        <v>0</v>
      </c>
      <c r="P227" s="37">
        <f t="shared" si="94"/>
        <v>0</v>
      </c>
      <c r="Q227" s="38">
        <f t="shared" si="94"/>
        <v>0</v>
      </c>
      <c r="R227" s="32">
        <f t="shared" si="94"/>
        <v>18</v>
      </c>
      <c r="S227" s="39">
        <f t="shared" si="94"/>
        <v>15</v>
      </c>
      <c r="T227" s="54">
        <f t="shared" si="94"/>
        <v>33</v>
      </c>
      <c r="U227" s="55">
        <f t="shared" si="94"/>
        <v>0</v>
      </c>
      <c r="V227" s="34">
        <f t="shared" si="94"/>
        <v>33</v>
      </c>
      <c r="W227" s="37">
        <f t="shared" si="84"/>
        <v>0</v>
      </c>
    </row>
    <row r="228" spans="2:23" ht="14.25" thickBot="1" thickTop="1">
      <c r="B228" s="276"/>
      <c r="C228" s="276"/>
      <c r="D228" s="276"/>
      <c r="E228" s="276"/>
      <c r="F228" s="276"/>
      <c r="G228" s="276"/>
      <c r="H228" s="276"/>
      <c r="I228" s="276"/>
      <c r="J228" s="276"/>
      <c r="L228" s="42" t="s">
        <v>25</v>
      </c>
      <c r="M228" s="43">
        <f aca="true" t="shared" si="95" ref="M228:V228">+M225+M226+M227</f>
        <v>0</v>
      </c>
      <c r="N228" s="149">
        <f t="shared" si="95"/>
        <v>0</v>
      </c>
      <c r="O228" s="150">
        <f t="shared" si="95"/>
        <v>0</v>
      </c>
      <c r="P228" s="43">
        <f t="shared" si="95"/>
        <v>0</v>
      </c>
      <c r="Q228" s="150">
        <f t="shared" si="95"/>
        <v>0</v>
      </c>
      <c r="R228" s="43">
        <f t="shared" si="95"/>
        <v>62</v>
      </c>
      <c r="S228" s="149">
        <f t="shared" si="95"/>
        <v>48</v>
      </c>
      <c r="T228" s="150">
        <f t="shared" si="95"/>
        <v>110</v>
      </c>
      <c r="U228" s="43">
        <f t="shared" si="95"/>
        <v>0</v>
      </c>
      <c r="V228" s="50">
        <f t="shared" si="95"/>
        <v>110</v>
      </c>
      <c r="W228" s="46">
        <f t="shared" si="84"/>
        <v>0</v>
      </c>
    </row>
    <row r="229" spans="12:23" ht="13.5" thickTop="1">
      <c r="L229" s="4" t="s">
        <v>27</v>
      </c>
      <c r="M229" s="32">
        <f aca="true" t="shared" si="96" ref="M229:V229">+M177+M203</f>
        <v>0</v>
      </c>
      <c r="N229" s="39">
        <f t="shared" si="96"/>
        <v>0</v>
      </c>
      <c r="O229" s="36">
        <f t="shared" si="96"/>
        <v>0</v>
      </c>
      <c r="P229" s="37">
        <f t="shared" si="96"/>
        <v>0</v>
      </c>
      <c r="Q229" s="38">
        <f t="shared" si="96"/>
        <v>0</v>
      </c>
      <c r="R229" s="32">
        <f t="shared" si="96"/>
        <v>1</v>
      </c>
      <c r="S229" s="39">
        <f t="shared" si="96"/>
        <v>0</v>
      </c>
      <c r="T229" s="54">
        <f t="shared" si="96"/>
        <v>1</v>
      </c>
      <c r="U229" s="62">
        <f t="shared" si="96"/>
        <v>0</v>
      </c>
      <c r="V229" s="34">
        <f t="shared" si="96"/>
        <v>1</v>
      </c>
      <c r="W229" s="37">
        <f t="shared" si="84"/>
        <v>0</v>
      </c>
    </row>
    <row r="230" spans="12:23" ht="12.75">
      <c r="L230" s="4" t="s">
        <v>28</v>
      </c>
      <c r="M230" s="32">
        <f aca="true" t="shared" si="97" ref="M230:V230">+M178+M204</f>
        <v>0</v>
      </c>
      <c r="N230" s="39">
        <f t="shared" si="97"/>
        <v>0</v>
      </c>
      <c r="O230" s="36">
        <f t="shared" si="97"/>
        <v>0</v>
      </c>
      <c r="P230" s="37">
        <f t="shared" si="97"/>
        <v>0</v>
      </c>
      <c r="Q230" s="38">
        <f t="shared" si="97"/>
        <v>0</v>
      </c>
      <c r="R230" s="32">
        <f t="shared" si="97"/>
        <v>1</v>
      </c>
      <c r="S230" s="39">
        <f t="shared" si="97"/>
        <v>0</v>
      </c>
      <c r="T230" s="54">
        <f t="shared" si="97"/>
        <v>1</v>
      </c>
      <c r="U230" s="37">
        <f t="shared" si="97"/>
        <v>0</v>
      </c>
      <c r="V230" s="34">
        <f t="shared" si="97"/>
        <v>1</v>
      </c>
      <c r="W230" s="37">
        <f t="shared" si="84"/>
        <v>0</v>
      </c>
    </row>
    <row r="231" spans="12:23" ht="13.5" thickBot="1">
      <c r="L231" s="4" t="s">
        <v>29</v>
      </c>
      <c r="M231" s="32">
        <f aca="true" t="shared" si="98" ref="M231:V231">+M179+M205</f>
        <v>0</v>
      </c>
      <c r="N231" s="39">
        <f t="shared" si="98"/>
        <v>0</v>
      </c>
      <c r="O231" s="36">
        <f t="shared" si="98"/>
        <v>0</v>
      </c>
      <c r="P231" s="55">
        <f t="shared" si="98"/>
        <v>0</v>
      </c>
      <c r="Q231" s="38">
        <f t="shared" si="98"/>
        <v>0</v>
      </c>
      <c r="R231" s="32">
        <f t="shared" si="98"/>
        <v>0</v>
      </c>
      <c r="S231" s="39">
        <f t="shared" si="98"/>
        <v>0</v>
      </c>
      <c r="T231" s="36">
        <f t="shared" si="98"/>
        <v>0</v>
      </c>
      <c r="U231" s="55">
        <f t="shared" si="98"/>
        <v>0</v>
      </c>
      <c r="V231" s="34">
        <f t="shared" si="98"/>
        <v>0</v>
      </c>
      <c r="W231" s="37">
        <f t="shared" si="84"/>
        <v>0</v>
      </c>
    </row>
    <row r="232" spans="12:23" ht="14.25" thickBot="1" thickTop="1">
      <c r="L232" s="42" t="s">
        <v>30</v>
      </c>
      <c r="M232" s="43">
        <f aca="true" t="shared" si="99" ref="M232:V232">+M229+M230+M231</f>
        <v>0</v>
      </c>
      <c r="N232" s="44">
        <f t="shared" si="99"/>
        <v>0</v>
      </c>
      <c r="O232" s="43">
        <f t="shared" si="99"/>
        <v>0</v>
      </c>
      <c r="P232" s="43">
        <f t="shared" si="99"/>
        <v>0</v>
      </c>
      <c r="Q232" s="46">
        <f t="shared" si="99"/>
        <v>0</v>
      </c>
      <c r="R232" s="43">
        <f t="shared" si="99"/>
        <v>2</v>
      </c>
      <c r="S232" s="44">
        <f t="shared" si="99"/>
        <v>0</v>
      </c>
      <c r="T232" s="43">
        <f t="shared" si="99"/>
        <v>2</v>
      </c>
      <c r="U232" s="43">
        <f t="shared" si="99"/>
        <v>0</v>
      </c>
      <c r="V232" s="45">
        <f t="shared" si="99"/>
        <v>2</v>
      </c>
      <c r="W232" s="46">
        <f t="shared" si="84"/>
        <v>0</v>
      </c>
    </row>
    <row r="233" spans="1:23" ht="14.25" thickBot="1" thickTop="1">
      <c r="A233" s="76"/>
      <c r="B233" s="302"/>
      <c r="C233" s="303"/>
      <c r="D233" s="303"/>
      <c r="E233" s="303"/>
      <c r="F233" s="303"/>
      <c r="G233" s="303"/>
      <c r="H233" s="303"/>
      <c r="I233" s="304"/>
      <c r="J233" s="76"/>
      <c r="L233" s="42" t="s">
        <v>69</v>
      </c>
      <c r="M233" s="45">
        <f aca="true" t="shared" si="100" ref="M233:V233">+M224+M228+M229+M230+M231</f>
        <v>0</v>
      </c>
      <c r="N233" s="136">
        <f t="shared" si="100"/>
        <v>0</v>
      </c>
      <c r="O233" s="43">
        <f t="shared" si="100"/>
        <v>0</v>
      </c>
      <c r="P233" s="43">
        <f t="shared" si="100"/>
        <v>0</v>
      </c>
      <c r="Q233" s="43">
        <f t="shared" si="100"/>
        <v>0</v>
      </c>
      <c r="R233" s="45">
        <f t="shared" si="100"/>
        <v>64</v>
      </c>
      <c r="S233" s="136">
        <f t="shared" si="100"/>
        <v>48</v>
      </c>
      <c r="T233" s="43">
        <f t="shared" si="100"/>
        <v>112</v>
      </c>
      <c r="U233" s="43">
        <f t="shared" si="100"/>
        <v>0</v>
      </c>
      <c r="V233" s="43">
        <f t="shared" si="100"/>
        <v>112</v>
      </c>
      <c r="W233" s="46">
        <f t="shared" si="84"/>
        <v>0</v>
      </c>
    </row>
    <row r="234" spans="12:23" ht="14.25" thickBot="1" thickTop="1">
      <c r="L234" s="42" t="s">
        <v>9</v>
      </c>
      <c r="M234" s="43">
        <f aca="true" t="shared" si="101" ref="M234:V234">+M224+M228+M232+M220</f>
        <v>0</v>
      </c>
      <c r="N234" s="44">
        <f t="shared" si="101"/>
        <v>0</v>
      </c>
      <c r="O234" s="43">
        <f t="shared" si="101"/>
        <v>0</v>
      </c>
      <c r="P234" s="43">
        <f t="shared" si="101"/>
        <v>0</v>
      </c>
      <c r="Q234" s="43">
        <f t="shared" si="101"/>
        <v>0</v>
      </c>
      <c r="R234" s="43">
        <f t="shared" si="101"/>
        <v>64</v>
      </c>
      <c r="S234" s="44">
        <f t="shared" si="101"/>
        <v>48</v>
      </c>
      <c r="T234" s="43">
        <f t="shared" si="101"/>
        <v>112</v>
      </c>
      <c r="U234" s="43">
        <f t="shared" si="101"/>
        <v>0</v>
      </c>
      <c r="V234" s="43">
        <f t="shared" si="101"/>
        <v>112</v>
      </c>
      <c r="W234" s="46">
        <f t="shared" si="84"/>
        <v>0</v>
      </c>
    </row>
    <row r="235" ht="13.5" thickTop="1">
      <c r="L235" s="68" t="s">
        <v>67</v>
      </c>
    </row>
  </sheetData>
  <sheetProtection/>
  <mergeCells count="48">
    <mergeCell ref="M161:Q161"/>
    <mergeCell ref="R161:V161"/>
    <mergeCell ref="L132:W132"/>
    <mergeCell ref="L133:W133"/>
    <mergeCell ref="L158:W158"/>
    <mergeCell ref="M135:Q135"/>
    <mergeCell ref="R135:V135"/>
    <mergeCell ref="L159:W159"/>
    <mergeCell ref="M213:Q213"/>
    <mergeCell ref="R213:V213"/>
    <mergeCell ref="L184:W184"/>
    <mergeCell ref="L185:W185"/>
    <mergeCell ref="M187:Q187"/>
    <mergeCell ref="R187:V187"/>
    <mergeCell ref="L211:W211"/>
    <mergeCell ref="L210:W210"/>
    <mergeCell ref="M109:Q109"/>
    <mergeCell ref="R109:V109"/>
    <mergeCell ref="L106:W106"/>
    <mergeCell ref="L107:W107"/>
    <mergeCell ref="L80:W80"/>
    <mergeCell ref="L81:W81"/>
    <mergeCell ref="M83:Q83"/>
    <mergeCell ref="R83:V83"/>
    <mergeCell ref="C57:E57"/>
    <mergeCell ref="F57:H57"/>
    <mergeCell ref="M57:Q57"/>
    <mergeCell ref="R57:V57"/>
    <mergeCell ref="B54:I54"/>
    <mergeCell ref="L54:W54"/>
    <mergeCell ref="B55:I55"/>
    <mergeCell ref="L55:W55"/>
    <mergeCell ref="B28:I28"/>
    <mergeCell ref="L28:W28"/>
    <mergeCell ref="B29:I29"/>
    <mergeCell ref="L29:W29"/>
    <mergeCell ref="C31:E31"/>
    <mergeCell ref="F31:H31"/>
    <mergeCell ref="M31:Q31"/>
    <mergeCell ref="R31:V31"/>
    <mergeCell ref="B2:I2"/>
    <mergeCell ref="L2:W2"/>
    <mergeCell ref="B3:I3"/>
    <mergeCell ref="L3:W3"/>
    <mergeCell ref="C5:E5"/>
    <mergeCell ref="F5:H5"/>
    <mergeCell ref="M5:Q5"/>
    <mergeCell ref="R5:V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&amp;LMonthly Air Transport Statistics : Chiang Mai International Airport</oddHeader>
    <oddFooter>&amp;LAir Transport Information Division, Corporate Strategy Department&amp;C&amp;D&amp;R&amp;T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35"/>
  <sheetViews>
    <sheetView zoomScalePageLayoutView="0" workbookViewId="0" topLeftCell="N207">
      <selection activeCell="W217" sqref="W217:W221"/>
    </sheetView>
  </sheetViews>
  <sheetFormatPr defaultColWidth="7.00390625" defaultRowHeight="23.25"/>
  <cols>
    <col min="1" max="1" width="7.00390625" style="1" customWidth="1"/>
    <col min="2" max="2" width="12.421875" style="1" customWidth="1"/>
    <col min="3" max="3" width="11.57421875" style="1" customWidth="1"/>
    <col min="4" max="4" width="11.421875" style="1" customWidth="1"/>
    <col min="5" max="5" width="9.8515625" style="1" customWidth="1"/>
    <col min="6" max="6" width="10.8515625" style="1" customWidth="1"/>
    <col min="7" max="7" width="11.140625" style="1" customWidth="1"/>
    <col min="8" max="8" width="11.28125" style="1" customWidth="1"/>
    <col min="9" max="9" width="9.8515625" style="1" customWidth="1"/>
    <col min="10" max="11" width="7.00390625" style="1" customWidth="1"/>
    <col min="12" max="12" width="13.00390625" style="1" customWidth="1"/>
    <col min="13" max="13" width="11.28125" style="1" customWidth="1"/>
    <col min="14" max="14" width="11.7109375" style="1" customWidth="1"/>
    <col min="15" max="15" width="12.57421875" style="1" customWidth="1"/>
    <col min="16" max="16" width="10.00390625" style="1" customWidth="1"/>
    <col min="17" max="17" width="12.7109375" style="1" customWidth="1"/>
    <col min="18" max="20" width="12.57421875" style="1" customWidth="1"/>
    <col min="21" max="21" width="9.28125" style="1" customWidth="1"/>
    <col min="22" max="22" width="11.00390625" style="1" customWidth="1"/>
    <col min="23" max="23" width="9.57421875" style="1" customWidth="1"/>
    <col min="24" max="16384" width="7.00390625" style="1" customWidth="1"/>
  </cols>
  <sheetData>
    <row r="2" spans="2:23" ht="12.75">
      <c r="B2" s="316" t="s">
        <v>0</v>
      </c>
      <c r="C2" s="316"/>
      <c r="D2" s="316"/>
      <c r="E2" s="316"/>
      <c r="F2" s="316"/>
      <c r="G2" s="316"/>
      <c r="H2" s="316"/>
      <c r="I2" s="316"/>
      <c r="L2" s="316" t="s">
        <v>1</v>
      </c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</row>
    <row r="3" spans="2:23" ht="15.75">
      <c r="B3" s="317" t="s">
        <v>2</v>
      </c>
      <c r="C3" s="317"/>
      <c r="D3" s="317"/>
      <c r="E3" s="317"/>
      <c r="F3" s="317"/>
      <c r="G3" s="317"/>
      <c r="H3" s="317"/>
      <c r="I3" s="317"/>
      <c r="L3" s="317" t="s">
        <v>3</v>
      </c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</row>
    <row r="4" ht="13.5" thickBot="1"/>
    <row r="5" spans="2:23" ht="17.25" thickBot="1" thickTop="1">
      <c r="B5" s="2"/>
      <c r="C5" s="318" t="s">
        <v>66</v>
      </c>
      <c r="D5" s="319"/>
      <c r="E5" s="320"/>
      <c r="F5" s="321" t="s">
        <v>65</v>
      </c>
      <c r="G5" s="322"/>
      <c r="H5" s="323"/>
      <c r="I5" s="3" t="s">
        <v>4</v>
      </c>
      <c r="L5" s="2"/>
      <c r="M5" s="324" t="s">
        <v>66</v>
      </c>
      <c r="N5" s="325"/>
      <c r="O5" s="325"/>
      <c r="P5" s="325"/>
      <c r="Q5" s="326"/>
      <c r="R5" s="327" t="s">
        <v>65</v>
      </c>
      <c r="S5" s="328"/>
      <c r="T5" s="328"/>
      <c r="U5" s="328"/>
      <c r="V5" s="329"/>
      <c r="W5" s="3" t="s">
        <v>4</v>
      </c>
    </row>
    <row r="6" spans="2:23" ht="13.5" thickTop="1">
      <c r="B6" s="4" t="s">
        <v>5</v>
      </c>
      <c r="C6" s="5"/>
      <c r="D6" s="6"/>
      <c r="E6" s="7"/>
      <c r="F6" s="5"/>
      <c r="G6" s="6"/>
      <c r="H6" s="7"/>
      <c r="I6" s="8" t="s">
        <v>6</v>
      </c>
      <c r="L6" s="4" t="s">
        <v>5</v>
      </c>
      <c r="M6" s="5"/>
      <c r="N6" s="9"/>
      <c r="O6" s="10"/>
      <c r="P6" s="11"/>
      <c r="Q6" s="12"/>
      <c r="R6" s="5"/>
      <c r="S6" s="9"/>
      <c r="T6" s="10"/>
      <c r="U6" s="11"/>
      <c r="V6" s="12"/>
      <c r="W6" s="8" t="s">
        <v>6</v>
      </c>
    </row>
    <row r="7" spans="2:23" ht="13.5" thickBot="1">
      <c r="B7" s="13"/>
      <c r="C7" s="14" t="s">
        <v>7</v>
      </c>
      <c r="D7" s="297" t="s">
        <v>8</v>
      </c>
      <c r="E7" s="15" t="s">
        <v>9</v>
      </c>
      <c r="F7" s="14" t="s">
        <v>7</v>
      </c>
      <c r="G7" s="297" t="s">
        <v>8</v>
      </c>
      <c r="H7" s="15" t="s">
        <v>9</v>
      </c>
      <c r="I7" s="16"/>
      <c r="L7" s="13"/>
      <c r="M7" s="17" t="s">
        <v>10</v>
      </c>
      <c r="N7" s="18" t="s">
        <v>11</v>
      </c>
      <c r="O7" s="19" t="s">
        <v>12</v>
      </c>
      <c r="P7" s="20" t="s">
        <v>13</v>
      </c>
      <c r="Q7" s="21" t="s">
        <v>9</v>
      </c>
      <c r="R7" s="17" t="s">
        <v>10</v>
      </c>
      <c r="S7" s="18" t="s">
        <v>11</v>
      </c>
      <c r="T7" s="19" t="s">
        <v>12</v>
      </c>
      <c r="U7" s="20" t="s">
        <v>13</v>
      </c>
      <c r="V7" s="21" t="s">
        <v>9</v>
      </c>
      <c r="W7" s="16"/>
    </row>
    <row r="8" spans="2:23" ht="6" customHeight="1" thickTop="1">
      <c r="B8" s="4"/>
      <c r="C8" s="22"/>
      <c r="D8" s="23"/>
      <c r="E8" s="151"/>
      <c r="F8" s="22"/>
      <c r="G8" s="23"/>
      <c r="H8" s="24"/>
      <c r="I8" s="25"/>
      <c r="L8" s="4"/>
      <c r="M8" s="26"/>
      <c r="N8" s="27"/>
      <c r="O8" s="152"/>
      <c r="P8" s="153"/>
      <c r="Q8" s="30"/>
      <c r="R8" s="26"/>
      <c r="S8" s="27"/>
      <c r="T8" s="28"/>
      <c r="U8" s="153"/>
      <c r="V8" s="31"/>
      <c r="W8" s="11"/>
    </row>
    <row r="9" spans="2:23" ht="12.75">
      <c r="B9" s="4" t="s">
        <v>14</v>
      </c>
      <c r="C9" s="154">
        <v>41</v>
      </c>
      <c r="D9" s="63">
        <v>41</v>
      </c>
      <c r="E9" s="54">
        <f>C9+D9</f>
        <v>82</v>
      </c>
      <c r="F9" s="78">
        <v>30</v>
      </c>
      <c r="G9" s="79">
        <v>31</v>
      </c>
      <c r="H9" s="80">
        <f>F9+G9</f>
        <v>61</v>
      </c>
      <c r="I9" s="66">
        <f aca="true" t="shared" si="0" ref="I9:I15">(H9-E9)/E9*100</f>
        <v>-25.609756097560975</v>
      </c>
      <c r="L9" s="4" t="s">
        <v>14</v>
      </c>
      <c r="M9" s="154">
        <v>3297</v>
      </c>
      <c r="N9" s="39">
        <v>3543</v>
      </c>
      <c r="O9" s="155">
        <f>M9+N9</f>
        <v>6840</v>
      </c>
      <c r="P9" s="156">
        <v>0</v>
      </c>
      <c r="Q9" s="157">
        <f>O9+P9</f>
        <v>6840</v>
      </c>
      <c r="R9" s="158">
        <v>3274</v>
      </c>
      <c r="S9" s="156">
        <v>3390</v>
      </c>
      <c r="T9" s="34">
        <f>R9+S9</f>
        <v>6664</v>
      </c>
      <c r="U9" s="159">
        <v>185</v>
      </c>
      <c r="V9" s="34">
        <f>T9+U9</f>
        <v>6849</v>
      </c>
      <c r="W9" s="66">
        <f>(V9-Q9)/Q9*100</f>
        <v>0.13157894736842105</v>
      </c>
    </row>
    <row r="10" spans="2:23" ht="12.75">
      <c r="B10" s="4" t="s">
        <v>15</v>
      </c>
      <c r="C10" s="154">
        <v>54</v>
      </c>
      <c r="D10" s="63">
        <v>54</v>
      </c>
      <c r="E10" s="36">
        <f>C10+D10</f>
        <v>108</v>
      </c>
      <c r="F10" s="78">
        <v>20</v>
      </c>
      <c r="G10" s="79">
        <v>21</v>
      </c>
      <c r="H10" s="80">
        <f>F10+G10</f>
        <v>41</v>
      </c>
      <c r="I10" s="66">
        <f t="shared" si="0"/>
        <v>-62.03703703703704</v>
      </c>
      <c r="L10" s="4" t="s">
        <v>15</v>
      </c>
      <c r="M10" s="154">
        <v>3683</v>
      </c>
      <c r="N10" s="39">
        <v>8535</v>
      </c>
      <c r="O10" s="54">
        <f>M10+N10</f>
        <v>12218</v>
      </c>
      <c r="P10" s="37">
        <v>11</v>
      </c>
      <c r="Q10" s="157">
        <f>O10+P10</f>
        <v>12229</v>
      </c>
      <c r="R10" s="158">
        <v>0</v>
      </c>
      <c r="S10" s="156">
        <v>5954</v>
      </c>
      <c r="T10" s="34">
        <f>R10+S10</f>
        <v>5954</v>
      </c>
      <c r="U10" s="159">
        <v>274</v>
      </c>
      <c r="V10" s="34">
        <f>T10+U10</f>
        <v>6228</v>
      </c>
      <c r="W10" s="66">
        <f>(V10-Q10)/Q10*100</f>
        <v>-49.07187832202142</v>
      </c>
    </row>
    <row r="11" spans="2:23" ht="13.5" thickBot="1">
      <c r="B11" s="4" t="s">
        <v>16</v>
      </c>
      <c r="C11" s="160">
        <v>59</v>
      </c>
      <c r="D11" s="63">
        <v>60</v>
      </c>
      <c r="E11" s="64">
        <f>C11+D11</f>
        <v>119</v>
      </c>
      <c r="F11" s="81">
        <v>11</v>
      </c>
      <c r="G11" s="82">
        <v>10</v>
      </c>
      <c r="H11" s="80">
        <f>F11+G11</f>
        <v>21</v>
      </c>
      <c r="I11" s="66">
        <f t="shared" si="0"/>
        <v>-82.35294117647058</v>
      </c>
      <c r="L11" s="161" t="s">
        <v>16</v>
      </c>
      <c r="M11" s="154">
        <v>5116</v>
      </c>
      <c r="N11" s="39">
        <v>6569</v>
      </c>
      <c r="O11" s="54">
        <f>M11+N11</f>
        <v>11685</v>
      </c>
      <c r="P11" s="55">
        <v>136</v>
      </c>
      <c r="Q11" s="157">
        <f>O11+P11</f>
        <v>11821</v>
      </c>
      <c r="R11" s="154">
        <v>1146</v>
      </c>
      <c r="S11" s="39">
        <v>1768</v>
      </c>
      <c r="T11" s="64">
        <f>R11+S11</f>
        <v>2914</v>
      </c>
      <c r="U11" s="55">
        <v>275</v>
      </c>
      <c r="V11" s="34">
        <f>T11+U11</f>
        <v>3189</v>
      </c>
      <c r="W11" s="66">
        <f>(V11-Q11)/Q11*100</f>
        <v>-73.02258692158023</v>
      </c>
    </row>
    <row r="12" spans="2:23" ht="14.25" thickBot="1" thickTop="1">
      <c r="B12" s="42" t="s">
        <v>59</v>
      </c>
      <c r="C12" s="43">
        <f>C9+C10+C11</f>
        <v>154</v>
      </c>
      <c r="D12" s="44">
        <f>D9+D10+D11</f>
        <v>155</v>
      </c>
      <c r="E12" s="43">
        <f>+E9+E10+E11</f>
        <v>309</v>
      </c>
      <c r="F12" s="83">
        <f>F9+F10+F11</f>
        <v>61</v>
      </c>
      <c r="G12" s="84">
        <f>G9+G10+G11</f>
        <v>62</v>
      </c>
      <c r="H12" s="85">
        <f>H10+H9+H11</f>
        <v>123</v>
      </c>
      <c r="I12" s="67">
        <f t="shared" si="0"/>
        <v>-60.19417475728155</v>
      </c>
      <c r="L12" s="42" t="s">
        <v>59</v>
      </c>
      <c r="M12" s="43">
        <f aca="true" t="shared" si="1" ref="M12:V12">+M9+M10+M11</f>
        <v>12096</v>
      </c>
      <c r="N12" s="162">
        <f t="shared" si="1"/>
        <v>18647</v>
      </c>
      <c r="O12" s="163">
        <f t="shared" si="1"/>
        <v>30743</v>
      </c>
      <c r="P12" s="163">
        <f t="shared" si="1"/>
        <v>147</v>
      </c>
      <c r="Q12" s="163">
        <f t="shared" si="1"/>
        <v>30890</v>
      </c>
      <c r="R12" s="43">
        <f t="shared" si="1"/>
        <v>4420</v>
      </c>
      <c r="S12" s="162">
        <f t="shared" si="1"/>
        <v>11112</v>
      </c>
      <c r="T12" s="163">
        <f t="shared" si="1"/>
        <v>15532</v>
      </c>
      <c r="U12" s="163">
        <f t="shared" si="1"/>
        <v>734</v>
      </c>
      <c r="V12" s="163">
        <f t="shared" si="1"/>
        <v>16266</v>
      </c>
      <c r="W12" s="67">
        <f>(V12-Q12)/Q12*100</f>
        <v>-47.342181935901586</v>
      </c>
    </row>
    <row r="13" spans="2:23" ht="13.5" thickTop="1">
      <c r="B13" s="4" t="s">
        <v>18</v>
      </c>
      <c r="C13" s="78">
        <v>56</v>
      </c>
      <c r="D13" s="101">
        <v>57</v>
      </c>
      <c r="E13" s="80">
        <f>C13+D13</f>
        <v>113</v>
      </c>
      <c r="F13" s="78">
        <v>22</v>
      </c>
      <c r="G13" s="101">
        <v>21</v>
      </c>
      <c r="H13" s="80">
        <f>+F13+G13</f>
        <v>43</v>
      </c>
      <c r="I13" s="164">
        <f t="shared" si="0"/>
        <v>-61.94690265486725</v>
      </c>
      <c r="L13" s="4" t="s">
        <v>18</v>
      </c>
      <c r="M13" s="32">
        <v>9269</v>
      </c>
      <c r="N13" s="39">
        <v>3419</v>
      </c>
      <c r="O13" s="36">
        <f>M13+N13</f>
        <v>12688</v>
      </c>
      <c r="P13" s="37">
        <v>11</v>
      </c>
      <c r="Q13" s="34">
        <f>O13+P13</f>
        <v>12699</v>
      </c>
      <c r="R13" s="32">
        <v>6612</v>
      </c>
      <c r="S13" s="39">
        <v>0</v>
      </c>
      <c r="T13" s="36">
        <f>+R13+S13</f>
        <v>6612</v>
      </c>
      <c r="U13" s="37">
        <v>231</v>
      </c>
      <c r="V13" s="34">
        <f>+T13+U13</f>
        <v>6843</v>
      </c>
      <c r="W13" s="164">
        <f aca="true" t="shared" si="2" ref="W13:W26">(V13-Q13)/Q13*100</f>
        <v>-46.11386723364044</v>
      </c>
    </row>
    <row r="14" spans="2:23" ht="12.75">
      <c r="B14" s="4" t="s">
        <v>19</v>
      </c>
      <c r="C14" s="78">
        <v>41</v>
      </c>
      <c r="D14" s="101">
        <v>40</v>
      </c>
      <c r="E14" s="80">
        <f>C14+D14</f>
        <v>81</v>
      </c>
      <c r="F14" s="32">
        <v>3</v>
      </c>
      <c r="G14" s="63">
        <v>5</v>
      </c>
      <c r="H14" s="34">
        <f>+G14+F14</f>
        <v>8</v>
      </c>
      <c r="I14" s="66">
        <f t="shared" si="0"/>
        <v>-90.12345679012346</v>
      </c>
      <c r="L14" s="4" t="s">
        <v>19</v>
      </c>
      <c r="M14" s="32">
        <v>3643</v>
      </c>
      <c r="N14" s="39">
        <v>3438</v>
      </c>
      <c r="O14" s="36">
        <f>M14+N14</f>
        <v>7081</v>
      </c>
      <c r="P14" s="37">
        <v>0</v>
      </c>
      <c r="Q14" s="34">
        <f>O14+P14</f>
        <v>7081</v>
      </c>
      <c r="R14" s="32">
        <v>3</v>
      </c>
      <c r="S14" s="39">
        <v>4</v>
      </c>
      <c r="T14" s="36">
        <f>+S14+R14</f>
        <v>7</v>
      </c>
      <c r="U14" s="37">
        <v>0</v>
      </c>
      <c r="V14" s="34">
        <f>+U14+T14</f>
        <v>7</v>
      </c>
      <c r="W14" s="66">
        <f t="shared" si="2"/>
        <v>-99.90114390622793</v>
      </c>
    </row>
    <row r="15" spans="2:23" ht="13.5" thickBot="1">
      <c r="B15" s="4" t="s">
        <v>20</v>
      </c>
      <c r="C15" s="81">
        <v>43</v>
      </c>
      <c r="D15" s="165">
        <v>42</v>
      </c>
      <c r="E15" s="80">
        <f>C15+D15</f>
        <v>85</v>
      </c>
      <c r="F15" s="32">
        <v>0</v>
      </c>
      <c r="G15" s="63">
        <v>2</v>
      </c>
      <c r="H15" s="34">
        <f>+G15+F15</f>
        <v>2</v>
      </c>
      <c r="I15" s="66">
        <f t="shared" si="0"/>
        <v>-97.6470588235294</v>
      </c>
      <c r="L15" s="4" t="s">
        <v>20</v>
      </c>
      <c r="M15" s="73">
        <v>3720</v>
      </c>
      <c r="N15" s="39">
        <v>3789</v>
      </c>
      <c r="O15" s="36">
        <f>M15+N15</f>
        <v>7509</v>
      </c>
      <c r="P15" s="37">
        <v>0</v>
      </c>
      <c r="Q15" s="34">
        <f>O15+P15</f>
        <v>7509</v>
      </c>
      <c r="R15" s="32">
        <v>0</v>
      </c>
      <c r="S15" s="39">
        <v>6</v>
      </c>
      <c r="T15" s="36">
        <f>+S15+R15</f>
        <v>6</v>
      </c>
      <c r="U15" s="37">
        <v>0</v>
      </c>
      <c r="V15" s="34">
        <f>+U15+T15</f>
        <v>6</v>
      </c>
      <c r="W15" s="66">
        <f t="shared" si="2"/>
        <v>-99.92009588493808</v>
      </c>
    </row>
    <row r="16" spans="2:23" ht="14.25" thickBot="1" thickTop="1">
      <c r="B16" s="42" t="s">
        <v>21</v>
      </c>
      <c r="C16" s="83">
        <f>C13+C14+C15</f>
        <v>140</v>
      </c>
      <c r="D16" s="84">
        <f>D13+D14+D15</f>
        <v>139</v>
      </c>
      <c r="E16" s="94">
        <f>E14+E13+E15</f>
        <v>279</v>
      </c>
      <c r="F16" s="83">
        <f>F14+F13+F15</f>
        <v>25</v>
      </c>
      <c r="G16" s="166">
        <f>G14+G13+G15</f>
        <v>28</v>
      </c>
      <c r="H16" s="94">
        <f>H14+H13+H15</f>
        <v>53</v>
      </c>
      <c r="I16" s="86">
        <f>(H16-E16)*100/E16</f>
        <v>-81.00358422939068</v>
      </c>
      <c r="L16" s="42" t="s">
        <v>21</v>
      </c>
      <c r="M16" s="48">
        <f aca="true" t="shared" si="3" ref="M16:V16">M13+M14+M15</f>
        <v>16632</v>
      </c>
      <c r="N16" s="138">
        <f t="shared" si="3"/>
        <v>10646</v>
      </c>
      <c r="O16" s="50">
        <f t="shared" si="3"/>
        <v>27278</v>
      </c>
      <c r="P16" s="52">
        <f t="shared" si="3"/>
        <v>11</v>
      </c>
      <c r="Q16" s="52">
        <f t="shared" si="3"/>
        <v>27289</v>
      </c>
      <c r="R16" s="167">
        <f t="shared" si="3"/>
        <v>6615</v>
      </c>
      <c r="S16" s="52">
        <f t="shared" si="3"/>
        <v>10</v>
      </c>
      <c r="T16" s="138">
        <f t="shared" si="3"/>
        <v>6625</v>
      </c>
      <c r="U16" s="50">
        <f t="shared" si="3"/>
        <v>231</v>
      </c>
      <c r="V16" s="138">
        <f t="shared" si="3"/>
        <v>6856</v>
      </c>
      <c r="W16" s="86">
        <f t="shared" si="2"/>
        <v>-74.87632379346991</v>
      </c>
    </row>
    <row r="17" spans="2:23" ht="13.5" thickTop="1">
      <c r="B17" s="4" t="s">
        <v>22</v>
      </c>
      <c r="C17" s="78">
        <v>31</v>
      </c>
      <c r="D17" s="101">
        <v>32</v>
      </c>
      <c r="E17" s="80">
        <f>C17+D17</f>
        <v>63</v>
      </c>
      <c r="F17" s="168">
        <v>4</v>
      </c>
      <c r="G17" s="169">
        <v>3</v>
      </c>
      <c r="H17" s="54">
        <f>+F17+G17</f>
        <v>7</v>
      </c>
      <c r="I17" s="66">
        <f aca="true" t="shared" si="4" ref="I17:I26">(H17-E17)/E17*100</f>
        <v>-88.88888888888889</v>
      </c>
      <c r="L17" s="4" t="s">
        <v>22</v>
      </c>
      <c r="M17" s="32">
        <v>3360</v>
      </c>
      <c r="N17" s="39">
        <v>3094</v>
      </c>
      <c r="O17" s="36">
        <f>M17+N17</f>
        <v>6454</v>
      </c>
      <c r="P17" s="37">
        <v>0</v>
      </c>
      <c r="Q17" s="170">
        <f>O17+P17</f>
        <v>6454</v>
      </c>
      <c r="R17" s="310">
        <v>0</v>
      </c>
      <c r="S17" s="156">
        <v>0</v>
      </c>
      <c r="T17" s="34">
        <f>+R17+S17</f>
        <v>0</v>
      </c>
      <c r="U17" s="159">
        <v>0</v>
      </c>
      <c r="V17" s="34">
        <f>+T17+U17</f>
        <v>0</v>
      </c>
      <c r="W17" s="171">
        <f t="shared" si="2"/>
        <v>-100</v>
      </c>
    </row>
    <row r="18" spans="2:23" ht="12.75">
      <c r="B18" s="4" t="s">
        <v>23</v>
      </c>
      <c r="C18" s="32">
        <v>33</v>
      </c>
      <c r="D18" s="63">
        <v>32</v>
      </c>
      <c r="E18" s="34">
        <f>C18+D18</f>
        <v>65</v>
      </c>
      <c r="F18" s="88">
        <v>1</v>
      </c>
      <c r="G18" s="169">
        <v>1</v>
      </c>
      <c r="H18" s="54">
        <f>+F18+G18</f>
        <v>2</v>
      </c>
      <c r="I18" s="66">
        <f t="shared" si="4"/>
        <v>-96.92307692307692</v>
      </c>
      <c r="L18" s="4" t="s">
        <v>23</v>
      </c>
      <c r="M18" s="32">
        <v>3301</v>
      </c>
      <c r="N18" s="39">
        <v>3062</v>
      </c>
      <c r="O18" s="36">
        <f>M18+N18</f>
        <v>6363</v>
      </c>
      <c r="P18" s="37">
        <v>0</v>
      </c>
      <c r="Q18" s="157">
        <f>O18+P18</f>
        <v>6363</v>
      </c>
      <c r="R18" s="39">
        <v>0</v>
      </c>
      <c r="S18" s="272">
        <v>0</v>
      </c>
      <c r="T18" s="34">
        <f>+R18+S18</f>
        <v>0</v>
      </c>
      <c r="U18" s="159">
        <v>160</v>
      </c>
      <c r="V18" s="34">
        <f>+T18+U18</f>
        <v>160</v>
      </c>
      <c r="W18" s="172">
        <f>(V18-Q18)/Q18*100</f>
        <v>-97.48546283199748</v>
      </c>
    </row>
    <row r="19" spans="2:23" ht="13.5" thickBot="1">
      <c r="B19" s="4" t="s">
        <v>24</v>
      </c>
      <c r="C19" s="32">
        <v>30</v>
      </c>
      <c r="D19" s="63">
        <v>30</v>
      </c>
      <c r="E19" s="34">
        <f>C19+D19</f>
        <v>60</v>
      </c>
      <c r="F19" s="88">
        <v>1</v>
      </c>
      <c r="G19" s="169">
        <v>1</v>
      </c>
      <c r="H19" s="54">
        <f>+F19+G19</f>
        <v>2</v>
      </c>
      <c r="I19" s="66">
        <f t="shared" si="4"/>
        <v>-96.66666666666667</v>
      </c>
      <c r="J19" s="53"/>
      <c r="L19" s="4" t="s">
        <v>24</v>
      </c>
      <c r="M19" s="32">
        <v>2759</v>
      </c>
      <c r="N19" s="39">
        <v>3021</v>
      </c>
      <c r="O19" s="36">
        <f>M19+N19</f>
        <v>5780</v>
      </c>
      <c r="P19" s="37">
        <v>0</v>
      </c>
      <c r="Q19" s="157">
        <f>O19+P19</f>
        <v>5780</v>
      </c>
      <c r="R19" s="39">
        <v>0</v>
      </c>
      <c r="S19" s="272">
        <v>0</v>
      </c>
      <c r="T19" s="34">
        <f>+R19+S19</f>
        <v>0</v>
      </c>
      <c r="U19" s="173">
        <v>146</v>
      </c>
      <c r="V19" s="34">
        <f>+T19+U19</f>
        <v>146</v>
      </c>
      <c r="W19" s="174">
        <f>(V19-Q19)/Q19*100</f>
        <v>-97.47404844290656</v>
      </c>
    </row>
    <row r="20" spans="2:23" ht="15.75" customHeight="1" thickBot="1" thickTop="1">
      <c r="B20" s="47" t="s">
        <v>25</v>
      </c>
      <c r="C20" s="167">
        <f aca="true" t="shared" si="5" ref="C20:H20">+C17+C18+C19</f>
        <v>94</v>
      </c>
      <c r="D20" s="52">
        <f t="shared" si="5"/>
        <v>94</v>
      </c>
      <c r="E20" s="50">
        <f t="shared" si="5"/>
        <v>188</v>
      </c>
      <c r="F20" s="167">
        <f t="shared" si="5"/>
        <v>6</v>
      </c>
      <c r="G20" s="138">
        <f t="shared" si="5"/>
        <v>5</v>
      </c>
      <c r="H20" s="175">
        <f t="shared" si="5"/>
        <v>11</v>
      </c>
      <c r="I20" s="67">
        <f t="shared" si="4"/>
        <v>-94.14893617021278</v>
      </c>
      <c r="J20" s="58"/>
      <c r="K20" s="59"/>
      <c r="L20" s="47" t="s">
        <v>25</v>
      </c>
      <c r="M20" s="48">
        <f aca="true" t="shared" si="6" ref="M20:V20">+M17+M18+M19</f>
        <v>9420</v>
      </c>
      <c r="N20" s="138">
        <f t="shared" si="6"/>
        <v>9177</v>
      </c>
      <c r="O20" s="50">
        <f t="shared" si="6"/>
        <v>18597</v>
      </c>
      <c r="P20" s="138">
        <f t="shared" si="6"/>
        <v>0</v>
      </c>
      <c r="Q20" s="50">
        <f t="shared" si="6"/>
        <v>18597</v>
      </c>
      <c r="R20" s="193">
        <f t="shared" si="6"/>
        <v>0</v>
      </c>
      <c r="S20" s="49">
        <f t="shared" si="6"/>
        <v>0</v>
      </c>
      <c r="T20" s="50">
        <f t="shared" si="6"/>
        <v>0</v>
      </c>
      <c r="U20" s="50">
        <f t="shared" si="6"/>
        <v>306</v>
      </c>
      <c r="V20" s="50">
        <f t="shared" si="6"/>
        <v>306</v>
      </c>
      <c r="W20" s="86">
        <f>(V20-Q20)/Q20*100</f>
        <v>-98.35457331827713</v>
      </c>
    </row>
    <row r="21" spans="2:23" ht="13.5" thickTop="1">
      <c r="B21" s="4" t="s">
        <v>26</v>
      </c>
      <c r="C21" s="168">
        <v>35</v>
      </c>
      <c r="D21" s="176">
        <v>36</v>
      </c>
      <c r="E21" s="34">
        <f>C21+D21</f>
        <v>71</v>
      </c>
      <c r="F21" s="32">
        <v>8</v>
      </c>
      <c r="G21" s="39">
        <v>8</v>
      </c>
      <c r="H21" s="287">
        <f>+F21+G21</f>
        <v>16</v>
      </c>
      <c r="I21" s="219">
        <f>(H21-E21)/E21*100</f>
        <v>-77.46478873239437</v>
      </c>
      <c r="L21" s="4" t="s">
        <v>26</v>
      </c>
      <c r="M21" s="177">
        <v>2809</v>
      </c>
      <c r="N21" s="156">
        <v>2868</v>
      </c>
      <c r="O21" s="34">
        <f>M21+N21</f>
        <v>5677</v>
      </c>
      <c r="P21" s="159">
        <v>0</v>
      </c>
      <c r="Q21" s="157">
        <f>O21+P21</f>
        <v>5677</v>
      </c>
      <c r="R21" s="39">
        <v>0</v>
      </c>
      <c r="S21" s="272">
        <v>0</v>
      </c>
      <c r="T21" s="34">
        <f>+R21+S21</f>
        <v>0</v>
      </c>
      <c r="U21" s="178">
        <v>5</v>
      </c>
      <c r="V21" s="34">
        <f>+T21+U21</f>
        <v>5</v>
      </c>
      <c r="W21" s="179">
        <f>(V21-Q21)/Q21*100</f>
        <v>-99.91192531266513</v>
      </c>
    </row>
    <row r="22" spans="2:23" ht="12.75">
      <c r="B22" s="4" t="s">
        <v>28</v>
      </c>
      <c r="C22" s="88">
        <v>33</v>
      </c>
      <c r="D22" s="176">
        <v>40</v>
      </c>
      <c r="E22" s="34">
        <f>C22+D22</f>
        <v>73</v>
      </c>
      <c r="F22" s="32">
        <v>1</v>
      </c>
      <c r="G22" s="33">
        <v>1</v>
      </c>
      <c r="H22" s="286">
        <f>+F22+G22</f>
        <v>2</v>
      </c>
      <c r="I22" s="219">
        <f>(H22-E22)/E22*100</f>
        <v>-97.26027397260275</v>
      </c>
      <c r="L22" s="4" t="s">
        <v>28</v>
      </c>
      <c r="M22" s="32">
        <v>3142</v>
      </c>
      <c r="N22" s="156">
        <v>2942</v>
      </c>
      <c r="O22" s="34">
        <f>M22+N22</f>
        <v>6084</v>
      </c>
      <c r="P22" s="159">
        <v>0</v>
      </c>
      <c r="Q22" s="157">
        <f>O22+P22</f>
        <v>6084</v>
      </c>
      <c r="R22" s="39">
        <v>1</v>
      </c>
      <c r="S22" s="272">
        <v>0</v>
      </c>
      <c r="T22" s="34">
        <f>+R22+S22</f>
        <v>1</v>
      </c>
      <c r="U22" s="159">
        <v>122</v>
      </c>
      <c r="V22" s="34">
        <f>+T22+U22</f>
        <v>123</v>
      </c>
      <c r="W22" s="174">
        <f>(V22-Q22)/Q22*100</f>
        <v>-97.97830374753451</v>
      </c>
    </row>
    <row r="23" spans="2:23" ht="13.5" thickBot="1">
      <c r="B23" s="4" t="s">
        <v>29</v>
      </c>
      <c r="C23" s="88">
        <v>40</v>
      </c>
      <c r="D23" s="176">
        <v>35</v>
      </c>
      <c r="E23" s="34">
        <f>C23+D23</f>
        <v>75</v>
      </c>
      <c r="F23" s="40">
        <v>5</v>
      </c>
      <c r="G23" s="33">
        <v>5</v>
      </c>
      <c r="H23" s="286">
        <f>+F23+G23</f>
        <v>10</v>
      </c>
      <c r="I23" s="280">
        <f t="shared" si="4"/>
        <v>-86.66666666666667</v>
      </c>
      <c r="L23" s="4" t="s">
        <v>29</v>
      </c>
      <c r="M23" s="32">
        <v>3113</v>
      </c>
      <c r="N23" s="156">
        <v>2962</v>
      </c>
      <c r="O23" s="34">
        <f>M23+N23</f>
        <v>6075</v>
      </c>
      <c r="P23" s="173">
        <v>0</v>
      </c>
      <c r="Q23" s="180">
        <f>O23+P23</f>
        <v>6075</v>
      </c>
      <c r="R23" s="39">
        <v>1</v>
      </c>
      <c r="S23" s="294">
        <v>3</v>
      </c>
      <c r="T23" s="34">
        <f>+R23+S23</f>
        <v>4</v>
      </c>
      <c r="U23" s="55">
        <v>107</v>
      </c>
      <c r="V23" s="34">
        <f>+T23+U23</f>
        <v>111</v>
      </c>
      <c r="W23" s="181">
        <f t="shared" si="2"/>
        <v>-98.17283950617283</v>
      </c>
    </row>
    <row r="24" spans="2:23" ht="14.25" thickBot="1" thickTop="1">
      <c r="B24" s="47" t="s">
        <v>30</v>
      </c>
      <c r="C24" s="43">
        <f aca="true" t="shared" si="7" ref="C24:H24">+C21+C22+C23</f>
        <v>108</v>
      </c>
      <c r="D24" s="56">
        <f t="shared" si="7"/>
        <v>111</v>
      </c>
      <c r="E24" s="56">
        <f t="shared" si="7"/>
        <v>219</v>
      </c>
      <c r="F24" s="43">
        <f t="shared" si="7"/>
        <v>14</v>
      </c>
      <c r="G24" s="136">
        <f t="shared" si="7"/>
        <v>14</v>
      </c>
      <c r="H24" s="44">
        <f t="shared" si="7"/>
        <v>28</v>
      </c>
      <c r="I24" s="67">
        <f t="shared" si="4"/>
        <v>-87.21461187214612</v>
      </c>
      <c r="L24" s="47" t="s">
        <v>30</v>
      </c>
      <c r="M24" s="48">
        <f aca="true" t="shared" si="8" ref="M24:V24">+M21+M22+M23</f>
        <v>9064</v>
      </c>
      <c r="N24" s="52">
        <f t="shared" si="8"/>
        <v>8772</v>
      </c>
      <c r="O24" s="138">
        <f t="shared" si="8"/>
        <v>17836</v>
      </c>
      <c r="P24" s="50">
        <f t="shared" si="8"/>
        <v>0</v>
      </c>
      <c r="Q24" s="138">
        <f t="shared" si="8"/>
        <v>17836</v>
      </c>
      <c r="R24" s="290">
        <f t="shared" si="8"/>
        <v>2</v>
      </c>
      <c r="S24" s="291">
        <f t="shared" si="8"/>
        <v>3</v>
      </c>
      <c r="T24" s="138">
        <f t="shared" si="8"/>
        <v>5</v>
      </c>
      <c r="U24" s="292">
        <f t="shared" si="8"/>
        <v>234</v>
      </c>
      <c r="V24" s="138">
        <f t="shared" si="8"/>
        <v>239</v>
      </c>
      <c r="W24" s="183">
        <f t="shared" si="2"/>
        <v>-98.66001345593183</v>
      </c>
    </row>
    <row r="25" spans="2:23" ht="14.25" thickBot="1" thickTop="1">
      <c r="B25" s="42" t="s">
        <v>69</v>
      </c>
      <c r="C25" s="43">
        <f aca="true" t="shared" si="9" ref="C25:H25">+C16+C20+C21+C22+C23</f>
        <v>342</v>
      </c>
      <c r="D25" s="43">
        <f t="shared" si="9"/>
        <v>344</v>
      </c>
      <c r="E25" s="43">
        <f t="shared" si="9"/>
        <v>686</v>
      </c>
      <c r="F25" s="83">
        <f t="shared" si="9"/>
        <v>45</v>
      </c>
      <c r="G25" s="84">
        <f t="shared" si="9"/>
        <v>47</v>
      </c>
      <c r="H25" s="85">
        <f t="shared" si="9"/>
        <v>92</v>
      </c>
      <c r="I25" s="67">
        <f>(H25-E25)/E25*100</f>
        <v>-86.58892128279884</v>
      </c>
      <c r="L25" s="42" t="s">
        <v>69</v>
      </c>
      <c r="M25" s="43">
        <f aca="true" t="shared" si="10" ref="M25:V25">+M16+M20+M21+M22+M23</f>
        <v>35116</v>
      </c>
      <c r="N25" s="162">
        <f t="shared" si="10"/>
        <v>28595</v>
      </c>
      <c r="O25" s="163">
        <f t="shared" si="10"/>
        <v>63711</v>
      </c>
      <c r="P25" s="163">
        <f t="shared" si="10"/>
        <v>11</v>
      </c>
      <c r="Q25" s="163">
        <f t="shared" si="10"/>
        <v>63722</v>
      </c>
      <c r="R25" s="43">
        <f t="shared" si="10"/>
        <v>6617</v>
      </c>
      <c r="S25" s="162">
        <f t="shared" si="10"/>
        <v>13</v>
      </c>
      <c r="T25" s="163">
        <f t="shared" si="10"/>
        <v>6630</v>
      </c>
      <c r="U25" s="163">
        <f t="shared" si="10"/>
        <v>771</v>
      </c>
      <c r="V25" s="163">
        <f t="shared" si="10"/>
        <v>7401</v>
      </c>
      <c r="W25" s="67">
        <f>(V25-Q25)/Q25*100</f>
        <v>-88.38548695897806</v>
      </c>
    </row>
    <row r="26" spans="2:23" ht="14.25" thickBot="1" thickTop="1">
      <c r="B26" s="42" t="s">
        <v>9</v>
      </c>
      <c r="C26" s="163">
        <f aca="true" t="shared" si="11" ref="C26:H26">C12+C16+C20+C24</f>
        <v>496</v>
      </c>
      <c r="D26" s="44">
        <f t="shared" si="11"/>
        <v>499</v>
      </c>
      <c r="E26" s="43">
        <f t="shared" si="11"/>
        <v>995</v>
      </c>
      <c r="F26" s="43">
        <f t="shared" si="11"/>
        <v>106</v>
      </c>
      <c r="G26" s="136">
        <f t="shared" si="11"/>
        <v>109</v>
      </c>
      <c r="H26" s="44">
        <f t="shared" si="11"/>
        <v>215</v>
      </c>
      <c r="I26" s="67">
        <f t="shared" si="4"/>
        <v>-78.39195979899498</v>
      </c>
      <c r="L26" s="42" t="s">
        <v>9</v>
      </c>
      <c r="M26" s="163">
        <f aca="true" t="shared" si="12" ref="M26:V26">M12+M16+M20+M24</f>
        <v>47212</v>
      </c>
      <c r="N26" s="162">
        <f t="shared" si="12"/>
        <v>47242</v>
      </c>
      <c r="O26" s="163">
        <f t="shared" si="12"/>
        <v>94454</v>
      </c>
      <c r="P26" s="163">
        <f t="shared" si="12"/>
        <v>158</v>
      </c>
      <c r="Q26" s="163">
        <f t="shared" si="12"/>
        <v>94612</v>
      </c>
      <c r="R26" s="45">
        <f t="shared" si="12"/>
        <v>11037</v>
      </c>
      <c r="S26" s="273">
        <f t="shared" si="12"/>
        <v>11125</v>
      </c>
      <c r="T26" s="45">
        <f t="shared" si="12"/>
        <v>22162</v>
      </c>
      <c r="U26" s="46">
        <f t="shared" si="12"/>
        <v>1505</v>
      </c>
      <c r="V26" s="162">
        <f t="shared" si="12"/>
        <v>23667</v>
      </c>
      <c r="W26" s="183">
        <f t="shared" si="2"/>
        <v>-74.98520272269901</v>
      </c>
    </row>
    <row r="27" spans="2:12" ht="13.5" thickTop="1">
      <c r="B27" s="68" t="s">
        <v>67</v>
      </c>
      <c r="L27" s="68" t="s">
        <v>67</v>
      </c>
    </row>
    <row r="28" spans="2:23" ht="12.75">
      <c r="B28" s="316" t="s">
        <v>31</v>
      </c>
      <c r="C28" s="316"/>
      <c r="D28" s="316"/>
      <c r="E28" s="316"/>
      <c r="F28" s="316"/>
      <c r="G28" s="316"/>
      <c r="H28" s="316"/>
      <c r="I28" s="316"/>
      <c r="L28" s="316" t="s">
        <v>32</v>
      </c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</row>
    <row r="29" spans="2:23" ht="15.75">
      <c r="B29" s="317" t="s">
        <v>33</v>
      </c>
      <c r="C29" s="317"/>
      <c r="D29" s="317"/>
      <c r="E29" s="317"/>
      <c r="F29" s="317"/>
      <c r="G29" s="317"/>
      <c r="H29" s="317"/>
      <c r="I29" s="317"/>
      <c r="L29" s="317" t="s">
        <v>34</v>
      </c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</row>
    <row r="30" ht="13.5" thickBot="1"/>
    <row r="31" spans="2:23" ht="17.25" thickBot="1" thickTop="1">
      <c r="B31" s="2"/>
      <c r="C31" s="318" t="s">
        <v>66</v>
      </c>
      <c r="D31" s="319"/>
      <c r="E31" s="320"/>
      <c r="F31" s="321" t="s">
        <v>65</v>
      </c>
      <c r="G31" s="322"/>
      <c r="H31" s="323"/>
      <c r="I31" s="3" t="s">
        <v>4</v>
      </c>
      <c r="L31" s="2"/>
      <c r="M31" s="324" t="s">
        <v>66</v>
      </c>
      <c r="N31" s="325"/>
      <c r="O31" s="325"/>
      <c r="P31" s="325"/>
      <c r="Q31" s="326"/>
      <c r="R31" s="327" t="s">
        <v>65</v>
      </c>
      <c r="S31" s="328"/>
      <c r="T31" s="328"/>
      <c r="U31" s="328"/>
      <c r="V31" s="329"/>
      <c r="W31" s="3" t="s">
        <v>4</v>
      </c>
    </row>
    <row r="32" spans="2:23" ht="13.5" thickTop="1">
      <c r="B32" s="4" t="s">
        <v>5</v>
      </c>
      <c r="C32" s="5"/>
      <c r="D32" s="6"/>
      <c r="E32" s="7"/>
      <c r="F32" s="5"/>
      <c r="G32" s="6"/>
      <c r="H32" s="7"/>
      <c r="I32" s="8" t="s">
        <v>6</v>
      </c>
      <c r="L32" s="4" t="s">
        <v>5</v>
      </c>
      <c r="M32" s="5"/>
      <c r="N32" s="9"/>
      <c r="O32" s="10"/>
      <c r="P32" s="11"/>
      <c r="Q32" s="12"/>
      <c r="R32" s="5"/>
      <c r="S32" s="9"/>
      <c r="T32" s="10"/>
      <c r="U32" s="11"/>
      <c r="V32" s="12"/>
      <c r="W32" s="8" t="s">
        <v>6</v>
      </c>
    </row>
    <row r="33" spans="2:23" ht="13.5" customHeight="1" thickBot="1">
      <c r="B33" s="13"/>
      <c r="C33" s="14" t="s">
        <v>7</v>
      </c>
      <c r="D33" s="297" t="s">
        <v>8</v>
      </c>
      <c r="E33" s="15" t="s">
        <v>9</v>
      </c>
      <c r="F33" s="14" t="s">
        <v>7</v>
      </c>
      <c r="G33" s="297" t="s">
        <v>8</v>
      </c>
      <c r="H33" s="15" t="s">
        <v>9</v>
      </c>
      <c r="I33" s="16"/>
      <c r="L33" s="13"/>
      <c r="M33" s="17" t="s">
        <v>10</v>
      </c>
      <c r="N33" s="18" t="s">
        <v>11</v>
      </c>
      <c r="O33" s="19" t="s">
        <v>12</v>
      </c>
      <c r="P33" s="20" t="s">
        <v>13</v>
      </c>
      <c r="Q33" s="21" t="s">
        <v>9</v>
      </c>
      <c r="R33" s="17" t="s">
        <v>10</v>
      </c>
      <c r="S33" s="18" t="s">
        <v>11</v>
      </c>
      <c r="T33" s="19" t="s">
        <v>12</v>
      </c>
      <c r="U33" s="20" t="s">
        <v>13</v>
      </c>
      <c r="V33" s="21" t="s">
        <v>9</v>
      </c>
      <c r="W33" s="16"/>
    </row>
    <row r="34" spans="2:23" ht="3" customHeight="1" thickTop="1">
      <c r="B34" s="4"/>
      <c r="C34" s="22"/>
      <c r="D34" s="23"/>
      <c r="E34" s="151"/>
      <c r="F34" s="22"/>
      <c r="G34" s="23"/>
      <c r="H34" s="24"/>
      <c r="I34" s="25"/>
      <c r="L34" s="4"/>
      <c r="M34" s="26"/>
      <c r="N34" s="27"/>
      <c r="O34" s="28"/>
      <c r="P34" s="153"/>
      <c r="Q34" s="30"/>
      <c r="R34" s="218"/>
      <c r="S34" s="27"/>
      <c r="T34" s="152"/>
      <c r="U34" s="153"/>
      <c r="V34" s="152"/>
      <c r="W34" s="11"/>
    </row>
    <row r="35" spans="2:23" ht="13.5" customHeight="1">
      <c r="B35" s="4" t="s">
        <v>14</v>
      </c>
      <c r="C35" s="78">
        <v>405</v>
      </c>
      <c r="D35" s="101">
        <v>404</v>
      </c>
      <c r="E35" s="184">
        <f>C35+D35</f>
        <v>809</v>
      </c>
      <c r="F35" s="32">
        <v>457</v>
      </c>
      <c r="G35" s="63">
        <v>456</v>
      </c>
      <c r="H35" s="34">
        <f>+F35+G35</f>
        <v>913</v>
      </c>
      <c r="I35" s="66">
        <f aca="true" t="shared" si="13" ref="I35:I41">(H35-E35)/E35*100</f>
        <v>12.855377008652658</v>
      </c>
      <c r="L35" s="4" t="s">
        <v>14</v>
      </c>
      <c r="M35" s="32">
        <v>47073</v>
      </c>
      <c r="N35" s="39">
        <v>47901</v>
      </c>
      <c r="O35" s="54">
        <f>+M35+N35</f>
        <v>94974</v>
      </c>
      <c r="P35" s="37">
        <v>0</v>
      </c>
      <c r="Q35" s="38">
        <f>O35+P35</f>
        <v>94974</v>
      </c>
      <c r="R35" s="32">
        <v>61986</v>
      </c>
      <c r="S35" s="39">
        <v>61522</v>
      </c>
      <c r="T35" s="54">
        <f>+R35+S35</f>
        <v>123508</v>
      </c>
      <c r="U35" s="37"/>
      <c r="V35" s="34">
        <f>+T35+U35</f>
        <v>123508</v>
      </c>
      <c r="W35" s="66">
        <f>(V35-Q35)/Q35*100</f>
        <v>30.044012045401903</v>
      </c>
    </row>
    <row r="36" spans="2:23" ht="12.75">
      <c r="B36" s="4" t="s">
        <v>15</v>
      </c>
      <c r="C36" s="78">
        <v>424</v>
      </c>
      <c r="D36" s="101">
        <v>424</v>
      </c>
      <c r="E36" s="92">
        <f>C36+D36</f>
        <v>848</v>
      </c>
      <c r="F36" s="32">
        <v>462</v>
      </c>
      <c r="G36" s="63">
        <v>461</v>
      </c>
      <c r="H36" s="34">
        <f>+F36+G36</f>
        <v>923</v>
      </c>
      <c r="I36" s="66">
        <f t="shared" si="13"/>
        <v>8.84433962264151</v>
      </c>
      <c r="L36" s="4" t="s">
        <v>15</v>
      </c>
      <c r="M36" s="32">
        <v>42486</v>
      </c>
      <c r="N36" s="39">
        <v>44817</v>
      </c>
      <c r="O36" s="54">
        <f>+M36+N36</f>
        <v>87303</v>
      </c>
      <c r="P36" s="37">
        <v>101</v>
      </c>
      <c r="Q36" s="38">
        <f>O36+P36</f>
        <v>87404</v>
      </c>
      <c r="R36" s="32">
        <v>54653</v>
      </c>
      <c r="S36" s="39">
        <v>58771</v>
      </c>
      <c r="T36" s="54">
        <f>+R36+S36</f>
        <v>113424</v>
      </c>
      <c r="U36" s="37">
        <v>2</v>
      </c>
      <c r="V36" s="34">
        <f>+T36+U36</f>
        <v>113426</v>
      </c>
      <c r="W36" s="66">
        <f>(V36-Q36)/Q36*100</f>
        <v>29.772092810397695</v>
      </c>
    </row>
    <row r="37" spans="2:23" ht="13.5" thickBot="1">
      <c r="B37" s="4" t="s">
        <v>16</v>
      </c>
      <c r="C37" s="81">
        <v>454</v>
      </c>
      <c r="D37" s="101">
        <v>452</v>
      </c>
      <c r="E37" s="92">
        <f>C37+D37</f>
        <v>906</v>
      </c>
      <c r="F37" s="32">
        <v>463</v>
      </c>
      <c r="G37" s="63">
        <v>461</v>
      </c>
      <c r="H37" s="34">
        <f>+F37+G37</f>
        <v>924</v>
      </c>
      <c r="I37" s="66">
        <f t="shared" si="13"/>
        <v>1.9867549668874174</v>
      </c>
      <c r="L37" s="4" t="s">
        <v>16</v>
      </c>
      <c r="M37" s="40">
        <v>52064</v>
      </c>
      <c r="N37" s="39">
        <v>47751</v>
      </c>
      <c r="O37" s="54">
        <f>+M37+N37</f>
        <v>99815</v>
      </c>
      <c r="P37" s="55">
        <v>312</v>
      </c>
      <c r="Q37" s="38">
        <f>+O37+P37</f>
        <v>100127</v>
      </c>
      <c r="R37" s="40">
        <v>59459</v>
      </c>
      <c r="S37" s="39">
        <v>55091</v>
      </c>
      <c r="T37" s="54">
        <f>+R37+S37</f>
        <v>114550</v>
      </c>
      <c r="U37" s="55">
        <v>111</v>
      </c>
      <c r="V37" s="34">
        <f>+T37+U37</f>
        <v>114661</v>
      </c>
      <c r="W37" s="66">
        <f>(V37-Q37)/Q37*100</f>
        <v>14.515565232155165</v>
      </c>
    </row>
    <row r="38" spans="2:23" ht="14.25" thickBot="1" thickTop="1">
      <c r="B38" s="42" t="s">
        <v>17</v>
      </c>
      <c r="C38" s="43">
        <f>C35+C36+C37</f>
        <v>1283</v>
      </c>
      <c r="D38" s="44">
        <f>D35+D36+D37</f>
        <v>1280</v>
      </c>
      <c r="E38" s="43">
        <f>+E35+E36+E37</f>
        <v>2563</v>
      </c>
      <c r="F38" s="43">
        <f>+F35+F36+F37</f>
        <v>1382</v>
      </c>
      <c r="G38" s="44">
        <f>+G35+G36+G37</f>
        <v>1378</v>
      </c>
      <c r="H38" s="43">
        <f>+H35+H36+H37</f>
        <v>2760</v>
      </c>
      <c r="I38" s="67">
        <f t="shared" si="13"/>
        <v>7.686305111197815</v>
      </c>
      <c r="L38" s="42" t="s">
        <v>59</v>
      </c>
      <c r="M38" s="43">
        <f aca="true" t="shared" si="14" ref="M38:V38">+M35+M36+M37</f>
        <v>141623</v>
      </c>
      <c r="N38" s="44">
        <f t="shared" si="14"/>
        <v>140469</v>
      </c>
      <c r="O38" s="43">
        <f t="shared" si="14"/>
        <v>282092</v>
      </c>
      <c r="P38" s="43">
        <f t="shared" si="14"/>
        <v>413</v>
      </c>
      <c r="Q38" s="43">
        <f t="shared" si="14"/>
        <v>282505</v>
      </c>
      <c r="R38" s="43">
        <f t="shared" si="14"/>
        <v>176098</v>
      </c>
      <c r="S38" s="44">
        <f t="shared" si="14"/>
        <v>175384</v>
      </c>
      <c r="T38" s="43">
        <f t="shared" si="14"/>
        <v>351482</v>
      </c>
      <c r="U38" s="43">
        <f t="shared" si="14"/>
        <v>113</v>
      </c>
      <c r="V38" s="43">
        <f t="shared" si="14"/>
        <v>351595</v>
      </c>
      <c r="W38" s="67">
        <f>(V38-Q38)/Q38*100</f>
        <v>24.456204314967877</v>
      </c>
    </row>
    <row r="39" spans="2:23" ht="13.5" thickTop="1">
      <c r="B39" s="4" t="s">
        <v>18</v>
      </c>
      <c r="C39" s="78">
        <v>449</v>
      </c>
      <c r="D39" s="101">
        <v>447</v>
      </c>
      <c r="E39" s="80">
        <f>C39+D39</f>
        <v>896</v>
      </c>
      <c r="F39" s="78">
        <v>440</v>
      </c>
      <c r="G39" s="101">
        <v>442</v>
      </c>
      <c r="H39" s="80">
        <f>+F39+G39</f>
        <v>882</v>
      </c>
      <c r="I39" s="164">
        <f t="shared" si="13"/>
        <v>-1.5625</v>
      </c>
      <c r="L39" s="4" t="s">
        <v>18</v>
      </c>
      <c r="M39" s="32">
        <v>45309</v>
      </c>
      <c r="N39" s="39">
        <v>48814</v>
      </c>
      <c r="O39" s="36">
        <f>+M39+N39</f>
        <v>94123</v>
      </c>
      <c r="P39" s="37">
        <v>0</v>
      </c>
      <c r="Q39" s="34">
        <f>O39+P39</f>
        <v>94123</v>
      </c>
      <c r="R39" s="32">
        <v>55499</v>
      </c>
      <c r="S39" s="135">
        <v>59124</v>
      </c>
      <c r="T39" s="187">
        <f>+R39+S39</f>
        <v>114623</v>
      </c>
      <c r="U39" s="134">
        <v>0</v>
      </c>
      <c r="V39" s="187">
        <f>+T39+U39</f>
        <v>114623</v>
      </c>
      <c r="W39" s="66">
        <f aca="true" t="shared" si="15" ref="W39:W52">(V39-Q39)/Q39*100</f>
        <v>21.78001126185948</v>
      </c>
    </row>
    <row r="40" spans="2:23" ht="12.75">
      <c r="B40" s="4" t="s">
        <v>19</v>
      </c>
      <c r="C40" s="78">
        <v>414</v>
      </c>
      <c r="D40" s="101">
        <v>415</v>
      </c>
      <c r="E40" s="80">
        <f>C40+D40</f>
        <v>829</v>
      </c>
      <c r="F40" s="32">
        <v>443</v>
      </c>
      <c r="G40" s="63">
        <v>442</v>
      </c>
      <c r="H40" s="80">
        <f>+F40+G40</f>
        <v>885</v>
      </c>
      <c r="I40" s="66">
        <f t="shared" si="13"/>
        <v>6.7551266586248495</v>
      </c>
      <c r="L40" s="4" t="s">
        <v>19</v>
      </c>
      <c r="M40" s="32">
        <v>43513</v>
      </c>
      <c r="N40" s="39">
        <v>43930</v>
      </c>
      <c r="O40" s="36">
        <f>+M40+N40</f>
        <v>87443</v>
      </c>
      <c r="P40" s="37">
        <v>9</v>
      </c>
      <c r="Q40" s="34">
        <f>O40+P40</f>
        <v>87452</v>
      </c>
      <c r="R40" s="186">
        <v>57589</v>
      </c>
      <c r="S40" s="112">
        <v>58223</v>
      </c>
      <c r="T40" s="187">
        <f>+S40+R40</f>
        <v>115812</v>
      </c>
      <c r="U40" s="112">
        <v>0</v>
      </c>
      <c r="V40" s="187">
        <f>+T40+U40</f>
        <v>115812</v>
      </c>
      <c r="W40" s="66">
        <f t="shared" si="15"/>
        <v>32.429218314046565</v>
      </c>
    </row>
    <row r="41" spans="2:23" ht="13.5" thickBot="1">
      <c r="B41" s="13" t="s">
        <v>20</v>
      </c>
      <c r="C41" s="81">
        <v>464</v>
      </c>
      <c r="D41" s="165">
        <v>466</v>
      </c>
      <c r="E41" s="80">
        <f>C41+D41</f>
        <v>930</v>
      </c>
      <c r="F41" s="73">
        <v>489</v>
      </c>
      <c r="G41" s="63">
        <v>487</v>
      </c>
      <c r="H41" s="80">
        <f>+F41+G41</f>
        <v>976</v>
      </c>
      <c r="I41" s="66">
        <f t="shared" si="13"/>
        <v>4.946236559139785</v>
      </c>
      <c r="L41" s="96" t="s">
        <v>20</v>
      </c>
      <c r="M41" s="32">
        <v>54242</v>
      </c>
      <c r="N41" s="39">
        <v>56128</v>
      </c>
      <c r="O41" s="36">
        <f>+M41+N41</f>
        <v>110370</v>
      </c>
      <c r="P41" s="37">
        <v>5</v>
      </c>
      <c r="Q41" s="34">
        <f>O41+P41</f>
        <v>110375</v>
      </c>
      <c r="R41" s="40">
        <v>68445</v>
      </c>
      <c r="S41" s="135">
        <v>70064</v>
      </c>
      <c r="T41" s="187">
        <f>+S41+R41</f>
        <v>138509</v>
      </c>
      <c r="U41" s="271">
        <v>0</v>
      </c>
      <c r="V41" s="187">
        <f>+T41+U41</f>
        <v>138509</v>
      </c>
      <c r="W41" s="66">
        <f t="shared" si="15"/>
        <v>25.489467723669307</v>
      </c>
    </row>
    <row r="42" spans="2:23" ht="14.25" thickBot="1" thickTop="1">
      <c r="B42" s="42" t="s">
        <v>21</v>
      </c>
      <c r="C42" s="83">
        <f>C39+C40+C41</f>
        <v>1327</v>
      </c>
      <c r="D42" s="84">
        <f>D39+D40+D41</f>
        <v>1328</v>
      </c>
      <c r="E42" s="94">
        <f>E40+E39+E41</f>
        <v>2655</v>
      </c>
      <c r="F42" s="189">
        <f>F40+F39+F41</f>
        <v>1372</v>
      </c>
      <c r="G42" s="52">
        <f>G40+G39+G41</f>
        <v>1371</v>
      </c>
      <c r="H42" s="48">
        <f>H40+H39+H41</f>
        <v>2743</v>
      </c>
      <c r="I42" s="86">
        <f aca="true" t="shared" si="16" ref="I42:I48">(H42-E42)*100/E42</f>
        <v>3.3145009416195856</v>
      </c>
      <c r="L42" s="47" t="s">
        <v>57</v>
      </c>
      <c r="M42" s="43">
        <f>M39+M40+M41</f>
        <v>143064</v>
      </c>
      <c r="N42" s="44">
        <f>N39+N40+N41</f>
        <v>148872</v>
      </c>
      <c r="O42" s="43">
        <f>O39+O40+O41</f>
        <v>291936</v>
      </c>
      <c r="P42" s="43">
        <f>P39+P40+P41</f>
        <v>14</v>
      </c>
      <c r="Q42" s="43">
        <f>Q39+Q40+Q41</f>
        <v>291950</v>
      </c>
      <c r="R42" s="43">
        <f>R40+R39+R41</f>
        <v>181533</v>
      </c>
      <c r="S42" s="182">
        <f>S40+S39+S41</f>
        <v>187411</v>
      </c>
      <c r="T42" s="46">
        <f>T40+T39+T41</f>
        <v>368944</v>
      </c>
      <c r="U42" s="311">
        <f>U40+U39+U41</f>
        <v>0</v>
      </c>
      <c r="V42" s="46">
        <f>V40+V39+V41</f>
        <v>368944</v>
      </c>
      <c r="W42" s="67">
        <f t="shared" si="15"/>
        <v>26.372324028087</v>
      </c>
    </row>
    <row r="43" spans="2:23" ht="13.5" thickTop="1">
      <c r="B43" s="4" t="s">
        <v>22</v>
      </c>
      <c r="C43" s="78">
        <v>456</v>
      </c>
      <c r="D43" s="79">
        <v>455</v>
      </c>
      <c r="E43" s="80">
        <f>C43+D43</f>
        <v>911</v>
      </c>
      <c r="F43" s="177">
        <v>465</v>
      </c>
      <c r="G43" s="63">
        <v>466</v>
      </c>
      <c r="H43" s="34">
        <f>+F43+G43</f>
        <v>931</v>
      </c>
      <c r="I43" s="66">
        <f t="shared" si="16"/>
        <v>2.1953896816684964</v>
      </c>
      <c r="L43" s="4" t="s">
        <v>22</v>
      </c>
      <c r="M43" s="32">
        <v>58738</v>
      </c>
      <c r="N43" s="39">
        <v>60487</v>
      </c>
      <c r="O43" s="36">
        <f>+M43+N43</f>
        <v>119225</v>
      </c>
      <c r="P43" s="37">
        <v>0</v>
      </c>
      <c r="Q43" s="34">
        <f>+O43+P43</f>
        <v>119225</v>
      </c>
      <c r="R43" s="185">
        <v>63103</v>
      </c>
      <c r="S43" s="39">
        <v>65435</v>
      </c>
      <c r="T43" s="190">
        <f>+R43+S43</f>
        <v>128538</v>
      </c>
      <c r="U43" s="39">
        <v>0</v>
      </c>
      <c r="V43" s="190">
        <f>+T43+U43</f>
        <v>128538</v>
      </c>
      <c r="W43" s="90">
        <f t="shared" si="15"/>
        <v>7.8112811910253726</v>
      </c>
    </row>
    <row r="44" spans="2:23" ht="12.75">
      <c r="B44" s="4" t="s">
        <v>23</v>
      </c>
      <c r="C44" s="32">
        <v>451</v>
      </c>
      <c r="D44" s="33">
        <v>452</v>
      </c>
      <c r="E44" s="34">
        <f>C44+D44</f>
        <v>903</v>
      </c>
      <c r="F44" s="32">
        <v>464</v>
      </c>
      <c r="G44" s="63">
        <v>464</v>
      </c>
      <c r="H44" s="34">
        <f>+F44+G44</f>
        <v>928</v>
      </c>
      <c r="I44" s="66">
        <f t="shared" si="16"/>
        <v>2.768549280177187</v>
      </c>
      <c r="L44" s="4" t="s">
        <v>23</v>
      </c>
      <c r="M44" s="32">
        <v>52843</v>
      </c>
      <c r="N44" s="39">
        <v>53409</v>
      </c>
      <c r="O44" s="36">
        <f>+M44+N44</f>
        <v>106252</v>
      </c>
      <c r="P44" s="37">
        <v>0</v>
      </c>
      <c r="Q44" s="34">
        <f>+O44+P44</f>
        <v>106252</v>
      </c>
      <c r="R44" s="32">
        <v>60420</v>
      </c>
      <c r="S44" s="39">
        <v>60741</v>
      </c>
      <c r="T44" s="190">
        <f>+R44+S44</f>
        <v>121161</v>
      </c>
      <c r="U44" s="39">
        <v>179</v>
      </c>
      <c r="V44" s="190">
        <f>+T44+U44</f>
        <v>121340</v>
      </c>
      <c r="W44" s="219">
        <f>(V44-Q44)/Q44*100</f>
        <v>14.200203290291006</v>
      </c>
    </row>
    <row r="45" spans="2:23" ht="13.5" thickBot="1">
      <c r="B45" s="4" t="s">
        <v>24</v>
      </c>
      <c r="C45" s="73">
        <v>449</v>
      </c>
      <c r="D45" s="33">
        <v>449</v>
      </c>
      <c r="E45" s="34">
        <f>C45+D45</f>
        <v>898</v>
      </c>
      <c r="F45" s="32">
        <v>415</v>
      </c>
      <c r="G45" s="191">
        <v>414</v>
      </c>
      <c r="H45" s="34">
        <f>+F45+G45</f>
        <v>829</v>
      </c>
      <c r="I45" s="91">
        <f t="shared" si="16"/>
        <v>-7.6837416481069045</v>
      </c>
      <c r="L45" s="4" t="s">
        <v>24</v>
      </c>
      <c r="M45" s="97">
        <v>47761</v>
      </c>
      <c r="N45" s="39">
        <v>47633</v>
      </c>
      <c r="O45" s="36">
        <f>+M45+N45</f>
        <v>95394</v>
      </c>
      <c r="P45" s="98">
        <v>0</v>
      </c>
      <c r="Q45" s="34">
        <f>+O45+P45</f>
        <v>95394</v>
      </c>
      <c r="R45" s="32">
        <v>49770</v>
      </c>
      <c r="S45" s="39">
        <v>49746</v>
      </c>
      <c r="T45" s="190">
        <f>+R45+S45</f>
        <v>99516</v>
      </c>
      <c r="U45" s="192">
        <v>0</v>
      </c>
      <c r="V45" s="190">
        <f>+T45+U45</f>
        <v>99516</v>
      </c>
      <c r="W45" s="280">
        <f>(V45-Q45)/Q45*100</f>
        <v>4.321026479652809</v>
      </c>
    </row>
    <row r="46" spans="2:23" ht="14.25" thickBot="1" thickTop="1">
      <c r="B46" s="47" t="s">
        <v>25</v>
      </c>
      <c r="C46" s="48">
        <f aca="true" t="shared" si="17" ref="C46:H46">+C43+C44+C45</f>
        <v>1356</v>
      </c>
      <c r="D46" s="52">
        <f t="shared" si="17"/>
        <v>1356</v>
      </c>
      <c r="E46" s="48">
        <f t="shared" si="17"/>
        <v>2712</v>
      </c>
      <c r="F46" s="167">
        <f t="shared" si="17"/>
        <v>1344</v>
      </c>
      <c r="G46" s="138">
        <f t="shared" si="17"/>
        <v>1344</v>
      </c>
      <c r="H46" s="139">
        <f t="shared" si="17"/>
        <v>2688</v>
      </c>
      <c r="I46" s="67">
        <f t="shared" si="16"/>
        <v>-0.8849557522123894</v>
      </c>
      <c r="L46" s="47" t="s">
        <v>25</v>
      </c>
      <c r="M46" s="167">
        <f aca="true" t="shared" si="18" ref="M46:V46">+M43+M44+M45</f>
        <v>159342</v>
      </c>
      <c r="N46" s="52">
        <f t="shared" si="18"/>
        <v>161529</v>
      </c>
      <c r="O46" s="193">
        <f t="shared" si="18"/>
        <v>320871</v>
      </c>
      <c r="P46" s="50">
        <f t="shared" si="18"/>
        <v>0</v>
      </c>
      <c r="Q46" s="138">
        <f t="shared" si="18"/>
        <v>320871</v>
      </c>
      <c r="R46" s="274">
        <f t="shared" si="18"/>
        <v>173293</v>
      </c>
      <c r="S46" s="138">
        <f t="shared" si="18"/>
        <v>175922</v>
      </c>
      <c r="T46" s="50">
        <f t="shared" si="18"/>
        <v>349215</v>
      </c>
      <c r="U46" s="138">
        <f t="shared" si="18"/>
        <v>179</v>
      </c>
      <c r="V46" s="139">
        <f t="shared" si="18"/>
        <v>349394</v>
      </c>
      <c r="W46" s="67">
        <f>(V46-Q46)/Q46*100</f>
        <v>8.889242094174918</v>
      </c>
    </row>
    <row r="47" spans="2:23" ht="13.5" thickTop="1">
      <c r="B47" s="4" t="s">
        <v>26</v>
      </c>
      <c r="C47" s="154">
        <v>482</v>
      </c>
      <c r="D47" s="63">
        <v>481</v>
      </c>
      <c r="E47" s="34">
        <f>C47+D47</f>
        <v>963</v>
      </c>
      <c r="F47" s="32">
        <v>346</v>
      </c>
      <c r="G47" s="63">
        <v>345</v>
      </c>
      <c r="H47" s="287">
        <f>+F47+G47</f>
        <v>691</v>
      </c>
      <c r="I47" s="66">
        <f t="shared" si="16"/>
        <v>-28.245067497403944</v>
      </c>
      <c r="L47" s="4" t="s">
        <v>26</v>
      </c>
      <c r="M47" s="106">
        <v>56470</v>
      </c>
      <c r="N47" s="39">
        <v>56373</v>
      </c>
      <c r="O47" s="194">
        <f>+M47+N47</f>
        <v>112843</v>
      </c>
      <c r="P47" s="159">
        <v>69</v>
      </c>
      <c r="Q47" s="194">
        <f>+O47+P47</f>
        <v>112912</v>
      </c>
      <c r="R47" s="32">
        <v>51532</v>
      </c>
      <c r="S47" s="39">
        <v>51946</v>
      </c>
      <c r="T47" s="54">
        <f>+R47+S47</f>
        <v>103478</v>
      </c>
      <c r="U47" s="62">
        <v>6</v>
      </c>
      <c r="V47" s="34">
        <f>+T47+U47</f>
        <v>103484</v>
      </c>
      <c r="W47" s="219">
        <f>(V47-Q47)/Q47*100</f>
        <v>-8.349865381890321</v>
      </c>
    </row>
    <row r="48" spans="2:23" ht="12.75">
      <c r="B48" s="4" t="s">
        <v>28</v>
      </c>
      <c r="C48" s="154">
        <v>484</v>
      </c>
      <c r="D48" s="63">
        <v>477</v>
      </c>
      <c r="E48" s="34">
        <f>C48+D48</f>
        <v>961</v>
      </c>
      <c r="F48" s="32">
        <v>309</v>
      </c>
      <c r="G48" s="63">
        <v>310</v>
      </c>
      <c r="H48" s="190">
        <f>+F48+G48</f>
        <v>619</v>
      </c>
      <c r="I48" s="66">
        <f t="shared" si="16"/>
        <v>-35.587929240374606</v>
      </c>
      <c r="L48" s="4" t="s">
        <v>28</v>
      </c>
      <c r="M48" s="32">
        <v>58943</v>
      </c>
      <c r="N48" s="39">
        <v>60166</v>
      </c>
      <c r="O48" s="194">
        <f>+M48+N48</f>
        <v>119109</v>
      </c>
      <c r="P48" s="159">
        <v>0</v>
      </c>
      <c r="Q48" s="195">
        <f>+O48+P48</f>
        <v>119109</v>
      </c>
      <c r="R48" s="32">
        <v>48788</v>
      </c>
      <c r="S48" s="39">
        <v>49457</v>
      </c>
      <c r="T48" s="54">
        <f>+R48+S48</f>
        <v>98245</v>
      </c>
      <c r="U48" s="37">
        <v>0</v>
      </c>
      <c r="V48" s="34">
        <f>+T48+U48</f>
        <v>98245</v>
      </c>
      <c r="W48" s="219">
        <f>(V48-Q48)/Q48*100</f>
        <v>-17.516728374849926</v>
      </c>
    </row>
    <row r="49" spans="2:23" ht="13.5" thickBot="1">
      <c r="B49" s="4" t="s">
        <v>29</v>
      </c>
      <c r="C49" s="32">
        <v>447</v>
      </c>
      <c r="D49" s="191">
        <v>452</v>
      </c>
      <c r="E49" s="34">
        <f>C49+D49</f>
        <v>899</v>
      </c>
      <c r="F49" s="32">
        <v>277</v>
      </c>
      <c r="G49" s="63">
        <v>277</v>
      </c>
      <c r="H49" s="190">
        <f>+F49+G49</f>
        <v>554</v>
      </c>
      <c r="I49" s="66">
        <f>(H49-E49)*100/E49</f>
        <v>-38.37597330367075</v>
      </c>
      <c r="L49" s="4" t="s">
        <v>29</v>
      </c>
      <c r="M49" s="32">
        <v>56641</v>
      </c>
      <c r="N49" s="39">
        <v>57077</v>
      </c>
      <c r="O49" s="54">
        <f>+M49+N49</f>
        <v>113718</v>
      </c>
      <c r="P49" s="173">
        <v>2</v>
      </c>
      <c r="Q49" s="34">
        <f>+O49+P49</f>
        <v>113720</v>
      </c>
      <c r="R49" s="40">
        <v>42883</v>
      </c>
      <c r="S49" s="39">
        <v>41821</v>
      </c>
      <c r="T49" s="54">
        <f>+R49+S49</f>
        <v>84704</v>
      </c>
      <c r="U49" s="55">
        <v>53</v>
      </c>
      <c r="V49" s="34">
        <f>+T49+U49</f>
        <v>84757</v>
      </c>
      <c r="W49" s="280">
        <f t="shared" si="15"/>
        <v>-25.46869504045023</v>
      </c>
    </row>
    <row r="50" spans="2:23" ht="14.25" thickBot="1" thickTop="1">
      <c r="B50" s="47" t="s">
        <v>30</v>
      </c>
      <c r="C50" s="43">
        <f aca="true" t="shared" si="19" ref="C50:H50">+C47+C48+C49</f>
        <v>1413</v>
      </c>
      <c r="D50" s="56">
        <f t="shared" si="19"/>
        <v>1410</v>
      </c>
      <c r="E50" s="56">
        <f t="shared" si="19"/>
        <v>2823</v>
      </c>
      <c r="F50" s="44">
        <f t="shared" si="19"/>
        <v>932</v>
      </c>
      <c r="G50" s="56">
        <f t="shared" si="19"/>
        <v>932</v>
      </c>
      <c r="H50" s="56">
        <f t="shared" si="19"/>
        <v>1864</v>
      </c>
      <c r="I50" s="67">
        <f>(H50-E50)*100/E50</f>
        <v>-33.97095288699965</v>
      </c>
      <c r="L50" s="47" t="s">
        <v>30</v>
      </c>
      <c r="M50" s="43">
        <f aca="true" t="shared" si="20" ref="M50:V50">+M47+M48+M49</f>
        <v>172054</v>
      </c>
      <c r="N50" s="44">
        <f t="shared" si="20"/>
        <v>173616</v>
      </c>
      <c r="O50" s="43">
        <f t="shared" si="20"/>
        <v>345670</v>
      </c>
      <c r="P50" s="43">
        <f t="shared" si="20"/>
        <v>71</v>
      </c>
      <c r="Q50" s="43">
        <f t="shared" si="20"/>
        <v>345741</v>
      </c>
      <c r="R50" s="43">
        <f t="shared" si="20"/>
        <v>143203</v>
      </c>
      <c r="S50" s="44">
        <f t="shared" si="20"/>
        <v>143224</v>
      </c>
      <c r="T50" s="43">
        <f t="shared" si="20"/>
        <v>286427</v>
      </c>
      <c r="U50" s="43">
        <f t="shared" si="20"/>
        <v>59</v>
      </c>
      <c r="V50" s="43">
        <f t="shared" si="20"/>
        <v>286486</v>
      </c>
      <c r="W50" s="67">
        <f t="shared" si="15"/>
        <v>-17.138551690427228</v>
      </c>
    </row>
    <row r="51" spans="2:23" ht="14.25" thickBot="1" thickTop="1">
      <c r="B51" s="42" t="s">
        <v>69</v>
      </c>
      <c r="C51" s="43">
        <f aca="true" t="shared" si="21" ref="C51:H51">+C42+C46+C47+C48+C49</f>
        <v>4096</v>
      </c>
      <c r="D51" s="43">
        <f t="shared" si="21"/>
        <v>4094</v>
      </c>
      <c r="E51" s="43">
        <f t="shared" si="21"/>
        <v>8190</v>
      </c>
      <c r="F51" s="83">
        <f t="shared" si="21"/>
        <v>3648</v>
      </c>
      <c r="G51" s="84">
        <f t="shared" si="21"/>
        <v>3647</v>
      </c>
      <c r="H51" s="85">
        <f t="shared" si="21"/>
        <v>7295</v>
      </c>
      <c r="I51" s="67">
        <f>(H51-E51)/E51*100</f>
        <v>-10.927960927960928</v>
      </c>
      <c r="L51" s="42" t="s">
        <v>69</v>
      </c>
      <c r="M51" s="43">
        <f aca="true" t="shared" si="22" ref="M51:V51">+M42+M46+M47+M48+M49</f>
        <v>474460</v>
      </c>
      <c r="N51" s="162">
        <f t="shared" si="22"/>
        <v>484017</v>
      </c>
      <c r="O51" s="163">
        <f t="shared" si="22"/>
        <v>958477</v>
      </c>
      <c r="P51" s="163">
        <f t="shared" si="22"/>
        <v>85</v>
      </c>
      <c r="Q51" s="163">
        <f t="shared" si="22"/>
        <v>958562</v>
      </c>
      <c r="R51" s="43">
        <f t="shared" si="22"/>
        <v>498029</v>
      </c>
      <c r="S51" s="162">
        <f t="shared" si="22"/>
        <v>506557</v>
      </c>
      <c r="T51" s="163">
        <f t="shared" si="22"/>
        <v>1004586</v>
      </c>
      <c r="U51" s="163">
        <f t="shared" si="22"/>
        <v>238</v>
      </c>
      <c r="V51" s="163">
        <f t="shared" si="22"/>
        <v>1004824</v>
      </c>
      <c r="W51" s="67">
        <f>(V51-Q51)/Q51*100</f>
        <v>4.826187560116091</v>
      </c>
    </row>
    <row r="52" spans="2:23" ht="14.25" thickBot="1" thickTop="1">
      <c r="B52" s="42" t="s">
        <v>9</v>
      </c>
      <c r="C52" s="43">
        <f aca="true" t="shared" si="23" ref="C52:H52">C38+C42+C46+C50</f>
        <v>5379</v>
      </c>
      <c r="D52" s="44">
        <f t="shared" si="23"/>
        <v>5374</v>
      </c>
      <c r="E52" s="43">
        <f t="shared" si="23"/>
        <v>10753</v>
      </c>
      <c r="F52" s="43">
        <f t="shared" si="23"/>
        <v>5030</v>
      </c>
      <c r="G52" s="44">
        <f t="shared" si="23"/>
        <v>5025</v>
      </c>
      <c r="H52" s="43">
        <f t="shared" si="23"/>
        <v>10055</v>
      </c>
      <c r="I52" s="67">
        <f>(H52-E52)*100/E52</f>
        <v>-6.491211754859109</v>
      </c>
      <c r="L52" s="42" t="s">
        <v>9</v>
      </c>
      <c r="M52" s="43">
        <f aca="true" t="shared" si="24" ref="M52:V52">M38+M42+M46+M50</f>
        <v>616083</v>
      </c>
      <c r="N52" s="44">
        <f t="shared" si="24"/>
        <v>624486</v>
      </c>
      <c r="O52" s="43">
        <f t="shared" si="24"/>
        <v>1240569</v>
      </c>
      <c r="P52" s="43">
        <f t="shared" si="24"/>
        <v>498</v>
      </c>
      <c r="Q52" s="43">
        <f t="shared" si="24"/>
        <v>1241067</v>
      </c>
      <c r="R52" s="43">
        <f t="shared" si="24"/>
        <v>674127</v>
      </c>
      <c r="S52" s="44">
        <f t="shared" si="24"/>
        <v>681941</v>
      </c>
      <c r="T52" s="43">
        <f t="shared" si="24"/>
        <v>1356068</v>
      </c>
      <c r="U52" s="43">
        <f t="shared" si="24"/>
        <v>351</v>
      </c>
      <c r="V52" s="43">
        <f t="shared" si="24"/>
        <v>1356419</v>
      </c>
      <c r="W52" s="67">
        <f t="shared" si="15"/>
        <v>9.294582806568865</v>
      </c>
    </row>
    <row r="53" spans="2:12" ht="13.5" thickTop="1">
      <c r="B53" s="68" t="s">
        <v>67</v>
      </c>
      <c r="L53" s="68" t="s">
        <v>67</v>
      </c>
    </row>
    <row r="54" spans="2:23" ht="12.75">
      <c r="B54" s="316" t="s">
        <v>36</v>
      </c>
      <c r="C54" s="316"/>
      <c r="D54" s="316"/>
      <c r="E54" s="316"/>
      <c r="F54" s="316"/>
      <c r="G54" s="316"/>
      <c r="H54" s="316"/>
      <c r="I54" s="316"/>
      <c r="L54" s="316" t="s">
        <v>37</v>
      </c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</row>
    <row r="55" spans="2:23" ht="15.75">
      <c r="B55" s="317" t="s">
        <v>38</v>
      </c>
      <c r="C55" s="317"/>
      <c r="D55" s="317"/>
      <c r="E55" s="317"/>
      <c r="F55" s="317"/>
      <c r="G55" s="317"/>
      <c r="H55" s="317"/>
      <c r="I55" s="317"/>
      <c r="L55" s="317" t="s">
        <v>39</v>
      </c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</row>
    <row r="56" ht="13.5" thickBot="1"/>
    <row r="57" spans="2:23" ht="17.25" thickBot="1" thickTop="1">
      <c r="B57" s="2"/>
      <c r="C57" s="318" t="s">
        <v>66</v>
      </c>
      <c r="D57" s="319"/>
      <c r="E57" s="320"/>
      <c r="F57" s="321" t="s">
        <v>65</v>
      </c>
      <c r="G57" s="322"/>
      <c r="H57" s="323"/>
      <c r="I57" s="3" t="s">
        <v>4</v>
      </c>
      <c r="L57" s="2"/>
      <c r="M57" s="324" t="s">
        <v>66</v>
      </c>
      <c r="N57" s="325"/>
      <c r="O57" s="325"/>
      <c r="P57" s="325"/>
      <c r="Q57" s="326"/>
      <c r="R57" s="327" t="s">
        <v>65</v>
      </c>
      <c r="S57" s="328"/>
      <c r="T57" s="328"/>
      <c r="U57" s="328"/>
      <c r="V57" s="329"/>
      <c r="W57" s="3" t="s">
        <v>4</v>
      </c>
    </row>
    <row r="58" spans="2:23" ht="13.5" thickTop="1">
      <c r="B58" s="4" t="s">
        <v>5</v>
      </c>
      <c r="C58" s="5"/>
      <c r="D58" s="6"/>
      <c r="E58" s="7"/>
      <c r="F58" s="5"/>
      <c r="G58" s="6"/>
      <c r="H58" s="7"/>
      <c r="I58" s="8" t="s">
        <v>6</v>
      </c>
      <c r="L58" s="4" t="s">
        <v>5</v>
      </c>
      <c r="M58" s="5"/>
      <c r="N58" s="9"/>
      <c r="O58" s="10"/>
      <c r="P58" s="11"/>
      <c r="Q58" s="12"/>
      <c r="R58" s="5"/>
      <c r="S58" s="9"/>
      <c r="T58" s="10"/>
      <c r="U58" s="11"/>
      <c r="V58" s="12"/>
      <c r="W58" s="8" t="s">
        <v>6</v>
      </c>
    </row>
    <row r="59" spans="2:23" ht="13.5" thickBot="1">
      <c r="B59" s="13" t="s">
        <v>40</v>
      </c>
      <c r="C59" s="14" t="s">
        <v>7</v>
      </c>
      <c r="D59" s="297" t="s">
        <v>8</v>
      </c>
      <c r="E59" s="15" t="s">
        <v>9</v>
      </c>
      <c r="F59" s="14" t="s">
        <v>7</v>
      </c>
      <c r="G59" s="297" t="s">
        <v>8</v>
      </c>
      <c r="H59" s="15" t="s">
        <v>9</v>
      </c>
      <c r="I59" s="16"/>
      <c r="L59" s="13"/>
      <c r="M59" s="17" t="s">
        <v>10</v>
      </c>
      <c r="N59" s="18" t="s">
        <v>11</v>
      </c>
      <c r="O59" s="19" t="s">
        <v>12</v>
      </c>
      <c r="P59" s="20" t="s">
        <v>13</v>
      </c>
      <c r="Q59" s="21" t="s">
        <v>9</v>
      </c>
      <c r="R59" s="17" t="s">
        <v>10</v>
      </c>
      <c r="S59" s="18" t="s">
        <v>11</v>
      </c>
      <c r="T59" s="19" t="s">
        <v>12</v>
      </c>
      <c r="U59" s="20" t="s">
        <v>13</v>
      </c>
      <c r="V59" s="21" t="s">
        <v>9</v>
      </c>
      <c r="W59" s="16"/>
    </row>
    <row r="60" spans="2:23" ht="5.25" customHeight="1" thickTop="1">
      <c r="B60" s="4"/>
      <c r="C60" s="22"/>
      <c r="D60" s="23"/>
      <c r="E60" s="24"/>
      <c r="F60" s="22"/>
      <c r="G60" s="23"/>
      <c r="H60" s="24"/>
      <c r="I60" s="25"/>
      <c r="L60" s="4"/>
      <c r="M60" s="26"/>
      <c r="N60" s="27"/>
      <c r="O60" s="28"/>
      <c r="P60" s="29"/>
      <c r="Q60" s="30"/>
      <c r="R60" s="26"/>
      <c r="S60" s="27"/>
      <c r="T60" s="28"/>
      <c r="U60" s="29"/>
      <c r="V60" s="31"/>
      <c r="W60" s="11"/>
    </row>
    <row r="61" spans="2:23" ht="12.75">
      <c r="B61" s="161" t="s">
        <v>14</v>
      </c>
      <c r="C61" s="78">
        <f aca="true" t="shared" si="25" ref="C61:H62">+C9+C35</f>
        <v>446</v>
      </c>
      <c r="D61" s="79">
        <f t="shared" si="25"/>
        <v>445</v>
      </c>
      <c r="E61" s="92">
        <f t="shared" si="25"/>
        <v>891</v>
      </c>
      <c r="F61" s="78">
        <f t="shared" si="25"/>
        <v>487</v>
      </c>
      <c r="G61" s="79">
        <f t="shared" si="25"/>
        <v>487</v>
      </c>
      <c r="H61" s="80">
        <f t="shared" si="25"/>
        <v>974</v>
      </c>
      <c r="I61" s="66">
        <f aca="true" t="shared" si="26" ref="I61:I67">(H61-E61)/E61*100</f>
        <v>9.31537598204265</v>
      </c>
      <c r="L61" s="4" t="s">
        <v>14</v>
      </c>
      <c r="M61" s="32">
        <f aca="true" t="shared" si="27" ref="M61:V61">+M9+M35</f>
        <v>50370</v>
      </c>
      <c r="N61" s="39">
        <f t="shared" si="27"/>
        <v>51444</v>
      </c>
      <c r="O61" s="36">
        <f t="shared" si="27"/>
        <v>101814</v>
      </c>
      <c r="P61" s="37">
        <f t="shared" si="27"/>
        <v>0</v>
      </c>
      <c r="Q61" s="38">
        <f t="shared" si="27"/>
        <v>101814</v>
      </c>
      <c r="R61" s="32">
        <f t="shared" si="27"/>
        <v>65260</v>
      </c>
      <c r="S61" s="39">
        <f t="shared" si="27"/>
        <v>64912</v>
      </c>
      <c r="T61" s="36">
        <f t="shared" si="27"/>
        <v>130172</v>
      </c>
      <c r="U61" s="37">
        <f t="shared" si="27"/>
        <v>185</v>
      </c>
      <c r="V61" s="34">
        <f t="shared" si="27"/>
        <v>130357</v>
      </c>
      <c r="W61" s="66">
        <f>(V61-Q61)/Q61*100</f>
        <v>28.034454986544088</v>
      </c>
    </row>
    <row r="62" spans="2:23" ht="12.75">
      <c r="B62" s="161" t="s">
        <v>15</v>
      </c>
      <c r="C62" s="78">
        <f t="shared" si="25"/>
        <v>478</v>
      </c>
      <c r="D62" s="79">
        <f t="shared" si="25"/>
        <v>478</v>
      </c>
      <c r="E62" s="92">
        <f t="shared" si="25"/>
        <v>956</v>
      </c>
      <c r="F62" s="78">
        <f t="shared" si="25"/>
        <v>482</v>
      </c>
      <c r="G62" s="79">
        <f t="shared" si="25"/>
        <v>482</v>
      </c>
      <c r="H62" s="80">
        <f t="shared" si="25"/>
        <v>964</v>
      </c>
      <c r="I62" s="66">
        <f t="shared" si="26"/>
        <v>0.8368200836820083</v>
      </c>
      <c r="L62" s="4" t="s">
        <v>15</v>
      </c>
      <c r="M62" s="32">
        <f aca="true" t="shared" si="28" ref="M62:V62">+M10+M36</f>
        <v>46169</v>
      </c>
      <c r="N62" s="39">
        <f t="shared" si="28"/>
        <v>53352</v>
      </c>
      <c r="O62" s="36">
        <f t="shared" si="28"/>
        <v>99521</v>
      </c>
      <c r="P62" s="37">
        <f t="shared" si="28"/>
        <v>112</v>
      </c>
      <c r="Q62" s="38">
        <f t="shared" si="28"/>
        <v>99633</v>
      </c>
      <c r="R62" s="32">
        <f t="shared" si="28"/>
        <v>54653</v>
      </c>
      <c r="S62" s="39">
        <f t="shared" si="28"/>
        <v>64725</v>
      </c>
      <c r="T62" s="36">
        <f t="shared" si="28"/>
        <v>119378</v>
      </c>
      <c r="U62" s="37">
        <f t="shared" si="28"/>
        <v>276</v>
      </c>
      <c r="V62" s="34">
        <f t="shared" si="28"/>
        <v>119654</v>
      </c>
      <c r="W62" s="66">
        <f>(V62-Q62)/Q62*100</f>
        <v>20.09474772414762</v>
      </c>
    </row>
    <row r="63" spans="2:23" ht="13.5" thickBot="1">
      <c r="B63" s="161" t="s">
        <v>16</v>
      </c>
      <c r="C63" s="81">
        <f>C11+C37</f>
        <v>513</v>
      </c>
      <c r="D63" s="82">
        <f>D11+D37</f>
        <v>512</v>
      </c>
      <c r="E63" s="93">
        <f>E11+E37</f>
        <v>1025</v>
      </c>
      <c r="F63" s="81">
        <f>+F11+F37</f>
        <v>474</v>
      </c>
      <c r="G63" s="82">
        <f>+G11+G37</f>
        <v>471</v>
      </c>
      <c r="H63" s="80">
        <f>+H11+H37</f>
        <v>945</v>
      </c>
      <c r="I63" s="66">
        <f t="shared" si="26"/>
        <v>-7.804878048780488</v>
      </c>
      <c r="L63" s="4" t="s">
        <v>16</v>
      </c>
      <c r="M63" s="32">
        <f aca="true" t="shared" si="29" ref="M63:V63">+M11+M37</f>
        <v>57180</v>
      </c>
      <c r="N63" s="39">
        <f t="shared" si="29"/>
        <v>54320</v>
      </c>
      <c r="O63" s="36">
        <f t="shared" si="29"/>
        <v>111500</v>
      </c>
      <c r="P63" s="37">
        <f t="shared" si="29"/>
        <v>448</v>
      </c>
      <c r="Q63" s="38">
        <f t="shared" si="29"/>
        <v>111948</v>
      </c>
      <c r="R63" s="32">
        <f t="shared" si="29"/>
        <v>60605</v>
      </c>
      <c r="S63" s="39">
        <f t="shared" si="29"/>
        <v>56859</v>
      </c>
      <c r="T63" s="36">
        <f t="shared" si="29"/>
        <v>117464</v>
      </c>
      <c r="U63" s="37">
        <f t="shared" si="29"/>
        <v>386</v>
      </c>
      <c r="V63" s="34">
        <f t="shared" si="29"/>
        <v>117850</v>
      </c>
      <c r="W63" s="66">
        <f>(V63-Q63)/Q63*100</f>
        <v>5.272090613499125</v>
      </c>
    </row>
    <row r="64" spans="2:23" ht="14.25" thickBot="1" thickTop="1">
      <c r="B64" s="42" t="s">
        <v>17</v>
      </c>
      <c r="C64" s="83">
        <f>C62+C61+C63</f>
        <v>1437</v>
      </c>
      <c r="D64" s="84">
        <f>D62+D61+D63</f>
        <v>1435</v>
      </c>
      <c r="E64" s="94">
        <f>E62+E61+E63</f>
        <v>2872</v>
      </c>
      <c r="F64" s="83">
        <f>F63+F61+F62</f>
        <v>1443</v>
      </c>
      <c r="G64" s="84">
        <f>G63+G61+G62</f>
        <v>1440</v>
      </c>
      <c r="H64" s="85">
        <f>+H61+H62+H63</f>
        <v>2883</v>
      </c>
      <c r="I64" s="67">
        <f t="shared" si="26"/>
        <v>0.383008356545961</v>
      </c>
      <c r="L64" s="42" t="s">
        <v>17</v>
      </c>
      <c r="M64" s="43">
        <f aca="true" t="shared" si="30" ref="M64:V64">+M61+M62+M63</f>
        <v>153719</v>
      </c>
      <c r="N64" s="44">
        <f t="shared" si="30"/>
        <v>159116</v>
      </c>
      <c r="O64" s="43">
        <f t="shared" si="30"/>
        <v>312835</v>
      </c>
      <c r="P64" s="43">
        <f t="shared" si="30"/>
        <v>560</v>
      </c>
      <c r="Q64" s="43">
        <f t="shared" si="30"/>
        <v>313395</v>
      </c>
      <c r="R64" s="43">
        <f t="shared" si="30"/>
        <v>180518</v>
      </c>
      <c r="S64" s="44">
        <f t="shared" si="30"/>
        <v>186496</v>
      </c>
      <c r="T64" s="43">
        <f t="shared" si="30"/>
        <v>367014</v>
      </c>
      <c r="U64" s="43">
        <f t="shared" si="30"/>
        <v>847</v>
      </c>
      <c r="V64" s="45">
        <f t="shared" si="30"/>
        <v>367861</v>
      </c>
      <c r="W64" s="67">
        <f>(V64-Q64)/Q64*100</f>
        <v>17.379345554332392</v>
      </c>
    </row>
    <row r="65" spans="2:23" ht="13.5" thickTop="1">
      <c r="B65" s="4" t="s">
        <v>18</v>
      </c>
      <c r="C65" s="78">
        <f aca="true" t="shared" si="31" ref="C65:H67">+C13+C39</f>
        <v>505</v>
      </c>
      <c r="D65" s="101">
        <f t="shared" si="31"/>
        <v>504</v>
      </c>
      <c r="E65" s="92">
        <f t="shared" si="31"/>
        <v>1009</v>
      </c>
      <c r="F65" s="196">
        <f t="shared" si="31"/>
        <v>462</v>
      </c>
      <c r="G65" s="101">
        <f t="shared" si="31"/>
        <v>463</v>
      </c>
      <c r="H65" s="80">
        <f t="shared" si="31"/>
        <v>925</v>
      </c>
      <c r="I65" s="164">
        <f t="shared" si="26"/>
        <v>-8.325074331020813</v>
      </c>
      <c r="L65" s="4" t="s">
        <v>18</v>
      </c>
      <c r="M65" s="185">
        <f aca="true" t="shared" si="32" ref="M65:U65">+M13+M39</f>
        <v>54578</v>
      </c>
      <c r="N65" s="39">
        <f t="shared" si="32"/>
        <v>52233</v>
      </c>
      <c r="O65" s="36">
        <f t="shared" si="32"/>
        <v>106811</v>
      </c>
      <c r="P65" s="37">
        <f t="shared" si="32"/>
        <v>11</v>
      </c>
      <c r="Q65" s="38">
        <f t="shared" si="32"/>
        <v>106822</v>
      </c>
      <c r="R65" s="197">
        <f t="shared" si="32"/>
        <v>62111</v>
      </c>
      <c r="S65" s="198">
        <f t="shared" si="32"/>
        <v>59124</v>
      </c>
      <c r="T65" s="38">
        <f t="shared" si="32"/>
        <v>121235</v>
      </c>
      <c r="U65" s="176">
        <f t="shared" si="32"/>
        <v>231</v>
      </c>
      <c r="V65" s="38">
        <f>+T65+U65</f>
        <v>121466</v>
      </c>
      <c r="W65" s="164">
        <f aca="true" t="shared" si="33" ref="W65:W78">(V65-Q65)/Q65*100</f>
        <v>13.708786579543538</v>
      </c>
    </row>
    <row r="66" spans="2:23" ht="12.75">
      <c r="B66" s="4" t="s">
        <v>19</v>
      </c>
      <c r="C66" s="32">
        <f t="shared" si="31"/>
        <v>455</v>
      </c>
      <c r="D66" s="63">
        <f t="shared" si="31"/>
        <v>455</v>
      </c>
      <c r="E66" s="38">
        <f t="shared" si="31"/>
        <v>910</v>
      </c>
      <c r="F66" s="32">
        <f t="shared" si="31"/>
        <v>446</v>
      </c>
      <c r="G66" s="63">
        <f t="shared" si="31"/>
        <v>447</v>
      </c>
      <c r="H66" s="34">
        <f t="shared" si="31"/>
        <v>893</v>
      </c>
      <c r="I66" s="66">
        <f t="shared" si="26"/>
        <v>-1.8681318681318682</v>
      </c>
      <c r="L66" s="4" t="s">
        <v>19</v>
      </c>
      <c r="M66" s="32">
        <f aca="true" t="shared" si="34" ref="M66:U66">+M14+M40</f>
        <v>47156</v>
      </c>
      <c r="N66" s="39">
        <f t="shared" si="34"/>
        <v>47368</v>
      </c>
      <c r="O66" s="36">
        <f t="shared" si="34"/>
        <v>94524</v>
      </c>
      <c r="P66" s="37">
        <f t="shared" si="34"/>
        <v>9</v>
      </c>
      <c r="Q66" s="38">
        <f t="shared" si="34"/>
        <v>94533</v>
      </c>
      <c r="R66" s="197">
        <f t="shared" si="34"/>
        <v>57592</v>
      </c>
      <c r="S66" s="198">
        <f t="shared" si="34"/>
        <v>58227</v>
      </c>
      <c r="T66" s="38">
        <f t="shared" si="34"/>
        <v>115819</v>
      </c>
      <c r="U66" s="176">
        <f t="shared" si="34"/>
        <v>0</v>
      </c>
      <c r="V66" s="38">
        <f>+T66+U66</f>
        <v>115819</v>
      </c>
      <c r="W66" s="66">
        <f t="shared" si="33"/>
        <v>22.517004643880973</v>
      </c>
    </row>
    <row r="67" spans="2:23" ht="13.5" thickBot="1">
      <c r="B67" s="13" t="s">
        <v>20</v>
      </c>
      <c r="C67" s="73">
        <f t="shared" si="31"/>
        <v>507</v>
      </c>
      <c r="D67" s="39">
        <f t="shared" si="31"/>
        <v>508</v>
      </c>
      <c r="E67" s="74">
        <f t="shared" si="31"/>
        <v>1015</v>
      </c>
      <c r="F67" s="32">
        <f t="shared" si="31"/>
        <v>489</v>
      </c>
      <c r="G67" s="63">
        <f t="shared" si="31"/>
        <v>489</v>
      </c>
      <c r="H67" s="34">
        <f t="shared" si="31"/>
        <v>978</v>
      </c>
      <c r="I67" s="66">
        <f t="shared" si="26"/>
        <v>-3.645320197044335</v>
      </c>
      <c r="L67" s="13" t="s">
        <v>20</v>
      </c>
      <c r="M67" s="73">
        <f aca="true" t="shared" si="35" ref="M67:U67">+M15+M41</f>
        <v>57962</v>
      </c>
      <c r="N67" s="105">
        <f t="shared" si="35"/>
        <v>59917</v>
      </c>
      <c r="O67" s="36">
        <f t="shared" si="35"/>
        <v>117879</v>
      </c>
      <c r="P67" s="37">
        <f t="shared" si="35"/>
        <v>5</v>
      </c>
      <c r="Q67" s="38">
        <f t="shared" si="35"/>
        <v>117884</v>
      </c>
      <c r="R67" s="197">
        <f t="shared" si="35"/>
        <v>68445</v>
      </c>
      <c r="S67" s="198">
        <f t="shared" si="35"/>
        <v>70070</v>
      </c>
      <c r="T67" s="36">
        <f t="shared" si="35"/>
        <v>138515</v>
      </c>
      <c r="U67" s="176">
        <f t="shared" si="35"/>
        <v>0</v>
      </c>
      <c r="V67" s="34">
        <f>+T67+U67</f>
        <v>138515</v>
      </c>
      <c r="W67" s="66">
        <f t="shared" si="33"/>
        <v>17.501102779003087</v>
      </c>
    </row>
    <row r="68" spans="2:23" ht="14.25" thickBot="1" thickTop="1">
      <c r="B68" s="42" t="s">
        <v>21</v>
      </c>
      <c r="C68" s="111">
        <f>+C65+C66+C67</f>
        <v>1467</v>
      </c>
      <c r="D68" s="138">
        <f>+D65+D66+D67</f>
        <v>1467</v>
      </c>
      <c r="E68" s="50">
        <f>+E65+E66+E67</f>
        <v>2934</v>
      </c>
      <c r="F68" s="167">
        <f>F66+F65+F67</f>
        <v>1397</v>
      </c>
      <c r="G68" s="138">
        <f>G66+G65+G67</f>
        <v>1399</v>
      </c>
      <c r="H68" s="50">
        <f>H66+H65+H67</f>
        <v>2796</v>
      </c>
      <c r="I68" s="86">
        <f aca="true" t="shared" si="36" ref="I68:I74">(H68-E68)*100/E68</f>
        <v>-4.703476482617587</v>
      </c>
      <c r="L68" s="42" t="s">
        <v>21</v>
      </c>
      <c r="M68" s="199">
        <f aca="true" t="shared" si="37" ref="M68:V68">M66+M65+M67</f>
        <v>159696</v>
      </c>
      <c r="N68" s="200">
        <f t="shared" si="37"/>
        <v>159518</v>
      </c>
      <c r="O68" s="201">
        <f t="shared" si="37"/>
        <v>319214</v>
      </c>
      <c r="P68" s="202">
        <f t="shared" si="37"/>
        <v>25</v>
      </c>
      <c r="Q68" s="203">
        <f t="shared" si="37"/>
        <v>319239</v>
      </c>
      <c r="R68" s="48">
        <f t="shared" si="37"/>
        <v>188148</v>
      </c>
      <c r="S68" s="52">
        <f t="shared" si="37"/>
        <v>187421</v>
      </c>
      <c r="T68" s="52">
        <f t="shared" si="37"/>
        <v>375569</v>
      </c>
      <c r="U68" s="50">
        <f t="shared" si="37"/>
        <v>231</v>
      </c>
      <c r="V68" s="52">
        <f t="shared" si="37"/>
        <v>375800</v>
      </c>
      <c r="W68" s="87">
        <f t="shared" si="33"/>
        <v>17.71744680317881</v>
      </c>
    </row>
    <row r="69" spans="2:23" ht="13.5" thickTop="1">
      <c r="B69" s="4" t="s">
        <v>22</v>
      </c>
      <c r="C69" s="32">
        <f aca="true" t="shared" si="38" ref="C69:H69">+C17+C43</f>
        <v>487</v>
      </c>
      <c r="D69" s="63">
        <f t="shared" si="38"/>
        <v>487</v>
      </c>
      <c r="E69" s="72">
        <f t="shared" si="38"/>
        <v>974</v>
      </c>
      <c r="F69" s="106">
        <f t="shared" si="38"/>
        <v>469</v>
      </c>
      <c r="G69" s="63">
        <f t="shared" si="38"/>
        <v>469</v>
      </c>
      <c r="H69" s="38">
        <f t="shared" si="38"/>
        <v>938</v>
      </c>
      <c r="I69" s="66">
        <f t="shared" si="36"/>
        <v>-3.696098562628337</v>
      </c>
      <c r="L69" s="4" t="s">
        <v>22</v>
      </c>
      <c r="M69" s="32">
        <f aca="true" t="shared" si="39" ref="M69:S71">+M17+M43</f>
        <v>62098</v>
      </c>
      <c r="N69" s="33">
        <f t="shared" si="39"/>
        <v>63581</v>
      </c>
      <c r="O69" s="34">
        <f t="shared" si="39"/>
        <v>125679</v>
      </c>
      <c r="P69" s="159">
        <f t="shared" si="39"/>
        <v>0</v>
      </c>
      <c r="Q69" s="38">
        <f t="shared" si="39"/>
        <v>125679</v>
      </c>
      <c r="R69" s="177">
        <f t="shared" si="39"/>
        <v>63103</v>
      </c>
      <c r="S69" s="204">
        <f t="shared" si="39"/>
        <v>65435</v>
      </c>
      <c r="T69" s="205">
        <f>+R69+S69</f>
        <v>128538</v>
      </c>
      <c r="U69" s="37">
        <v>0</v>
      </c>
      <c r="V69" s="34">
        <f>+T69+U69</f>
        <v>128538</v>
      </c>
      <c r="W69" s="278">
        <f t="shared" si="33"/>
        <v>2.27484305253861</v>
      </c>
    </row>
    <row r="70" spans="2:23" ht="12.75">
      <c r="B70" s="4" t="s">
        <v>23</v>
      </c>
      <c r="C70" s="32">
        <f>+C18+C44</f>
        <v>484</v>
      </c>
      <c r="D70" s="63">
        <f>+D18+D44</f>
        <v>484</v>
      </c>
      <c r="E70" s="38">
        <f>+C70+D70</f>
        <v>968</v>
      </c>
      <c r="F70" s="32">
        <f aca="true" t="shared" si="40" ref="F70:H71">+F18+F44</f>
        <v>465</v>
      </c>
      <c r="G70" s="63">
        <f t="shared" si="40"/>
        <v>465</v>
      </c>
      <c r="H70" s="38">
        <f t="shared" si="40"/>
        <v>930</v>
      </c>
      <c r="I70" s="66">
        <f t="shared" si="36"/>
        <v>-3.925619834710744</v>
      </c>
      <c r="L70" s="4" t="s">
        <v>23</v>
      </c>
      <c r="M70" s="32">
        <f t="shared" si="39"/>
        <v>56144</v>
      </c>
      <c r="N70" s="33">
        <f t="shared" si="39"/>
        <v>56471</v>
      </c>
      <c r="O70" s="34">
        <f t="shared" si="39"/>
        <v>112615</v>
      </c>
      <c r="P70" s="159">
        <f t="shared" si="39"/>
        <v>0</v>
      </c>
      <c r="Q70" s="38">
        <f t="shared" si="39"/>
        <v>112615</v>
      </c>
      <c r="R70" s="154">
        <f t="shared" si="39"/>
        <v>60420</v>
      </c>
      <c r="S70" s="63">
        <f t="shared" si="39"/>
        <v>60741</v>
      </c>
      <c r="T70" s="277">
        <f>+R70+S70</f>
        <v>121161</v>
      </c>
      <c r="U70" s="37">
        <f>+U18+U44</f>
        <v>339</v>
      </c>
      <c r="V70" s="34">
        <f>+T70+U70</f>
        <v>121500</v>
      </c>
      <c r="W70" s="219">
        <f>(V70-Q70)/Q70*100</f>
        <v>7.889712738089953</v>
      </c>
    </row>
    <row r="71" spans="2:23" ht="13.5" thickBot="1">
      <c r="B71" s="4" t="s">
        <v>24</v>
      </c>
      <c r="C71" s="40">
        <f>+C19+C45</f>
        <v>479</v>
      </c>
      <c r="D71" s="63">
        <f>+D19+D45</f>
        <v>479</v>
      </c>
      <c r="E71" s="38">
        <f>+C71+D71</f>
        <v>958</v>
      </c>
      <c r="F71" s="32">
        <f t="shared" si="40"/>
        <v>416</v>
      </c>
      <c r="G71" s="63">
        <f t="shared" si="40"/>
        <v>415</v>
      </c>
      <c r="H71" s="34">
        <f t="shared" si="40"/>
        <v>831</v>
      </c>
      <c r="I71" s="66">
        <f t="shared" si="36"/>
        <v>-13.25678496868476</v>
      </c>
      <c r="L71" s="4" t="s">
        <v>24</v>
      </c>
      <c r="M71" s="32">
        <f t="shared" si="39"/>
        <v>50520</v>
      </c>
      <c r="N71" s="33">
        <f t="shared" si="39"/>
        <v>50654</v>
      </c>
      <c r="O71" s="34">
        <f t="shared" si="39"/>
        <v>101174</v>
      </c>
      <c r="P71" s="159">
        <f t="shared" si="39"/>
        <v>0</v>
      </c>
      <c r="Q71" s="38">
        <f t="shared" si="39"/>
        <v>101174</v>
      </c>
      <c r="R71" s="154">
        <f t="shared" si="39"/>
        <v>49770</v>
      </c>
      <c r="S71" s="63">
        <f t="shared" si="39"/>
        <v>49746</v>
      </c>
      <c r="T71" s="277">
        <f>+R71+S71</f>
        <v>99516</v>
      </c>
      <c r="U71" s="55">
        <f>+U19+U45</f>
        <v>146</v>
      </c>
      <c r="V71" s="34">
        <f>+T71+U71</f>
        <v>99662</v>
      </c>
      <c r="W71" s="280">
        <f>(V71-Q71)/Q71*100</f>
        <v>-1.4944550971593493</v>
      </c>
    </row>
    <row r="72" spans="2:23" ht="14.25" thickBot="1" thickTop="1">
      <c r="B72" s="47" t="s">
        <v>25</v>
      </c>
      <c r="C72" s="43">
        <f aca="true" t="shared" si="41" ref="C72:H72">+C69+C70+C71</f>
        <v>1450</v>
      </c>
      <c r="D72" s="44">
        <f t="shared" si="41"/>
        <v>1450</v>
      </c>
      <c r="E72" s="43">
        <f t="shared" si="41"/>
        <v>2900</v>
      </c>
      <c r="F72" s="43">
        <f t="shared" si="41"/>
        <v>1350</v>
      </c>
      <c r="G72" s="56">
        <f t="shared" si="41"/>
        <v>1349</v>
      </c>
      <c r="H72" s="56">
        <f t="shared" si="41"/>
        <v>2699</v>
      </c>
      <c r="I72" s="67">
        <f t="shared" si="36"/>
        <v>-6.931034482758621</v>
      </c>
      <c r="L72" s="47" t="s">
        <v>25</v>
      </c>
      <c r="M72" s="206">
        <f aca="true" t="shared" si="42" ref="M72:V72">+M69+M70+M71</f>
        <v>168762</v>
      </c>
      <c r="N72" s="207">
        <f t="shared" si="42"/>
        <v>170706</v>
      </c>
      <c r="O72" s="208">
        <f t="shared" si="42"/>
        <v>339468</v>
      </c>
      <c r="P72" s="209">
        <f t="shared" si="42"/>
        <v>0</v>
      </c>
      <c r="Q72" s="210">
        <f t="shared" si="42"/>
        <v>339468</v>
      </c>
      <c r="R72" s="275">
        <f t="shared" si="42"/>
        <v>173293</v>
      </c>
      <c r="S72" s="210">
        <f t="shared" si="42"/>
        <v>175922</v>
      </c>
      <c r="T72" s="210">
        <f t="shared" si="42"/>
        <v>349215</v>
      </c>
      <c r="U72" s="210">
        <f t="shared" si="42"/>
        <v>485</v>
      </c>
      <c r="V72" s="210">
        <f t="shared" si="42"/>
        <v>349700</v>
      </c>
      <c r="W72" s="67">
        <f>(V72-Q72)/Q72*100</f>
        <v>3.0141279884996526</v>
      </c>
    </row>
    <row r="73" spans="2:23" ht="13.5" thickTop="1">
      <c r="B73" s="4" t="s">
        <v>26</v>
      </c>
      <c r="C73" s="32">
        <f aca="true" t="shared" si="43" ref="C73:H75">+C21+C47</f>
        <v>517</v>
      </c>
      <c r="D73" s="63">
        <f t="shared" si="43"/>
        <v>517</v>
      </c>
      <c r="E73" s="72">
        <f t="shared" si="43"/>
        <v>1034</v>
      </c>
      <c r="F73" s="185">
        <f t="shared" si="43"/>
        <v>354</v>
      </c>
      <c r="G73" s="63">
        <f t="shared" si="43"/>
        <v>353</v>
      </c>
      <c r="H73" s="34">
        <f t="shared" si="43"/>
        <v>707</v>
      </c>
      <c r="I73" s="66">
        <f t="shared" si="36"/>
        <v>-31.6247582205029</v>
      </c>
      <c r="L73" s="4" t="s">
        <v>26</v>
      </c>
      <c r="M73" s="32">
        <f aca="true" t="shared" si="44" ref="M73:S75">+M21+M47</f>
        <v>59279</v>
      </c>
      <c r="N73" s="33">
        <f t="shared" si="44"/>
        <v>59241</v>
      </c>
      <c r="O73" s="34">
        <f t="shared" si="44"/>
        <v>118520</v>
      </c>
      <c r="P73" s="159">
        <f t="shared" si="44"/>
        <v>69</v>
      </c>
      <c r="Q73" s="38">
        <f t="shared" si="44"/>
        <v>118589</v>
      </c>
      <c r="R73" s="282">
        <f t="shared" si="44"/>
        <v>51532</v>
      </c>
      <c r="S73" s="283">
        <f t="shared" si="44"/>
        <v>51946</v>
      </c>
      <c r="T73" s="284">
        <f>+R73+S73</f>
        <v>103478</v>
      </c>
      <c r="U73" s="285">
        <f>+U21+U47</f>
        <v>11</v>
      </c>
      <c r="V73" s="61">
        <f>+T73+U73</f>
        <v>103489</v>
      </c>
      <c r="W73" s="224">
        <f>(V73-Q73)/Q73*100</f>
        <v>-12.733052812655474</v>
      </c>
    </row>
    <row r="74" spans="2:23" ht="12.75">
      <c r="B74" s="4" t="s">
        <v>28</v>
      </c>
      <c r="C74" s="32">
        <f t="shared" si="43"/>
        <v>517</v>
      </c>
      <c r="D74" s="63">
        <f t="shared" si="43"/>
        <v>517</v>
      </c>
      <c r="E74" s="38">
        <f t="shared" si="43"/>
        <v>1034</v>
      </c>
      <c r="F74" s="32">
        <f t="shared" si="43"/>
        <v>310</v>
      </c>
      <c r="G74" s="63">
        <f t="shared" si="43"/>
        <v>311</v>
      </c>
      <c r="H74" s="34">
        <f t="shared" si="43"/>
        <v>621</v>
      </c>
      <c r="I74" s="66">
        <f t="shared" si="36"/>
        <v>-39.94197292069632</v>
      </c>
      <c r="L74" s="4" t="s">
        <v>28</v>
      </c>
      <c r="M74" s="32">
        <f t="shared" si="44"/>
        <v>62085</v>
      </c>
      <c r="N74" s="39">
        <f t="shared" si="44"/>
        <v>63108</v>
      </c>
      <c r="O74" s="54">
        <f t="shared" si="44"/>
        <v>125193</v>
      </c>
      <c r="P74" s="159">
        <f t="shared" si="44"/>
        <v>0</v>
      </c>
      <c r="Q74" s="38">
        <f t="shared" si="44"/>
        <v>125193</v>
      </c>
      <c r="R74" s="288">
        <f t="shared" si="44"/>
        <v>48789</v>
      </c>
      <c r="S74" s="289">
        <f t="shared" si="44"/>
        <v>49457</v>
      </c>
      <c r="T74" s="38">
        <f>+R74+S74</f>
        <v>98246</v>
      </c>
      <c r="U74" s="37">
        <f>+U22+U48</f>
        <v>122</v>
      </c>
      <c r="V74" s="38">
        <f>+T74+U74</f>
        <v>98368</v>
      </c>
      <c r="W74" s="225">
        <f>(V74-Q74)/Q74*100</f>
        <v>-21.426916840398423</v>
      </c>
    </row>
    <row r="75" spans="2:23" ht="13.5" thickBot="1">
      <c r="B75" s="4" t="s">
        <v>29</v>
      </c>
      <c r="C75" s="40">
        <f t="shared" si="43"/>
        <v>487</v>
      </c>
      <c r="D75" s="63">
        <f t="shared" si="43"/>
        <v>487</v>
      </c>
      <c r="E75" s="38">
        <f t="shared" si="43"/>
        <v>974</v>
      </c>
      <c r="F75" s="32">
        <f t="shared" si="43"/>
        <v>282</v>
      </c>
      <c r="G75" s="63">
        <f t="shared" si="43"/>
        <v>282</v>
      </c>
      <c r="H75" s="34">
        <f t="shared" si="43"/>
        <v>564</v>
      </c>
      <c r="I75" s="66">
        <f>(H75-E75)*100/E75</f>
        <v>-42.09445585215606</v>
      </c>
      <c r="L75" s="4" t="s">
        <v>29</v>
      </c>
      <c r="M75" s="40">
        <f t="shared" si="44"/>
        <v>59754</v>
      </c>
      <c r="N75" s="211">
        <f t="shared" si="44"/>
        <v>60039</v>
      </c>
      <c r="O75" s="212">
        <f t="shared" si="44"/>
        <v>119793</v>
      </c>
      <c r="P75" s="40">
        <f t="shared" si="44"/>
        <v>2</v>
      </c>
      <c r="Q75" s="212">
        <f t="shared" si="44"/>
        <v>119795</v>
      </c>
      <c r="R75" s="288">
        <f t="shared" si="44"/>
        <v>42884</v>
      </c>
      <c r="S75" s="289">
        <f t="shared" si="44"/>
        <v>41824</v>
      </c>
      <c r="T75" s="38">
        <f>+R75+S75</f>
        <v>84708</v>
      </c>
      <c r="U75" s="55">
        <f>+U23+U49</f>
        <v>160</v>
      </c>
      <c r="V75" s="38">
        <f>+T75+U75</f>
        <v>84868</v>
      </c>
      <c r="W75" s="226">
        <f t="shared" si="33"/>
        <v>-29.155640886514462</v>
      </c>
    </row>
    <row r="76" spans="2:23" ht="14.25" thickBot="1" thickTop="1">
      <c r="B76" s="47" t="s">
        <v>30</v>
      </c>
      <c r="C76" s="43">
        <f aca="true" t="shared" si="45" ref="C76:H76">+C73+C74+C75</f>
        <v>1521</v>
      </c>
      <c r="D76" s="44">
        <f t="shared" si="45"/>
        <v>1521</v>
      </c>
      <c r="E76" s="43">
        <f t="shared" si="45"/>
        <v>3042</v>
      </c>
      <c r="F76" s="43">
        <f t="shared" si="45"/>
        <v>946</v>
      </c>
      <c r="G76" s="44">
        <f t="shared" si="45"/>
        <v>946</v>
      </c>
      <c r="H76" s="43">
        <f t="shared" si="45"/>
        <v>1892</v>
      </c>
      <c r="I76" s="67">
        <f>(H76-E76)*100/E76</f>
        <v>-37.804076265614725</v>
      </c>
      <c r="L76" s="47" t="s">
        <v>30</v>
      </c>
      <c r="M76" s="43">
        <f aca="true" t="shared" si="46" ref="M76:V76">+M73+M74+M75</f>
        <v>181118</v>
      </c>
      <c r="N76" s="44">
        <f t="shared" si="46"/>
        <v>182388</v>
      </c>
      <c r="O76" s="43">
        <f t="shared" si="46"/>
        <v>363506</v>
      </c>
      <c r="P76" s="43">
        <f t="shared" si="46"/>
        <v>71</v>
      </c>
      <c r="Q76" s="43">
        <f t="shared" si="46"/>
        <v>363577</v>
      </c>
      <c r="R76" s="163">
        <f t="shared" si="46"/>
        <v>143205</v>
      </c>
      <c r="S76" s="44">
        <f t="shared" si="46"/>
        <v>143227</v>
      </c>
      <c r="T76" s="43">
        <f t="shared" si="46"/>
        <v>286432</v>
      </c>
      <c r="U76" s="43">
        <f t="shared" si="46"/>
        <v>293</v>
      </c>
      <c r="V76" s="43">
        <f t="shared" si="46"/>
        <v>286725</v>
      </c>
      <c r="W76" s="67">
        <f t="shared" si="33"/>
        <v>-21.13775073780795</v>
      </c>
    </row>
    <row r="77" spans="2:23" ht="14.25" thickBot="1" thickTop="1">
      <c r="B77" s="42" t="s">
        <v>69</v>
      </c>
      <c r="C77" s="43">
        <f aca="true" t="shared" si="47" ref="C77:H77">+C68+C72+C73+C74+C75</f>
        <v>4438</v>
      </c>
      <c r="D77" s="43">
        <f t="shared" si="47"/>
        <v>4438</v>
      </c>
      <c r="E77" s="43">
        <f t="shared" si="47"/>
        <v>8876</v>
      </c>
      <c r="F77" s="83">
        <f t="shared" si="47"/>
        <v>3693</v>
      </c>
      <c r="G77" s="84">
        <f t="shared" si="47"/>
        <v>3694</v>
      </c>
      <c r="H77" s="85">
        <f t="shared" si="47"/>
        <v>7387</v>
      </c>
      <c r="I77" s="67">
        <f>(H77-E77)/E77*100</f>
        <v>-16.775574583145563</v>
      </c>
      <c r="L77" s="42" t="s">
        <v>69</v>
      </c>
      <c r="M77" s="43">
        <f aca="true" t="shared" si="48" ref="M77:V77">+M68+M72+M73+M74+M75</f>
        <v>509576</v>
      </c>
      <c r="N77" s="162">
        <f t="shared" si="48"/>
        <v>512612</v>
      </c>
      <c r="O77" s="163">
        <f t="shared" si="48"/>
        <v>1022188</v>
      </c>
      <c r="P77" s="163">
        <f t="shared" si="48"/>
        <v>96</v>
      </c>
      <c r="Q77" s="163">
        <f t="shared" si="48"/>
        <v>1022284</v>
      </c>
      <c r="R77" s="43">
        <f t="shared" si="48"/>
        <v>504646</v>
      </c>
      <c r="S77" s="162">
        <f t="shared" si="48"/>
        <v>506570</v>
      </c>
      <c r="T77" s="163">
        <f t="shared" si="48"/>
        <v>1011216</v>
      </c>
      <c r="U77" s="163">
        <f t="shared" si="48"/>
        <v>1009</v>
      </c>
      <c r="V77" s="163">
        <f t="shared" si="48"/>
        <v>1012225</v>
      </c>
      <c r="W77" s="67">
        <f>(V77-Q77)/Q77*100</f>
        <v>-0.9839731424926927</v>
      </c>
    </row>
    <row r="78" spans="2:23" ht="14.25" thickBot="1" thickTop="1">
      <c r="B78" s="42" t="s">
        <v>9</v>
      </c>
      <c r="C78" s="43">
        <f aca="true" t="shared" si="49" ref="C78:H78">C64+C68+C72+C76</f>
        <v>5875</v>
      </c>
      <c r="D78" s="44">
        <f t="shared" si="49"/>
        <v>5873</v>
      </c>
      <c r="E78" s="43">
        <f t="shared" si="49"/>
        <v>11748</v>
      </c>
      <c r="F78" s="43">
        <f t="shared" si="49"/>
        <v>5136</v>
      </c>
      <c r="G78" s="44">
        <f t="shared" si="49"/>
        <v>5134</v>
      </c>
      <c r="H78" s="43">
        <f t="shared" si="49"/>
        <v>10270</v>
      </c>
      <c r="I78" s="67">
        <f>(H78-E78)*100/E78</f>
        <v>-12.580864828055839</v>
      </c>
      <c r="L78" s="42" t="s">
        <v>9</v>
      </c>
      <c r="M78" s="43">
        <f aca="true" t="shared" si="50" ref="M78:V78">M64+M68+M72+M76</f>
        <v>663295</v>
      </c>
      <c r="N78" s="44">
        <f t="shared" si="50"/>
        <v>671728</v>
      </c>
      <c r="O78" s="43">
        <f t="shared" si="50"/>
        <v>1335023</v>
      </c>
      <c r="P78" s="43">
        <f t="shared" si="50"/>
        <v>656</v>
      </c>
      <c r="Q78" s="43">
        <f t="shared" si="50"/>
        <v>1335679</v>
      </c>
      <c r="R78" s="163">
        <f t="shared" si="50"/>
        <v>685164</v>
      </c>
      <c r="S78" s="44">
        <f t="shared" si="50"/>
        <v>693066</v>
      </c>
      <c r="T78" s="43">
        <f t="shared" si="50"/>
        <v>1378230</v>
      </c>
      <c r="U78" s="43">
        <f t="shared" si="50"/>
        <v>1856</v>
      </c>
      <c r="V78" s="43">
        <f t="shared" si="50"/>
        <v>1380086</v>
      </c>
      <c r="W78" s="67">
        <f t="shared" si="33"/>
        <v>3.32467606363505</v>
      </c>
    </row>
    <row r="79" spans="2:12" ht="13.5" thickTop="1">
      <c r="B79" s="68" t="s">
        <v>67</v>
      </c>
      <c r="L79" s="68" t="s">
        <v>67</v>
      </c>
    </row>
    <row r="80" spans="12:23" ht="12.75">
      <c r="L80" s="316" t="s">
        <v>41</v>
      </c>
      <c r="M80" s="316"/>
      <c r="N80" s="316"/>
      <c r="O80" s="316"/>
      <c r="P80" s="316"/>
      <c r="Q80" s="316"/>
      <c r="R80" s="316"/>
      <c r="S80" s="316"/>
      <c r="T80" s="316"/>
      <c r="U80" s="316"/>
      <c r="V80" s="316"/>
      <c r="W80" s="316"/>
    </row>
    <row r="81" spans="12:23" ht="15.75">
      <c r="L81" s="317" t="s">
        <v>42</v>
      </c>
      <c r="M81" s="317"/>
      <c r="N81" s="317"/>
      <c r="O81" s="317"/>
      <c r="P81" s="317"/>
      <c r="Q81" s="317"/>
      <c r="R81" s="317"/>
      <c r="S81" s="317"/>
      <c r="T81" s="317"/>
      <c r="U81" s="317"/>
      <c r="V81" s="317"/>
      <c r="W81" s="317"/>
    </row>
    <row r="82" ht="13.5" thickBot="1">
      <c r="W82" s="75" t="s">
        <v>43</v>
      </c>
    </row>
    <row r="83" spans="12:23" ht="17.25" thickBot="1" thickTop="1">
      <c r="L83" s="2"/>
      <c r="M83" s="324" t="s">
        <v>66</v>
      </c>
      <c r="N83" s="325"/>
      <c r="O83" s="325"/>
      <c r="P83" s="325"/>
      <c r="Q83" s="326"/>
      <c r="R83" s="327" t="s">
        <v>65</v>
      </c>
      <c r="S83" s="328"/>
      <c r="T83" s="328"/>
      <c r="U83" s="328"/>
      <c r="V83" s="329"/>
      <c r="W83" s="3" t="s">
        <v>4</v>
      </c>
    </row>
    <row r="84" spans="12:23" ht="13.5" thickTop="1">
      <c r="L84" s="4" t="s">
        <v>5</v>
      </c>
      <c r="M84" s="5"/>
      <c r="N84" s="9"/>
      <c r="O84" s="10"/>
      <c r="P84" s="11"/>
      <c r="Q84" s="12"/>
      <c r="R84" s="5"/>
      <c r="S84" s="9"/>
      <c r="T84" s="10"/>
      <c r="U84" s="11"/>
      <c r="V84" s="12"/>
      <c r="W84" s="8" t="s">
        <v>6</v>
      </c>
    </row>
    <row r="85" spans="12:23" ht="12" customHeight="1" thickBot="1">
      <c r="L85" s="13"/>
      <c r="M85" s="17" t="s">
        <v>44</v>
      </c>
      <c r="N85" s="18" t="s">
        <v>45</v>
      </c>
      <c r="O85" s="19" t="s">
        <v>46</v>
      </c>
      <c r="P85" s="20" t="s">
        <v>13</v>
      </c>
      <c r="Q85" s="21" t="s">
        <v>9</v>
      </c>
      <c r="R85" s="17" t="s">
        <v>44</v>
      </c>
      <c r="S85" s="18" t="s">
        <v>45</v>
      </c>
      <c r="T85" s="19" t="s">
        <v>46</v>
      </c>
      <c r="U85" s="20" t="s">
        <v>13</v>
      </c>
      <c r="V85" s="21" t="s">
        <v>9</v>
      </c>
      <c r="W85" s="16"/>
    </row>
    <row r="86" spans="12:23" ht="6.75" customHeight="1" thickTop="1">
      <c r="L86" s="4"/>
      <c r="M86" s="26"/>
      <c r="N86" s="27"/>
      <c r="O86" s="28"/>
      <c r="P86" s="153"/>
      <c r="Q86" s="30"/>
      <c r="R86" s="26"/>
      <c r="S86" s="27"/>
      <c r="T86" s="28"/>
      <c r="U86" s="29"/>
      <c r="V86" s="31"/>
      <c r="W86" s="11"/>
    </row>
    <row r="87" spans="1:23" ht="12.75">
      <c r="A87" s="76"/>
      <c r="B87" s="76"/>
      <c r="C87" s="76"/>
      <c r="D87" s="76"/>
      <c r="E87" s="76"/>
      <c r="F87" s="76"/>
      <c r="G87" s="76"/>
      <c r="H87" s="76"/>
      <c r="I87" s="76"/>
      <c r="J87" s="76"/>
      <c r="L87" s="4" t="s">
        <v>14</v>
      </c>
      <c r="M87" s="32">
        <v>0</v>
      </c>
      <c r="N87" s="39">
        <v>0</v>
      </c>
      <c r="O87" s="54">
        <f>M87+N87</f>
        <v>0</v>
      </c>
      <c r="P87" s="37">
        <v>0</v>
      </c>
      <c r="Q87" s="36">
        <f>O87+P87</f>
        <v>0</v>
      </c>
      <c r="R87" s="213">
        <f>P87+Q87</f>
        <v>0</v>
      </c>
      <c r="S87" s="39">
        <v>0</v>
      </c>
      <c r="T87" s="36">
        <f>+R87+S87</f>
        <v>0</v>
      </c>
      <c r="U87" s="37">
        <v>0</v>
      </c>
      <c r="V87" s="34">
        <f>+T87+U87</f>
        <v>0</v>
      </c>
      <c r="W87" s="214" t="e">
        <f>(V87-Q87)/Q87*100</f>
        <v>#DIV/0!</v>
      </c>
    </row>
    <row r="88" spans="1:23" ht="12.75">
      <c r="A88" s="76"/>
      <c r="B88" s="76"/>
      <c r="C88" s="76"/>
      <c r="D88" s="76"/>
      <c r="E88" s="76"/>
      <c r="F88" s="76"/>
      <c r="G88" s="76"/>
      <c r="H88" s="76"/>
      <c r="I88" s="76"/>
      <c r="J88" s="76"/>
      <c r="L88" s="4" t="s">
        <v>15</v>
      </c>
      <c r="M88" s="32">
        <v>0</v>
      </c>
      <c r="N88" s="39">
        <v>0</v>
      </c>
      <c r="O88" s="54">
        <f>M88+N88</f>
        <v>0</v>
      </c>
      <c r="P88" s="37">
        <v>0</v>
      </c>
      <c r="Q88" s="38">
        <f>O88+P88</f>
        <v>0</v>
      </c>
      <c r="R88" s="213">
        <f>P88+Q88</f>
        <v>0</v>
      </c>
      <c r="S88" s="39">
        <v>0</v>
      </c>
      <c r="T88" s="36">
        <f>+R88+S88</f>
        <v>0</v>
      </c>
      <c r="U88" s="37">
        <v>8</v>
      </c>
      <c r="V88" s="34">
        <f>+T88+U88</f>
        <v>8</v>
      </c>
      <c r="W88" s="66" t="e">
        <f>(V88-Q88)/Q88*100</f>
        <v>#DIV/0!</v>
      </c>
    </row>
    <row r="89" spans="1:23" ht="13.5" thickBot="1">
      <c r="A89" s="76"/>
      <c r="B89" s="76"/>
      <c r="C89" s="76"/>
      <c r="D89" s="76"/>
      <c r="E89" s="76"/>
      <c r="F89" s="76"/>
      <c r="G89" s="76"/>
      <c r="H89" s="76"/>
      <c r="I89" s="76"/>
      <c r="J89" s="76"/>
      <c r="L89" s="4" t="s">
        <v>16</v>
      </c>
      <c r="M89" s="160">
        <v>0</v>
      </c>
      <c r="N89" s="39">
        <v>0</v>
      </c>
      <c r="O89" s="54">
        <f>+M89+N89</f>
        <v>0</v>
      </c>
      <c r="P89" s="37">
        <v>0</v>
      </c>
      <c r="Q89" s="38">
        <f>+O89+P89</f>
        <v>0</v>
      </c>
      <c r="R89" s="213">
        <f>+P89+Q89</f>
        <v>0</v>
      </c>
      <c r="S89" s="39">
        <v>0</v>
      </c>
      <c r="T89" s="36">
        <f>+R89+S89</f>
        <v>0</v>
      </c>
      <c r="U89" s="37">
        <v>0</v>
      </c>
      <c r="V89" s="34">
        <f>+T89+U89</f>
        <v>0</v>
      </c>
      <c r="W89" s="66" t="e">
        <f>(V89-Q89)/Q89*100</f>
        <v>#DIV/0!</v>
      </c>
    </row>
    <row r="90" spans="1:23" ht="14.25" thickBot="1" thickTop="1">
      <c r="A90" s="76"/>
      <c r="B90" s="76"/>
      <c r="C90" s="76"/>
      <c r="D90" s="76"/>
      <c r="E90" s="76"/>
      <c r="F90" s="76"/>
      <c r="G90" s="76"/>
      <c r="H90" s="76"/>
      <c r="I90" s="76"/>
      <c r="J90" s="76"/>
      <c r="L90" s="42" t="s">
        <v>59</v>
      </c>
      <c r="M90" s="43">
        <f aca="true" t="shared" si="51" ref="M90:R90">+M87+M88+M89</f>
        <v>0</v>
      </c>
      <c r="N90" s="44">
        <f t="shared" si="51"/>
        <v>0</v>
      </c>
      <c r="O90" s="43">
        <f t="shared" si="51"/>
        <v>0</v>
      </c>
      <c r="P90" s="43">
        <f t="shared" si="51"/>
        <v>0</v>
      </c>
      <c r="Q90" s="43">
        <f t="shared" si="51"/>
        <v>0</v>
      </c>
      <c r="R90" s="43">
        <f t="shared" si="51"/>
        <v>0</v>
      </c>
      <c r="S90" s="44">
        <v>0</v>
      </c>
      <c r="T90" s="46">
        <f>+R90+S90</f>
        <v>0</v>
      </c>
      <c r="U90" s="46">
        <f>+U87+U88+U89</f>
        <v>8</v>
      </c>
      <c r="V90" s="56">
        <f>+T90+U90</f>
        <v>8</v>
      </c>
      <c r="W90" s="67" t="e">
        <f>(V90-Q90)/Q90*100</f>
        <v>#DIV/0!</v>
      </c>
    </row>
    <row r="91" spans="1:23" ht="13.5" thickTop="1">
      <c r="A91" s="76"/>
      <c r="B91" s="76"/>
      <c r="C91" s="76"/>
      <c r="D91" s="76"/>
      <c r="E91" s="76"/>
      <c r="F91" s="76"/>
      <c r="G91" s="76"/>
      <c r="H91" s="76"/>
      <c r="I91" s="76"/>
      <c r="J91" s="76"/>
      <c r="L91" s="4" t="s">
        <v>18</v>
      </c>
      <c r="M91" s="32">
        <v>0</v>
      </c>
      <c r="N91" s="39">
        <v>0</v>
      </c>
      <c r="O91" s="36">
        <f>M91+N91</f>
        <v>0</v>
      </c>
      <c r="P91" s="37">
        <v>0</v>
      </c>
      <c r="Q91" s="38">
        <f>O91+P91</f>
        <v>0</v>
      </c>
      <c r="R91" s="32">
        <v>0</v>
      </c>
      <c r="S91" s="39">
        <v>0</v>
      </c>
      <c r="T91" s="36">
        <f>R91+S91</f>
        <v>0</v>
      </c>
      <c r="U91" s="37">
        <v>0</v>
      </c>
      <c r="V91" s="34">
        <f>T91+U91</f>
        <v>0</v>
      </c>
      <c r="W91" s="66" t="e">
        <f aca="true" t="shared" si="52" ref="W91:W104">(V91-Q91)/Q91*100</f>
        <v>#DIV/0!</v>
      </c>
    </row>
    <row r="92" spans="1:23" ht="12.75">
      <c r="A92" s="76"/>
      <c r="B92" s="76"/>
      <c r="C92" s="76"/>
      <c r="D92" s="76"/>
      <c r="E92" s="76"/>
      <c r="F92" s="76"/>
      <c r="G92" s="76"/>
      <c r="H92" s="76"/>
      <c r="I92" s="76"/>
      <c r="J92" s="76"/>
      <c r="L92" s="4" t="s">
        <v>19</v>
      </c>
      <c r="M92" s="32">
        <v>0</v>
      </c>
      <c r="N92" s="39">
        <v>0</v>
      </c>
      <c r="O92" s="36">
        <f>M92+N92</f>
        <v>0</v>
      </c>
      <c r="P92" s="37">
        <v>0</v>
      </c>
      <c r="Q92" s="38">
        <f>O92+P92</f>
        <v>0</v>
      </c>
      <c r="R92" s="32">
        <v>0</v>
      </c>
      <c r="S92" s="39">
        <v>0</v>
      </c>
      <c r="T92" s="36">
        <f>R92+S92</f>
        <v>0</v>
      </c>
      <c r="U92" s="37">
        <v>0</v>
      </c>
      <c r="V92" s="34">
        <f>T92+U92</f>
        <v>0</v>
      </c>
      <c r="W92" s="66" t="e">
        <f t="shared" si="52"/>
        <v>#DIV/0!</v>
      </c>
    </row>
    <row r="93" spans="1:23" ht="13.5" thickBot="1">
      <c r="A93" s="76"/>
      <c r="B93" s="76"/>
      <c r="C93" s="76"/>
      <c r="D93" s="76"/>
      <c r="E93" s="76"/>
      <c r="F93" s="76"/>
      <c r="G93" s="76"/>
      <c r="H93" s="76"/>
      <c r="I93" s="76"/>
      <c r="J93" s="76"/>
      <c r="L93" s="13" t="s">
        <v>20</v>
      </c>
      <c r="M93" s="32">
        <v>0</v>
      </c>
      <c r="N93" s="39">
        <v>0</v>
      </c>
      <c r="O93" s="36">
        <f>M93+N93</f>
        <v>0</v>
      </c>
      <c r="P93" s="37">
        <v>0</v>
      </c>
      <c r="Q93" s="38">
        <f>O93+P93</f>
        <v>0</v>
      </c>
      <c r="R93" s="73">
        <v>0</v>
      </c>
      <c r="S93" s="39">
        <v>0</v>
      </c>
      <c r="T93" s="36">
        <f>R93+S93</f>
        <v>0</v>
      </c>
      <c r="U93" s="37">
        <v>0</v>
      </c>
      <c r="V93" s="34">
        <f>T93+U93</f>
        <v>0</v>
      </c>
      <c r="W93" s="66" t="e">
        <f t="shared" si="52"/>
        <v>#DIV/0!</v>
      </c>
    </row>
    <row r="94" spans="1:23" ht="14.25" thickBot="1" thickTop="1">
      <c r="A94" s="76"/>
      <c r="B94" s="76"/>
      <c r="C94" s="76"/>
      <c r="D94" s="76"/>
      <c r="E94" s="76"/>
      <c r="F94" s="76"/>
      <c r="G94" s="76"/>
      <c r="H94" s="76"/>
      <c r="I94" s="76"/>
      <c r="J94" s="76"/>
      <c r="L94" s="42" t="s">
        <v>21</v>
      </c>
      <c r="M94" s="48">
        <f aca="true" t="shared" si="53" ref="M94:U94">M91+M92+M93</f>
        <v>0</v>
      </c>
      <c r="N94" s="52">
        <f t="shared" si="53"/>
        <v>0</v>
      </c>
      <c r="O94" s="52">
        <f t="shared" si="53"/>
        <v>0</v>
      </c>
      <c r="P94" s="50">
        <f t="shared" si="53"/>
        <v>0</v>
      </c>
      <c r="Q94" s="52">
        <f t="shared" si="53"/>
        <v>0</v>
      </c>
      <c r="R94" s="167">
        <f t="shared" si="53"/>
        <v>0</v>
      </c>
      <c r="S94" s="52">
        <f t="shared" si="53"/>
        <v>0</v>
      </c>
      <c r="T94" s="52">
        <f t="shared" si="53"/>
        <v>0</v>
      </c>
      <c r="U94" s="50">
        <f t="shared" si="53"/>
        <v>0</v>
      </c>
      <c r="V94" s="50">
        <f>V92+V91+V93</f>
        <v>0</v>
      </c>
      <c r="W94" s="215" t="e">
        <f t="shared" si="52"/>
        <v>#DIV/0!</v>
      </c>
    </row>
    <row r="95" spans="1:23" ht="13.5" thickTop="1">
      <c r="A95" s="76"/>
      <c r="B95" s="76"/>
      <c r="C95" s="76"/>
      <c r="D95" s="76"/>
      <c r="E95" s="76"/>
      <c r="F95" s="76"/>
      <c r="G95" s="76"/>
      <c r="H95" s="76"/>
      <c r="I95" s="76"/>
      <c r="J95" s="76"/>
      <c r="L95" s="4" t="s">
        <v>22</v>
      </c>
      <c r="M95" s="154">
        <v>0</v>
      </c>
      <c r="N95" s="39">
        <v>0</v>
      </c>
      <c r="O95" s="54">
        <f>M95+N95</f>
        <v>0</v>
      </c>
      <c r="P95" s="62">
        <v>0</v>
      </c>
      <c r="Q95" s="61">
        <f>O95+P95</f>
        <v>0</v>
      </c>
      <c r="R95" s="216">
        <v>0</v>
      </c>
      <c r="S95" s="39">
        <v>0</v>
      </c>
      <c r="T95" s="217">
        <f>R95+S95</f>
        <v>0</v>
      </c>
      <c r="U95" s="63">
        <v>0</v>
      </c>
      <c r="V95" s="61">
        <f>T95+U95</f>
        <v>0</v>
      </c>
      <c r="W95" s="66" t="e">
        <f t="shared" si="52"/>
        <v>#DIV/0!</v>
      </c>
    </row>
    <row r="96" spans="1:23" ht="12.75">
      <c r="A96" s="76"/>
      <c r="B96" s="76"/>
      <c r="C96" s="76"/>
      <c r="D96" s="76"/>
      <c r="E96" s="76"/>
      <c r="F96" s="76"/>
      <c r="G96" s="76"/>
      <c r="H96" s="76"/>
      <c r="I96" s="76"/>
      <c r="J96" s="76"/>
      <c r="L96" s="4" t="s">
        <v>23</v>
      </c>
      <c r="M96" s="154">
        <v>0</v>
      </c>
      <c r="N96" s="39">
        <v>0</v>
      </c>
      <c r="O96" s="54">
        <f>M96+N96</f>
        <v>0</v>
      </c>
      <c r="P96" s="37">
        <v>0</v>
      </c>
      <c r="Q96" s="36">
        <f>O96+P96</f>
        <v>0</v>
      </c>
      <c r="R96" s="105">
        <v>0</v>
      </c>
      <c r="S96" s="39">
        <v>0</v>
      </c>
      <c r="T96" s="155">
        <f>R96+S96</f>
        <v>0</v>
      </c>
      <c r="U96" s="63">
        <v>0</v>
      </c>
      <c r="V96" s="36">
        <f>T96+U96</f>
        <v>0</v>
      </c>
      <c r="W96" s="66" t="e">
        <f>(V96-Q96)/Q96*100</f>
        <v>#DIV/0!</v>
      </c>
    </row>
    <row r="97" spans="1:23" ht="13.5" thickBot="1">
      <c r="A97" s="76"/>
      <c r="B97" s="76"/>
      <c r="C97" s="76"/>
      <c r="D97" s="76"/>
      <c r="E97" s="76"/>
      <c r="F97" s="76"/>
      <c r="G97" s="76"/>
      <c r="H97" s="76"/>
      <c r="I97" s="76"/>
      <c r="J97" s="76"/>
      <c r="L97" s="4" t="s">
        <v>24</v>
      </c>
      <c r="M97" s="40">
        <v>0</v>
      </c>
      <c r="N97" s="39">
        <v>0</v>
      </c>
      <c r="O97" s="54">
        <f>+M97+N97</f>
        <v>0</v>
      </c>
      <c r="P97" s="37">
        <v>0</v>
      </c>
      <c r="Q97" s="36">
        <f>+O97+P97</f>
        <v>0</v>
      </c>
      <c r="R97" s="105">
        <v>0</v>
      </c>
      <c r="S97" s="39">
        <v>0</v>
      </c>
      <c r="T97" s="99">
        <f>R97+S97</f>
        <v>0</v>
      </c>
      <c r="U97" s="192">
        <v>0</v>
      </c>
      <c r="V97" s="71">
        <f>T97+U97</f>
        <v>0</v>
      </c>
      <c r="W97" s="66" t="e">
        <f>(V97-Q97)/Q97*100</f>
        <v>#DIV/0!</v>
      </c>
    </row>
    <row r="98" spans="1:23" ht="14.25" thickBot="1" thickTop="1">
      <c r="A98" s="76"/>
      <c r="B98" s="76"/>
      <c r="C98" s="76"/>
      <c r="D98" s="76"/>
      <c r="E98" s="76"/>
      <c r="F98" s="76"/>
      <c r="G98" s="76"/>
      <c r="H98" s="76"/>
      <c r="I98" s="76"/>
      <c r="J98" s="76"/>
      <c r="L98" s="47" t="s">
        <v>25</v>
      </c>
      <c r="M98" s="43">
        <f aca="true" t="shared" si="54" ref="M98:V98">+M95+M96+M97</f>
        <v>0</v>
      </c>
      <c r="N98" s="44">
        <f t="shared" si="54"/>
        <v>0</v>
      </c>
      <c r="O98" s="43">
        <f t="shared" si="54"/>
        <v>0</v>
      </c>
      <c r="P98" s="43">
        <f t="shared" si="54"/>
        <v>0</v>
      </c>
      <c r="Q98" s="46">
        <f t="shared" si="54"/>
        <v>0</v>
      </c>
      <c r="R98" s="189">
        <f t="shared" si="54"/>
        <v>0</v>
      </c>
      <c r="S98" s="48">
        <f t="shared" si="54"/>
        <v>0</v>
      </c>
      <c r="T98" s="50">
        <f t="shared" si="54"/>
        <v>0</v>
      </c>
      <c r="U98" s="50">
        <f t="shared" si="54"/>
        <v>0</v>
      </c>
      <c r="V98" s="193">
        <f t="shared" si="54"/>
        <v>0</v>
      </c>
      <c r="W98" s="67" t="e">
        <f>(V98-Q98)/Q98*100</f>
        <v>#DIV/0!</v>
      </c>
    </row>
    <row r="99" spans="1:23" ht="13.5" thickTop="1">
      <c r="A99" s="76"/>
      <c r="B99" s="76"/>
      <c r="C99" s="76"/>
      <c r="D99" s="76"/>
      <c r="E99" s="76"/>
      <c r="F99" s="76"/>
      <c r="G99" s="76"/>
      <c r="H99" s="76"/>
      <c r="I99" s="76"/>
      <c r="J99" s="76"/>
      <c r="L99" s="4" t="s">
        <v>26</v>
      </c>
      <c r="M99" s="32">
        <v>0</v>
      </c>
      <c r="N99" s="39">
        <v>0</v>
      </c>
      <c r="O99" s="54">
        <f>M99+N99</f>
        <v>0</v>
      </c>
      <c r="P99" s="62">
        <v>0</v>
      </c>
      <c r="Q99" s="36">
        <f>O99+P99</f>
        <v>0</v>
      </c>
      <c r="R99" s="32">
        <v>0</v>
      </c>
      <c r="S99" s="39">
        <v>0</v>
      </c>
      <c r="T99" s="54">
        <f>R99+S99</f>
        <v>0</v>
      </c>
      <c r="U99" s="312">
        <v>0</v>
      </c>
      <c r="V99" s="34">
        <f>T99+U99</f>
        <v>0</v>
      </c>
      <c r="W99" s="66" t="e">
        <f>(V99-Q99)/Q99*100</f>
        <v>#DIV/0!</v>
      </c>
    </row>
    <row r="100" spans="1:23" ht="12.75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L100" s="4" t="s">
        <v>28</v>
      </c>
      <c r="M100" s="32">
        <v>0</v>
      </c>
      <c r="N100" s="39">
        <v>0</v>
      </c>
      <c r="O100" s="54">
        <f>M100+N100</f>
        <v>0</v>
      </c>
      <c r="P100" s="37">
        <v>0</v>
      </c>
      <c r="Q100" s="38">
        <f>O100+P100</f>
        <v>0</v>
      </c>
      <c r="R100" s="32">
        <v>0</v>
      </c>
      <c r="S100" s="39">
        <v>0</v>
      </c>
      <c r="T100" s="54">
        <f>R100+S100</f>
        <v>0</v>
      </c>
      <c r="U100" s="37">
        <v>0</v>
      </c>
      <c r="V100" s="34">
        <f>T100+U100</f>
        <v>0</v>
      </c>
      <c r="W100" s="66" t="e">
        <f>(V100-Q100)/Q100*100</f>
        <v>#DIV/0!</v>
      </c>
    </row>
    <row r="101" spans="1:23" ht="13.5" thickBot="1">
      <c r="A101" s="9"/>
      <c r="B101" s="9"/>
      <c r="C101" s="9"/>
      <c r="D101" s="9"/>
      <c r="E101" s="9"/>
      <c r="F101" s="9"/>
      <c r="G101" s="9"/>
      <c r="H101" s="9"/>
      <c r="I101" s="9"/>
      <c r="J101" s="9"/>
      <c r="L101" s="4" t="s">
        <v>29</v>
      </c>
      <c r="M101" s="160">
        <v>0</v>
      </c>
      <c r="N101" s="39">
        <v>0</v>
      </c>
      <c r="O101" s="54">
        <f>+M101+N101</f>
        <v>0</v>
      </c>
      <c r="P101" s="37">
        <v>0</v>
      </c>
      <c r="Q101" s="38">
        <f>+O101+P101</f>
        <v>0</v>
      </c>
      <c r="R101" s="40">
        <v>0</v>
      </c>
      <c r="S101" s="39">
        <v>0</v>
      </c>
      <c r="T101" s="54">
        <f>R101+S101</f>
        <v>0</v>
      </c>
      <c r="U101" s="37">
        <v>0</v>
      </c>
      <c r="V101" s="34">
        <f>T101+U101</f>
        <v>0</v>
      </c>
      <c r="W101" s="66" t="e">
        <f t="shared" si="52"/>
        <v>#DIV/0!</v>
      </c>
    </row>
    <row r="102" spans="1:23" ht="14.25" thickBot="1" thickTop="1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L102" s="47" t="s">
        <v>30</v>
      </c>
      <c r="M102" s="163">
        <f aca="true" t="shared" si="55" ref="M102:V102">+M99+M100+M101</f>
        <v>0</v>
      </c>
      <c r="N102" s="44">
        <f t="shared" si="55"/>
        <v>0</v>
      </c>
      <c r="O102" s="43">
        <f t="shared" si="55"/>
        <v>0</v>
      </c>
      <c r="P102" s="43">
        <f t="shared" si="55"/>
        <v>0</v>
      </c>
      <c r="Q102" s="43">
        <f t="shared" si="55"/>
        <v>0</v>
      </c>
      <c r="R102" s="43">
        <f t="shared" si="55"/>
        <v>0</v>
      </c>
      <c r="S102" s="44">
        <f t="shared" si="55"/>
        <v>0</v>
      </c>
      <c r="T102" s="43">
        <f t="shared" si="55"/>
        <v>0</v>
      </c>
      <c r="U102" s="43">
        <f t="shared" si="55"/>
        <v>0</v>
      </c>
      <c r="V102" s="43">
        <f t="shared" si="55"/>
        <v>0</v>
      </c>
      <c r="W102" s="67" t="e">
        <f t="shared" si="52"/>
        <v>#DIV/0!</v>
      </c>
    </row>
    <row r="103" spans="1:23" ht="14.25" thickBot="1" thickTop="1">
      <c r="A103" s="76"/>
      <c r="B103" s="302"/>
      <c r="C103" s="305"/>
      <c r="D103" s="305"/>
      <c r="E103" s="305"/>
      <c r="F103" s="303"/>
      <c r="G103" s="303"/>
      <c r="H103" s="303"/>
      <c r="I103" s="304"/>
      <c r="J103" s="76"/>
      <c r="L103" s="42" t="s">
        <v>69</v>
      </c>
      <c r="M103" s="43">
        <f aca="true" t="shared" si="56" ref="M103:V103">+M94+M98+M99+M100+M101</f>
        <v>0</v>
      </c>
      <c r="N103" s="162">
        <f t="shared" si="56"/>
        <v>0</v>
      </c>
      <c r="O103" s="163">
        <f t="shared" si="56"/>
        <v>0</v>
      </c>
      <c r="P103" s="163">
        <f t="shared" si="56"/>
        <v>0</v>
      </c>
      <c r="Q103" s="163">
        <f t="shared" si="56"/>
        <v>0</v>
      </c>
      <c r="R103" s="43">
        <f t="shared" si="56"/>
        <v>0</v>
      </c>
      <c r="S103" s="162">
        <f t="shared" si="56"/>
        <v>0</v>
      </c>
      <c r="T103" s="163">
        <f t="shared" si="56"/>
        <v>0</v>
      </c>
      <c r="U103" s="163">
        <f t="shared" si="56"/>
        <v>0</v>
      </c>
      <c r="V103" s="163">
        <f t="shared" si="56"/>
        <v>0</v>
      </c>
      <c r="W103" s="67" t="e">
        <f>(V103-Q103)/Q103*100</f>
        <v>#DIV/0!</v>
      </c>
    </row>
    <row r="104" spans="1:23" ht="14.25" thickBot="1" thickTop="1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L104" s="42" t="s">
        <v>9</v>
      </c>
      <c r="M104" s="163">
        <f aca="true" t="shared" si="57" ref="M104:V104">M90+M94+M98+M102</f>
        <v>0</v>
      </c>
      <c r="N104" s="44">
        <f t="shared" si="57"/>
        <v>0</v>
      </c>
      <c r="O104" s="43">
        <f t="shared" si="57"/>
        <v>0</v>
      </c>
      <c r="P104" s="43">
        <f t="shared" si="57"/>
        <v>0</v>
      </c>
      <c r="Q104" s="43">
        <f t="shared" si="57"/>
        <v>0</v>
      </c>
      <c r="R104" s="43">
        <f t="shared" si="57"/>
        <v>0</v>
      </c>
      <c r="S104" s="44">
        <f t="shared" si="57"/>
        <v>0</v>
      </c>
      <c r="T104" s="43">
        <f t="shared" si="57"/>
        <v>0</v>
      </c>
      <c r="U104" s="43">
        <f t="shared" si="57"/>
        <v>8</v>
      </c>
      <c r="V104" s="43">
        <f t="shared" si="57"/>
        <v>8</v>
      </c>
      <c r="W104" s="67" t="e">
        <f t="shared" si="52"/>
        <v>#DIV/0!</v>
      </c>
    </row>
    <row r="105" spans="1:12" ht="13.5" thickTop="1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L105" s="68" t="s">
        <v>67</v>
      </c>
    </row>
    <row r="106" spans="12:23" ht="12.75">
      <c r="L106" s="316" t="s">
        <v>47</v>
      </c>
      <c r="M106" s="316"/>
      <c r="N106" s="316"/>
      <c r="O106" s="316"/>
      <c r="P106" s="316"/>
      <c r="Q106" s="316"/>
      <c r="R106" s="316"/>
      <c r="S106" s="316"/>
      <c r="T106" s="316"/>
      <c r="U106" s="316"/>
      <c r="V106" s="316"/>
      <c r="W106" s="316"/>
    </row>
    <row r="107" spans="12:23" ht="15.75">
      <c r="L107" s="317" t="s">
        <v>48</v>
      </c>
      <c r="M107" s="317"/>
      <c r="N107" s="317"/>
      <c r="O107" s="317"/>
      <c r="P107" s="317"/>
      <c r="Q107" s="317"/>
      <c r="R107" s="317"/>
      <c r="S107" s="317"/>
      <c r="T107" s="317"/>
      <c r="U107" s="317"/>
      <c r="V107" s="317"/>
      <c r="W107" s="317"/>
    </row>
    <row r="108" ht="13.5" thickBot="1">
      <c r="W108" s="75" t="s">
        <v>43</v>
      </c>
    </row>
    <row r="109" spans="12:23" ht="17.25" thickBot="1" thickTop="1">
      <c r="L109" s="2"/>
      <c r="M109" s="324" t="s">
        <v>66</v>
      </c>
      <c r="N109" s="325"/>
      <c r="O109" s="325"/>
      <c r="P109" s="325"/>
      <c r="Q109" s="326"/>
      <c r="R109" s="327" t="s">
        <v>65</v>
      </c>
      <c r="S109" s="328"/>
      <c r="T109" s="328"/>
      <c r="U109" s="328"/>
      <c r="V109" s="329"/>
      <c r="W109" s="3" t="s">
        <v>4</v>
      </c>
    </row>
    <row r="110" spans="12:23" ht="12.75" customHeight="1" thickTop="1">
      <c r="L110" s="4" t="s">
        <v>5</v>
      </c>
      <c r="M110" s="5"/>
      <c r="N110" s="9"/>
      <c r="O110" s="10"/>
      <c r="P110" s="11"/>
      <c r="Q110" s="12"/>
      <c r="R110" s="5"/>
      <c r="S110" s="9"/>
      <c r="T110" s="10"/>
      <c r="U110" s="11"/>
      <c r="V110" s="12"/>
      <c r="W110" s="8" t="s">
        <v>6</v>
      </c>
    </row>
    <row r="111" spans="12:23" ht="13.5" thickBot="1">
      <c r="L111" s="13"/>
      <c r="M111" s="17" t="s">
        <v>44</v>
      </c>
      <c r="N111" s="18" t="s">
        <v>45</v>
      </c>
      <c r="O111" s="19" t="s">
        <v>46</v>
      </c>
      <c r="P111" s="20" t="s">
        <v>13</v>
      </c>
      <c r="Q111" s="21" t="s">
        <v>9</v>
      </c>
      <c r="R111" s="17" t="s">
        <v>44</v>
      </c>
      <c r="S111" s="18" t="s">
        <v>45</v>
      </c>
      <c r="T111" s="19" t="s">
        <v>46</v>
      </c>
      <c r="U111" s="20" t="s">
        <v>13</v>
      </c>
      <c r="V111" s="21" t="s">
        <v>9</v>
      </c>
      <c r="W111" s="16"/>
    </row>
    <row r="112" spans="12:23" ht="4.5" customHeight="1" thickTop="1">
      <c r="L112" s="4"/>
      <c r="M112" s="218"/>
      <c r="N112" s="27"/>
      <c r="O112" s="28"/>
      <c r="P112" s="153"/>
      <c r="Q112" s="30"/>
      <c r="R112" s="26"/>
      <c r="S112" s="27"/>
      <c r="T112" s="28"/>
      <c r="U112" s="153"/>
      <c r="V112" s="31"/>
      <c r="W112" s="11"/>
    </row>
    <row r="113" spans="12:23" ht="12.75">
      <c r="L113" s="4" t="s">
        <v>14</v>
      </c>
      <c r="M113" s="32">
        <v>649</v>
      </c>
      <c r="N113" s="39">
        <v>130</v>
      </c>
      <c r="O113" s="54">
        <f>M113+N113</f>
        <v>779</v>
      </c>
      <c r="P113" s="37">
        <v>0</v>
      </c>
      <c r="Q113" s="38">
        <f>O113+P113</f>
        <v>779</v>
      </c>
      <c r="R113" s="154">
        <v>616</v>
      </c>
      <c r="S113" s="39">
        <v>174</v>
      </c>
      <c r="T113" s="54">
        <f>+R113+S113</f>
        <v>790</v>
      </c>
      <c r="U113" s="37">
        <v>0</v>
      </c>
      <c r="V113" s="34">
        <f>+T113+U113</f>
        <v>790</v>
      </c>
      <c r="W113" s="66">
        <f>(V113-Q113)/Q113*100</f>
        <v>1.4120667522464698</v>
      </c>
    </row>
    <row r="114" spans="12:23" ht="12.75">
      <c r="L114" s="4" t="s">
        <v>15</v>
      </c>
      <c r="M114" s="32">
        <v>642</v>
      </c>
      <c r="N114" s="39">
        <v>190</v>
      </c>
      <c r="O114" s="54">
        <f>M114+N114</f>
        <v>832</v>
      </c>
      <c r="P114" s="37">
        <v>1</v>
      </c>
      <c r="Q114" s="38">
        <f>O114+P114</f>
        <v>833</v>
      </c>
      <c r="R114" s="154">
        <v>409</v>
      </c>
      <c r="S114" s="39">
        <v>221</v>
      </c>
      <c r="T114" s="54">
        <f>+R114+S114</f>
        <v>630</v>
      </c>
      <c r="U114" s="37">
        <v>0</v>
      </c>
      <c r="V114" s="34">
        <f>+T114+U114</f>
        <v>630</v>
      </c>
      <c r="W114" s="66">
        <f>(V114-Q114)/Q114*100</f>
        <v>-24.369747899159663</v>
      </c>
    </row>
    <row r="115" spans="12:23" ht="13.5" thickBot="1">
      <c r="L115" s="4" t="s">
        <v>16</v>
      </c>
      <c r="M115" s="32">
        <v>708</v>
      </c>
      <c r="N115" s="39">
        <v>201</v>
      </c>
      <c r="O115" s="54">
        <f>M115+N115</f>
        <v>909</v>
      </c>
      <c r="P115" s="37">
        <v>0</v>
      </c>
      <c r="Q115" s="38">
        <f>O115+P115</f>
        <v>909</v>
      </c>
      <c r="R115" s="160">
        <v>466</v>
      </c>
      <c r="S115" s="192">
        <v>240</v>
      </c>
      <c r="T115" s="54">
        <f>+R115+S115</f>
        <v>706</v>
      </c>
      <c r="U115" s="37">
        <v>0</v>
      </c>
      <c r="V115" s="34">
        <f>+T115+U115</f>
        <v>706</v>
      </c>
      <c r="W115" s="66">
        <f>(V115-Q115)/Q115*100</f>
        <v>-22.33223322332233</v>
      </c>
    </row>
    <row r="116" spans="12:23" ht="13.5" customHeight="1" thickBot="1" thickTop="1">
      <c r="L116" s="42" t="s">
        <v>59</v>
      </c>
      <c r="M116" s="43">
        <f aca="true" t="shared" si="58" ref="M116:V116">+M113+M114+M115</f>
        <v>1999</v>
      </c>
      <c r="N116" s="44">
        <f t="shared" si="58"/>
        <v>521</v>
      </c>
      <c r="O116" s="43">
        <f t="shared" si="58"/>
        <v>2520</v>
      </c>
      <c r="P116" s="43">
        <f t="shared" si="58"/>
        <v>1</v>
      </c>
      <c r="Q116" s="43">
        <f t="shared" si="58"/>
        <v>2521</v>
      </c>
      <c r="R116" s="43">
        <f t="shared" si="58"/>
        <v>1491</v>
      </c>
      <c r="S116" s="44">
        <f t="shared" si="58"/>
        <v>635</v>
      </c>
      <c r="T116" s="43">
        <f t="shared" si="58"/>
        <v>2126</v>
      </c>
      <c r="U116" s="43">
        <f t="shared" si="58"/>
        <v>0</v>
      </c>
      <c r="V116" s="43">
        <f t="shared" si="58"/>
        <v>2126</v>
      </c>
      <c r="W116" s="67">
        <f>(V116-Q116)/Q116*100</f>
        <v>-15.668385561285202</v>
      </c>
    </row>
    <row r="117" spans="12:23" ht="13.5" thickTop="1">
      <c r="L117" s="4" t="s">
        <v>18</v>
      </c>
      <c r="M117" s="32">
        <v>673</v>
      </c>
      <c r="N117" s="39">
        <v>163</v>
      </c>
      <c r="O117" s="36">
        <f>M117+N117</f>
        <v>836</v>
      </c>
      <c r="P117" s="37">
        <v>0</v>
      </c>
      <c r="Q117" s="34">
        <f>O117+P117</f>
        <v>836</v>
      </c>
      <c r="R117" s="32">
        <v>487</v>
      </c>
      <c r="S117" s="39">
        <v>239</v>
      </c>
      <c r="T117" s="36">
        <f>+R117+S117</f>
        <v>726</v>
      </c>
      <c r="U117" s="37">
        <v>0</v>
      </c>
      <c r="V117" s="34">
        <f>+T117+U117</f>
        <v>726</v>
      </c>
      <c r="W117" s="219">
        <f aca="true" t="shared" si="59" ref="W117:W130">(V117-Q117)/Q117*100</f>
        <v>-13.157894736842104</v>
      </c>
    </row>
    <row r="118" spans="12:23" ht="12.75">
      <c r="L118" s="4" t="s">
        <v>19</v>
      </c>
      <c r="M118" s="32">
        <v>629</v>
      </c>
      <c r="N118" s="39">
        <v>204</v>
      </c>
      <c r="O118" s="36">
        <f>M118+N118</f>
        <v>833</v>
      </c>
      <c r="P118" s="37">
        <v>0</v>
      </c>
      <c r="Q118" s="34">
        <f>O118+P118</f>
        <v>833</v>
      </c>
      <c r="R118" s="32">
        <v>485</v>
      </c>
      <c r="S118" s="39">
        <v>292</v>
      </c>
      <c r="T118" s="36">
        <f>+S118+R118</f>
        <v>777</v>
      </c>
      <c r="U118" s="37">
        <v>0</v>
      </c>
      <c r="V118" s="34">
        <f>+U118+T118</f>
        <v>777</v>
      </c>
      <c r="W118" s="219">
        <f t="shared" si="59"/>
        <v>-6.722689075630252</v>
      </c>
    </row>
    <row r="119" spans="12:23" ht="13.5" thickBot="1">
      <c r="L119" s="13" t="s">
        <v>20</v>
      </c>
      <c r="M119" s="40">
        <v>665</v>
      </c>
      <c r="N119" s="39">
        <v>181</v>
      </c>
      <c r="O119" s="36">
        <f>M119+N119</f>
        <v>846</v>
      </c>
      <c r="P119" s="37">
        <v>0</v>
      </c>
      <c r="Q119" s="34">
        <f>O119+P119</f>
        <v>846</v>
      </c>
      <c r="R119" s="32">
        <v>524</v>
      </c>
      <c r="S119" s="39">
        <v>309</v>
      </c>
      <c r="T119" s="36">
        <f>+S119+R119</f>
        <v>833</v>
      </c>
      <c r="U119" s="37">
        <v>0</v>
      </c>
      <c r="V119" s="34">
        <f>+U119+T119</f>
        <v>833</v>
      </c>
      <c r="W119" s="66">
        <f t="shared" si="59"/>
        <v>-1.5366430260047281</v>
      </c>
    </row>
    <row r="120" spans="12:23" ht="14.25" thickBot="1" thickTop="1">
      <c r="L120" s="42" t="s">
        <v>21</v>
      </c>
      <c r="M120" s="43">
        <f>M117+M118+M119</f>
        <v>1967</v>
      </c>
      <c r="N120" s="44">
        <f>N117+N118+N119</f>
        <v>548</v>
      </c>
      <c r="O120" s="43">
        <f>O117+O118+O119</f>
        <v>2515</v>
      </c>
      <c r="P120" s="43">
        <f>P117+P118+P119</f>
        <v>0</v>
      </c>
      <c r="Q120" s="46">
        <f aca="true" t="shared" si="60" ref="Q120:V120">Q118+Q117+Q119</f>
        <v>2515</v>
      </c>
      <c r="R120" s="48">
        <f t="shared" si="60"/>
        <v>1496</v>
      </c>
      <c r="S120" s="52">
        <f t="shared" si="60"/>
        <v>840</v>
      </c>
      <c r="T120" s="52">
        <f t="shared" si="60"/>
        <v>2336</v>
      </c>
      <c r="U120" s="52">
        <f t="shared" si="60"/>
        <v>0</v>
      </c>
      <c r="V120" s="50">
        <f t="shared" si="60"/>
        <v>2336</v>
      </c>
      <c r="W120" s="87">
        <f t="shared" si="59"/>
        <v>-7.117296222664016</v>
      </c>
    </row>
    <row r="121" spans="12:23" ht="13.5" thickTop="1">
      <c r="L121" s="4" t="s">
        <v>22</v>
      </c>
      <c r="M121" s="32">
        <v>636</v>
      </c>
      <c r="N121" s="39">
        <v>147</v>
      </c>
      <c r="O121" s="36">
        <f>M121+N121</f>
        <v>783</v>
      </c>
      <c r="P121" s="37">
        <v>0</v>
      </c>
      <c r="Q121" s="34">
        <f>O121+P121</f>
        <v>783</v>
      </c>
      <c r="R121" s="177">
        <v>713</v>
      </c>
      <c r="S121" s="39">
        <v>240</v>
      </c>
      <c r="T121" s="36">
        <f>+R121+S121</f>
        <v>953</v>
      </c>
      <c r="U121" s="143">
        <v>0</v>
      </c>
      <c r="V121" s="217">
        <f>+T121+U121</f>
        <v>953</v>
      </c>
      <c r="W121" s="188">
        <f t="shared" si="59"/>
        <v>21.711366538952745</v>
      </c>
    </row>
    <row r="122" spans="12:23" ht="12.75">
      <c r="L122" s="4" t="s">
        <v>23</v>
      </c>
      <c r="M122" s="32">
        <v>781</v>
      </c>
      <c r="N122" s="39">
        <v>159</v>
      </c>
      <c r="O122" s="36">
        <f>M122+N122</f>
        <v>940</v>
      </c>
      <c r="P122" s="37">
        <v>0</v>
      </c>
      <c r="Q122" s="34">
        <f>O122+P122</f>
        <v>940</v>
      </c>
      <c r="R122" s="154">
        <v>748</v>
      </c>
      <c r="S122" s="39">
        <v>253</v>
      </c>
      <c r="T122" s="36">
        <f>+R122+S122</f>
        <v>1001</v>
      </c>
      <c r="U122" s="143">
        <v>0</v>
      </c>
      <c r="V122" s="155">
        <f>+T122+U122</f>
        <v>1001</v>
      </c>
      <c r="W122" s="188">
        <f>(V122-Q122)/Q122*100</f>
        <v>6.489361702127659</v>
      </c>
    </row>
    <row r="123" spans="12:23" ht="13.5" thickBot="1">
      <c r="L123" s="4" t="s">
        <v>24</v>
      </c>
      <c r="M123" s="32">
        <v>663</v>
      </c>
      <c r="N123" s="39">
        <v>128</v>
      </c>
      <c r="O123" s="36">
        <f>M123+N123</f>
        <v>791</v>
      </c>
      <c r="P123" s="37">
        <v>0</v>
      </c>
      <c r="Q123" s="34">
        <f>O123+P123</f>
        <v>791</v>
      </c>
      <c r="R123" s="221">
        <v>660</v>
      </c>
      <c r="S123" s="39">
        <v>284</v>
      </c>
      <c r="T123" s="36">
        <f>+R123+S123</f>
        <v>944</v>
      </c>
      <c r="U123" s="220">
        <v>0</v>
      </c>
      <c r="V123" s="155">
        <f>+T123+U123</f>
        <v>944</v>
      </c>
      <c r="W123" s="188">
        <f>(V123-Q123)/Q123*100</f>
        <v>19.342604298356513</v>
      </c>
    </row>
    <row r="124" spans="12:23" ht="14.25" thickBot="1" thickTop="1">
      <c r="L124" s="47" t="s">
        <v>25</v>
      </c>
      <c r="M124" s="167">
        <f aca="true" t="shared" si="61" ref="M124:V124">+M121+M122+M123</f>
        <v>2080</v>
      </c>
      <c r="N124" s="52">
        <f t="shared" si="61"/>
        <v>434</v>
      </c>
      <c r="O124" s="52">
        <f t="shared" si="61"/>
        <v>2514</v>
      </c>
      <c r="P124" s="52">
        <f t="shared" si="61"/>
        <v>0</v>
      </c>
      <c r="Q124" s="50">
        <f t="shared" si="61"/>
        <v>2514</v>
      </c>
      <c r="R124" s="111">
        <f t="shared" si="61"/>
        <v>2121</v>
      </c>
      <c r="S124" s="52">
        <f t="shared" si="61"/>
        <v>777</v>
      </c>
      <c r="T124" s="50">
        <f t="shared" si="61"/>
        <v>2898</v>
      </c>
      <c r="U124" s="50">
        <f t="shared" si="61"/>
        <v>0</v>
      </c>
      <c r="V124" s="50">
        <f t="shared" si="61"/>
        <v>2898</v>
      </c>
      <c r="W124" s="87">
        <f>(V124-Q124)/Q124*100</f>
        <v>15.274463007159905</v>
      </c>
    </row>
    <row r="125" spans="12:23" ht="13.5" thickTop="1">
      <c r="L125" s="4" t="s">
        <v>26</v>
      </c>
      <c r="M125" s="106">
        <v>637</v>
      </c>
      <c r="N125" s="39">
        <v>154</v>
      </c>
      <c r="O125" s="36">
        <f>M125+N125</f>
        <v>791</v>
      </c>
      <c r="P125" s="143">
        <v>0</v>
      </c>
      <c r="Q125" s="217">
        <f>O125+P125</f>
        <v>791</v>
      </c>
      <c r="R125" s="154">
        <v>675</v>
      </c>
      <c r="S125" s="39">
        <v>256</v>
      </c>
      <c r="T125" s="54">
        <f>+R125+S125</f>
        <v>931</v>
      </c>
      <c r="U125" s="62">
        <v>0</v>
      </c>
      <c r="V125" s="34">
        <f>+T125+U125</f>
        <v>931</v>
      </c>
      <c r="W125" s="66">
        <f>(V125-Q125)/Q125*100</f>
        <v>17.699115044247787</v>
      </c>
    </row>
    <row r="126" spans="12:23" ht="12.75">
      <c r="L126" s="4" t="s">
        <v>28</v>
      </c>
      <c r="M126" s="32">
        <v>677</v>
      </c>
      <c r="N126" s="39">
        <v>150</v>
      </c>
      <c r="O126" s="36">
        <f>M126+N126</f>
        <v>827</v>
      </c>
      <c r="P126" s="143">
        <v>0</v>
      </c>
      <c r="Q126" s="155">
        <f>O126+P126</f>
        <v>827</v>
      </c>
      <c r="R126" s="154">
        <v>714</v>
      </c>
      <c r="S126" s="39">
        <v>298</v>
      </c>
      <c r="T126" s="54">
        <f>+R126+S126</f>
        <v>1012</v>
      </c>
      <c r="U126" s="37">
        <v>0</v>
      </c>
      <c r="V126" s="34">
        <f>+T126+U126</f>
        <v>1012</v>
      </c>
      <c r="W126" s="66">
        <f>(V126-Q126)/Q126*100</f>
        <v>22.370012091898428</v>
      </c>
    </row>
    <row r="127" spans="12:23" ht="13.5" thickBot="1">
      <c r="L127" s="4" t="s">
        <v>29</v>
      </c>
      <c r="M127" s="73">
        <v>637</v>
      </c>
      <c r="N127" s="39">
        <v>181</v>
      </c>
      <c r="O127" s="54">
        <f>M127+N127</f>
        <v>818</v>
      </c>
      <c r="P127" s="220"/>
      <c r="Q127" s="99">
        <f>O127+P127</f>
        <v>818</v>
      </c>
      <c r="R127" s="160">
        <v>647</v>
      </c>
      <c r="S127" s="192">
        <v>253</v>
      </c>
      <c r="T127" s="54">
        <f>+R127+S127</f>
        <v>900</v>
      </c>
      <c r="U127" s="37">
        <v>0</v>
      </c>
      <c r="V127" s="34">
        <f>+T127+U127</f>
        <v>900</v>
      </c>
      <c r="W127" s="66">
        <f t="shared" si="59"/>
        <v>10.024449877750612</v>
      </c>
    </row>
    <row r="128" spans="12:23" ht="14.25" thickBot="1" thickTop="1">
      <c r="L128" s="47" t="s">
        <v>30</v>
      </c>
      <c r="M128" s="48">
        <f aca="true" t="shared" si="62" ref="M128:V128">+M125+M126+M127</f>
        <v>1951</v>
      </c>
      <c r="N128" s="48">
        <f t="shared" si="62"/>
        <v>485</v>
      </c>
      <c r="O128" s="50">
        <f t="shared" si="62"/>
        <v>2436</v>
      </c>
      <c r="P128" s="50">
        <f t="shared" si="62"/>
        <v>0</v>
      </c>
      <c r="Q128" s="50">
        <f t="shared" si="62"/>
        <v>2436</v>
      </c>
      <c r="R128" s="111">
        <f t="shared" si="62"/>
        <v>2036</v>
      </c>
      <c r="S128" s="52">
        <f t="shared" si="62"/>
        <v>807</v>
      </c>
      <c r="T128" s="50">
        <f t="shared" si="62"/>
        <v>2843</v>
      </c>
      <c r="U128" s="50">
        <f t="shared" si="62"/>
        <v>0</v>
      </c>
      <c r="V128" s="50">
        <f t="shared" si="62"/>
        <v>2843</v>
      </c>
      <c r="W128" s="67">
        <f t="shared" si="59"/>
        <v>16.707717569786535</v>
      </c>
    </row>
    <row r="129" spans="1:23" ht="14.25" thickBot="1" thickTop="1">
      <c r="A129" s="76"/>
      <c r="B129" s="302"/>
      <c r="C129" s="305"/>
      <c r="D129" s="305"/>
      <c r="E129" s="305"/>
      <c r="F129" s="303"/>
      <c r="G129" s="303"/>
      <c r="H129" s="303"/>
      <c r="I129" s="304"/>
      <c r="J129" s="76"/>
      <c r="L129" s="42" t="s">
        <v>69</v>
      </c>
      <c r="M129" s="43">
        <f aca="true" t="shared" si="63" ref="M129:V129">+M120+M124+M125+M126+M127</f>
        <v>5998</v>
      </c>
      <c r="N129" s="162">
        <f t="shared" si="63"/>
        <v>1467</v>
      </c>
      <c r="O129" s="163">
        <f t="shared" si="63"/>
        <v>7465</v>
      </c>
      <c r="P129" s="163">
        <f t="shared" si="63"/>
        <v>0</v>
      </c>
      <c r="Q129" s="163">
        <f t="shared" si="63"/>
        <v>7465</v>
      </c>
      <c r="R129" s="43">
        <f t="shared" si="63"/>
        <v>5653</v>
      </c>
      <c r="S129" s="162">
        <f t="shared" si="63"/>
        <v>2424</v>
      </c>
      <c r="T129" s="163">
        <f t="shared" si="63"/>
        <v>8077</v>
      </c>
      <c r="U129" s="163">
        <f t="shared" si="63"/>
        <v>0</v>
      </c>
      <c r="V129" s="163">
        <f t="shared" si="63"/>
        <v>8077</v>
      </c>
      <c r="W129" s="67">
        <f>(V129-Q129)/Q129*100</f>
        <v>8.198258539852645</v>
      </c>
    </row>
    <row r="130" spans="12:23" ht="14.25" thickBot="1" thickTop="1">
      <c r="L130" s="42" t="s">
        <v>9</v>
      </c>
      <c r="M130" s="43">
        <f aca="true" t="shared" si="64" ref="M130:V130">M116+M120+M124+M128</f>
        <v>7997</v>
      </c>
      <c r="N130" s="44">
        <f t="shared" si="64"/>
        <v>1988</v>
      </c>
      <c r="O130" s="43">
        <f t="shared" si="64"/>
        <v>9985</v>
      </c>
      <c r="P130" s="43">
        <f t="shared" si="64"/>
        <v>1</v>
      </c>
      <c r="Q130" s="43">
        <f t="shared" si="64"/>
        <v>9986</v>
      </c>
      <c r="R130" s="163">
        <f t="shared" si="64"/>
        <v>7144</v>
      </c>
      <c r="S130" s="44">
        <f t="shared" si="64"/>
        <v>3059</v>
      </c>
      <c r="T130" s="43">
        <f t="shared" si="64"/>
        <v>10203</v>
      </c>
      <c r="U130" s="43">
        <f t="shared" si="64"/>
        <v>0</v>
      </c>
      <c r="V130" s="43">
        <f t="shared" si="64"/>
        <v>10203</v>
      </c>
      <c r="W130" s="67">
        <f t="shared" si="59"/>
        <v>2.1730422591628282</v>
      </c>
    </row>
    <row r="131" spans="12:23" ht="13.5" thickTop="1">
      <c r="L131" s="68" t="s">
        <v>67</v>
      </c>
      <c r="W131" s="77"/>
    </row>
    <row r="132" spans="12:23" ht="12.75">
      <c r="L132" s="316" t="s">
        <v>49</v>
      </c>
      <c r="M132" s="316"/>
      <c r="N132" s="316"/>
      <c r="O132" s="316"/>
      <c r="P132" s="316"/>
      <c r="Q132" s="316"/>
      <c r="R132" s="316"/>
      <c r="S132" s="316"/>
      <c r="T132" s="316"/>
      <c r="U132" s="316"/>
      <c r="V132" s="316"/>
      <c r="W132" s="316"/>
    </row>
    <row r="133" spans="12:23" ht="15.75">
      <c r="L133" s="317" t="s">
        <v>61</v>
      </c>
      <c r="M133" s="317"/>
      <c r="N133" s="317"/>
      <c r="O133" s="317"/>
      <c r="P133" s="317"/>
      <c r="Q133" s="317"/>
      <c r="R133" s="317"/>
      <c r="S133" s="317"/>
      <c r="T133" s="317"/>
      <c r="U133" s="317"/>
      <c r="V133" s="317"/>
      <c r="W133" s="317"/>
    </row>
    <row r="134" ht="17.25" customHeight="1" thickBot="1">
      <c r="W134" s="75" t="s">
        <v>43</v>
      </c>
    </row>
    <row r="135" spans="12:23" ht="20.25" customHeight="1" thickBot="1" thickTop="1">
      <c r="L135" s="2"/>
      <c r="M135" s="324" t="s">
        <v>66</v>
      </c>
      <c r="N135" s="325"/>
      <c r="O135" s="325"/>
      <c r="P135" s="325"/>
      <c r="Q135" s="326"/>
      <c r="R135" s="327" t="s">
        <v>65</v>
      </c>
      <c r="S135" s="328"/>
      <c r="T135" s="328"/>
      <c r="U135" s="328"/>
      <c r="V135" s="329"/>
      <c r="W135" s="3" t="s">
        <v>4</v>
      </c>
    </row>
    <row r="136" spans="12:23" ht="13.5" thickTop="1">
      <c r="L136" s="4" t="s">
        <v>5</v>
      </c>
      <c r="M136" s="5"/>
      <c r="N136" s="9"/>
      <c r="O136" s="10"/>
      <c r="P136" s="11"/>
      <c r="Q136" s="12"/>
      <c r="R136" s="5"/>
      <c r="S136" s="9"/>
      <c r="T136" s="10"/>
      <c r="U136" s="11"/>
      <c r="V136" s="12"/>
      <c r="W136" s="8" t="s">
        <v>6</v>
      </c>
    </row>
    <row r="137" spans="12:23" ht="13.5" thickBot="1">
      <c r="L137" s="13"/>
      <c r="M137" s="17" t="s">
        <v>44</v>
      </c>
      <c r="N137" s="18" t="s">
        <v>45</v>
      </c>
      <c r="O137" s="19" t="s">
        <v>46</v>
      </c>
      <c r="P137" s="20" t="s">
        <v>13</v>
      </c>
      <c r="Q137" s="21" t="s">
        <v>9</v>
      </c>
      <c r="R137" s="17" t="s">
        <v>44</v>
      </c>
      <c r="S137" s="18" t="s">
        <v>45</v>
      </c>
      <c r="T137" s="19" t="s">
        <v>46</v>
      </c>
      <c r="U137" s="20" t="s">
        <v>13</v>
      </c>
      <c r="V137" s="21" t="s">
        <v>9</v>
      </c>
      <c r="W137" s="16"/>
    </row>
    <row r="138" spans="12:23" ht="4.5" customHeight="1" thickTop="1">
      <c r="L138" s="4"/>
      <c r="M138" s="26"/>
      <c r="N138" s="27"/>
      <c r="O138" s="28"/>
      <c r="P138" s="29"/>
      <c r="Q138" s="30"/>
      <c r="R138" s="26"/>
      <c r="S138" s="27"/>
      <c r="T138" s="28"/>
      <c r="U138" s="29"/>
      <c r="V138" s="31"/>
      <c r="W138" s="11"/>
    </row>
    <row r="139" spans="12:23" ht="12.75">
      <c r="L139" s="4" t="s">
        <v>14</v>
      </c>
      <c r="M139" s="32">
        <f aca="true" t="shared" si="65" ref="M139:N141">+M87+M113</f>
        <v>649</v>
      </c>
      <c r="N139" s="39">
        <f t="shared" si="65"/>
        <v>130</v>
      </c>
      <c r="O139" s="36">
        <f>M139+N139</f>
        <v>779</v>
      </c>
      <c r="P139" s="37">
        <f>+P87+P113</f>
        <v>0</v>
      </c>
      <c r="Q139" s="38">
        <f>O139+P139</f>
        <v>779</v>
      </c>
      <c r="R139" s="32">
        <f aca="true" t="shared" si="66" ref="R139:S141">+R87+R113</f>
        <v>616</v>
      </c>
      <c r="S139" s="39">
        <f t="shared" si="66"/>
        <v>174</v>
      </c>
      <c r="T139" s="36">
        <f>R139+S139</f>
        <v>790</v>
      </c>
      <c r="U139" s="37">
        <f>+U87+U113</f>
        <v>0</v>
      </c>
      <c r="V139" s="34">
        <f>T139+U139</f>
        <v>790</v>
      </c>
      <c r="W139" s="66">
        <f>(V139-Q139)/Q139*100</f>
        <v>1.4120667522464698</v>
      </c>
    </row>
    <row r="140" spans="12:23" ht="12.75">
      <c r="L140" s="4" t="s">
        <v>15</v>
      </c>
      <c r="M140" s="32">
        <f t="shared" si="65"/>
        <v>642</v>
      </c>
      <c r="N140" s="39">
        <f t="shared" si="65"/>
        <v>190</v>
      </c>
      <c r="O140" s="36">
        <f>M140+N140</f>
        <v>832</v>
      </c>
      <c r="P140" s="37">
        <f>+P88+P114</f>
        <v>1</v>
      </c>
      <c r="Q140" s="38">
        <f>O140+P140</f>
        <v>833</v>
      </c>
      <c r="R140" s="32">
        <f t="shared" si="66"/>
        <v>409</v>
      </c>
      <c r="S140" s="39">
        <f t="shared" si="66"/>
        <v>221</v>
      </c>
      <c r="T140" s="36">
        <f>R140+S140</f>
        <v>630</v>
      </c>
      <c r="U140" s="37">
        <f>+U88+U114</f>
        <v>8</v>
      </c>
      <c r="V140" s="34">
        <f>T140+U140</f>
        <v>638</v>
      </c>
      <c r="W140" s="66">
        <f>(V140-Q140)/Q140*100</f>
        <v>-23.409363745498197</v>
      </c>
    </row>
    <row r="141" spans="12:23" ht="13.5" thickBot="1">
      <c r="L141" s="4" t="s">
        <v>16</v>
      </c>
      <c r="M141" s="32">
        <f t="shared" si="65"/>
        <v>708</v>
      </c>
      <c r="N141" s="39">
        <f t="shared" si="65"/>
        <v>201</v>
      </c>
      <c r="O141" s="36">
        <f>+O89+O115</f>
        <v>909</v>
      </c>
      <c r="P141" s="37">
        <f>+P89+P115</f>
        <v>0</v>
      </c>
      <c r="Q141" s="38">
        <f>+Q89+Q115</f>
        <v>909</v>
      </c>
      <c r="R141" s="32">
        <f t="shared" si="66"/>
        <v>466</v>
      </c>
      <c r="S141" s="39">
        <f t="shared" si="66"/>
        <v>240</v>
      </c>
      <c r="T141" s="36">
        <f>R141+S141</f>
        <v>706</v>
      </c>
      <c r="U141" s="37">
        <f>+U89+U115</f>
        <v>0</v>
      </c>
      <c r="V141" s="34">
        <f>T141+U141</f>
        <v>706</v>
      </c>
      <c r="W141" s="66">
        <f>(V141-Q141)/Q141*100</f>
        <v>-22.33223322332233</v>
      </c>
    </row>
    <row r="142" spans="12:23" ht="14.25" thickBot="1" thickTop="1">
      <c r="L142" s="42" t="s">
        <v>59</v>
      </c>
      <c r="M142" s="43">
        <f>M140+M139+M141</f>
        <v>1999</v>
      </c>
      <c r="N142" s="44">
        <f>N140+N139+N141</f>
        <v>521</v>
      </c>
      <c r="O142" s="43">
        <f>O140+O139+O141</f>
        <v>2520</v>
      </c>
      <c r="P142" s="43">
        <f>P140+P139+P141</f>
        <v>1</v>
      </c>
      <c r="Q142" s="43">
        <f>Q140+Q139+Q141</f>
        <v>2521</v>
      </c>
      <c r="R142" s="43">
        <f>R141+R139+R140</f>
        <v>1491</v>
      </c>
      <c r="S142" s="44">
        <f>S141+S139+S140</f>
        <v>635</v>
      </c>
      <c r="T142" s="43">
        <f>T141+T139+T140</f>
        <v>2126</v>
      </c>
      <c r="U142" s="43">
        <f>U141+U139+U140</f>
        <v>8</v>
      </c>
      <c r="V142" s="45">
        <f>V141+V139+V140</f>
        <v>2134</v>
      </c>
      <c r="W142" s="67">
        <f>(V142-Q142)/Q142*100</f>
        <v>-15.351051170170567</v>
      </c>
    </row>
    <row r="143" spans="12:23" ht="13.5" thickTop="1">
      <c r="L143" s="4" t="s">
        <v>18</v>
      </c>
      <c r="M143" s="32">
        <f aca="true" t="shared" si="67" ref="M143:N145">+M91+M117</f>
        <v>673</v>
      </c>
      <c r="N143" s="39">
        <f t="shared" si="67"/>
        <v>163</v>
      </c>
      <c r="O143" s="36">
        <f>M143+N143</f>
        <v>836</v>
      </c>
      <c r="P143" s="37">
        <f>+P91+P117</f>
        <v>0</v>
      </c>
      <c r="Q143" s="38">
        <f>O143+P143</f>
        <v>836</v>
      </c>
      <c r="R143" s="32">
        <f>+R91+R117</f>
        <v>487</v>
      </c>
      <c r="S143" s="39">
        <f>+S91+S117</f>
        <v>239</v>
      </c>
      <c r="T143" s="36">
        <f>+T91+T117</f>
        <v>726</v>
      </c>
      <c r="U143" s="37">
        <f>+U91+U117</f>
        <v>0</v>
      </c>
      <c r="V143" s="34">
        <f>T143+U143</f>
        <v>726</v>
      </c>
      <c r="W143" s="219">
        <f aca="true" t="shared" si="68" ref="W143:W156">(V143-Q143)/Q143*100</f>
        <v>-13.157894736842104</v>
      </c>
    </row>
    <row r="144" spans="12:23" ht="12.75">
      <c r="L144" s="4" t="s">
        <v>19</v>
      </c>
      <c r="M144" s="32">
        <f t="shared" si="67"/>
        <v>629</v>
      </c>
      <c r="N144" s="39">
        <f t="shared" si="67"/>
        <v>204</v>
      </c>
      <c r="O144" s="36">
        <f>M144+N144</f>
        <v>833</v>
      </c>
      <c r="P144" s="37">
        <f>+P92+P118</f>
        <v>0</v>
      </c>
      <c r="Q144" s="38">
        <f>O144+P144</f>
        <v>833</v>
      </c>
      <c r="R144" s="32">
        <f>+R92+R118</f>
        <v>485</v>
      </c>
      <c r="S144" s="39">
        <f>+S92+S118</f>
        <v>292</v>
      </c>
      <c r="T144" s="36">
        <f>R144+S144</f>
        <v>777</v>
      </c>
      <c r="U144" s="37">
        <f>+U92+U118</f>
        <v>0</v>
      </c>
      <c r="V144" s="34">
        <f>T144+U144</f>
        <v>777</v>
      </c>
      <c r="W144" s="219">
        <f t="shared" si="68"/>
        <v>-6.722689075630252</v>
      </c>
    </row>
    <row r="145" spans="12:23" ht="13.5" thickBot="1">
      <c r="L145" s="13" t="s">
        <v>20</v>
      </c>
      <c r="M145" s="73">
        <f t="shared" si="67"/>
        <v>665</v>
      </c>
      <c r="N145" s="39">
        <f t="shared" si="67"/>
        <v>181</v>
      </c>
      <c r="O145" s="36">
        <f>+O93+O119</f>
        <v>846</v>
      </c>
      <c r="P145" s="37">
        <f>+P93+P119</f>
        <v>0</v>
      </c>
      <c r="Q145" s="38">
        <f>+Q93+Q119</f>
        <v>846</v>
      </c>
      <c r="R145" s="32">
        <f>+R93+R119</f>
        <v>524</v>
      </c>
      <c r="S145" s="39">
        <f>+S93+S119</f>
        <v>309</v>
      </c>
      <c r="T145" s="36">
        <f>+T93+T119</f>
        <v>833</v>
      </c>
      <c r="U145" s="37">
        <f>+U93+U119</f>
        <v>0</v>
      </c>
      <c r="V145" s="34">
        <f>T145+U145</f>
        <v>833</v>
      </c>
      <c r="W145" s="66">
        <f t="shared" si="68"/>
        <v>-1.5366430260047281</v>
      </c>
    </row>
    <row r="146" spans="12:23" ht="14.25" thickBot="1" thickTop="1">
      <c r="L146" s="42" t="s">
        <v>21</v>
      </c>
      <c r="M146" s="48">
        <f aca="true" t="shared" si="69" ref="M146:V146">M144+M143+M145</f>
        <v>1967</v>
      </c>
      <c r="N146" s="52">
        <f t="shared" si="69"/>
        <v>548</v>
      </c>
      <c r="O146" s="52">
        <f t="shared" si="69"/>
        <v>2515</v>
      </c>
      <c r="P146" s="52">
        <f t="shared" si="69"/>
        <v>0</v>
      </c>
      <c r="Q146" s="52">
        <f t="shared" si="69"/>
        <v>2515</v>
      </c>
      <c r="R146" s="48">
        <f t="shared" si="69"/>
        <v>1496</v>
      </c>
      <c r="S146" s="52">
        <f t="shared" si="69"/>
        <v>840</v>
      </c>
      <c r="T146" s="52">
        <f t="shared" si="69"/>
        <v>2336</v>
      </c>
      <c r="U146" s="52">
        <f t="shared" si="69"/>
        <v>0</v>
      </c>
      <c r="V146" s="52">
        <f t="shared" si="69"/>
        <v>2336</v>
      </c>
      <c r="W146" s="87">
        <f t="shared" si="68"/>
        <v>-7.117296222664016</v>
      </c>
    </row>
    <row r="147" spans="12:23" ht="13.5" thickTop="1">
      <c r="L147" s="4" t="s">
        <v>22</v>
      </c>
      <c r="M147" s="154">
        <f aca="true" t="shared" si="70" ref="M147:S147">+M95+M121</f>
        <v>636</v>
      </c>
      <c r="N147" s="39">
        <f t="shared" si="70"/>
        <v>147</v>
      </c>
      <c r="O147" s="36">
        <f t="shared" si="70"/>
        <v>783</v>
      </c>
      <c r="P147" s="37">
        <f t="shared" si="70"/>
        <v>0</v>
      </c>
      <c r="Q147" s="38">
        <f t="shared" si="70"/>
        <v>783</v>
      </c>
      <c r="R147" s="177">
        <f t="shared" si="70"/>
        <v>713</v>
      </c>
      <c r="S147" s="39">
        <f t="shared" si="70"/>
        <v>240</v>
      </c>
      <c r="T147" s="36">
        <f>+R147+S147</f>
        <v>953</v>
      </c>
      <c r="U147" s="37">
        <v>0</v>
      </c>
      <c r="V147" s="34">
        <f>+T147+U147</f>
        <v>953</v>
      </c>
      <c r="W147" s="66">
        <f t="shared" si="68"/>
        <v>21.711366538952745</v>
      </c>
    </row>
    <row r="148" spans="12:23" ht="12.75">
      <c r="L148" s="4" t="s">
        <v>23</v>
      </c>
      <c r="M148" s="154">
        <f>+M96+M122</f>
        <v>781</v>
      </c>
      <c r="N148" s="39">
        <f>+N96+N122</f>
        <v>159</v>
      </c>
      <c r="O148" s="36">
        <f>M148+N148</f>
        <v>940</v>
      </c>
      <c r="P148" s="37">
        <f>+P96+P122</f>
        <v>0</v>
      </c>
      <c r="Q148" s="38">
        <f>O148+P148</f>
        <v>940</v>
      </c>
      <c r="R148" s="154">
        <f>+R96+R122</f>
        <v>748</v>
      </c>
      <c r="S148" s="39">
        <f>+S96+S122</f>
        <v>253</v>
      </c>
      <c r="T148" s="36">
        <f>+R148+S148</f>
        <v>1001</v>
      </c>
      <c r="U148" s="37">
        <v>0</v>
      </c>
      <c r="V148" s="34">
        <f>+T148+U148</f>
        <v>1001</v>
      </c>
      <c r="W148" s="66">
        <f>(V148-Q148)/Q148*100</f>
        <v>6.489361702127659</v>
      </c>
    </row>
    <row r="149" spans="12:23" ht="13.5" thickBot="1">
      <c r="L149" s="4" t="s">
        <v>24</v>
      </c>
      <c r="M149" s="221">
        <f>+M97+M123</f>
        <v>663</v>
      </c>
      <c r="N149" s="39">
        <f>+N97+N123</f>
        <v>128</v>
      </c>
      <c r="O149" s="36">
        <f>M149+N149</f>
        <v>791</v>
      </c>
      <c r="P149" s="37">
        <f>+P97+P123</f>
        <v>0</v>
      </c>
      <c r="Q149" s="38">
        <f>O149+P149</f>
        <v>791</v>
      </c>
      <c r="R149" s="154">
        <f>+R97+R123</f>
        <v>660</v>
      </c>
      <c r="S149" s="39">
        <f>+S97+S123</f>
        <v>284</v>
      </c>
      <c r="T149" s="36">
        <f>+R149+S149</f>
        <v>944</v>
      </c>
      <c r="U149" s="55">
        <v>0</v>
      </c>
      <c r="V149" s="34">
        <f>+T149+U149</f>
        <v>944</v>
      </c>
      <c r="W149" s="66">
        <f>(V149-Q149)/Q149*100</f>
        <v>19.342604298356513</v>
      </c>
    </row>
    <row r="150" spans="12:23" ht="14.25" thickBot="1" thickTop="1">
      <c r="L150" s="47" t="s">
        <v>25</v>
      </c>
      <c r="M150" s="189">
        <f aca="true" t="shared" si="71" ref="M150:V150">+M147+M148+M149</f>
        <v>2080</v>
      </c>
      <c r="N150" s="48">
        <f t="shared" si="71"/>
        <v>434</v>
      </c>
      <c r="O150" s="50">
        <f t="shared" si="71"/>
        <v>2514</v>
      </c>
      <c r="P150" s="50">
        <f t="shared" si="71"/>
        <v>0</v>
      </c>
      <c r="Q150" s="50">
        <f t="shared" si="71"/>
        <v>2514</v>
      </c>
      <c r="R150" s="111">
        <f t="shared" si="71"/>
        <v>2121</v>
      </c>
      <c r="S150" s="52">
        <f t="shared" si="71"/>
        <v>777</v>
      </c>
      <c r="T150" s="50">
        <f t="shared" si="71"/>
        <v>2898</v>
      </c>
      <c r="U150" s="50">
        <f t="shared" si="71"/>
        <v>0</v>
      </c>
      <c r="V150" s="50">
        <f t="shared" si="71"/>
        <v>2898</v>
      </c>
      <c r="W150" s="87">
        <f>(V150-Q150)/Q150*100</f>
        <v>15.274463007159905</v>
      </c>
    </row>
    <row r="151" spans="12:23" ht="13.5" thickTop="1">
      <c r="L151" s="4" t="s">
        <v>26</v>
      </c>
      <c r="M151" s="106">
        <f aca="true" t="shared" si="72" ref="M151:N153">+M99+M125</f>
        <v>637</v>
      </c>
      <c r="N151" s="39">
        <f t="shared" si="72"/>
        <v>154</v>
      </c>
      <c r="O151" s="36">
        <f>M151+N151</f>
        <v>791</v>
      </c>
      <c r="P151" s="37">
        <f aca="true" t="shared" si="73" ref="P151:S153">+P99+P125</f>
        <v>0</v>
      </c>
      <c r="Q151" s="38">
        <f t="shared" si="73"/>
        <v>791</v>
      </c>
      <c r="R151" s="154">
        <f t="shared" si="73"/>
        <v>675</v>
      </c>
      <c r="S151" s="39">
        <f t="shared" si="73"/>
        <v>256</v>
      </c>
      <c r="T151" s="54">
        <f>+R151+S151</f>
        <v>931</v>
      </c>
      <c r="U151" s="62">
        <v>0</v>
      </c>
      <c r="V151" s="34">
        <f>+T151+U151</f>
        <v>931</v>
      </c>
      <c r="W151" s="66">
        <f>(V151-Q151)/Q151*100</f>
        <v>17.699115044247787</v>
      </c>
    </row>
    <row r="152" spans="12:23" ht="12.75">
      <c r="L152" s="4" t="s">
        <v>28</v>
      </c>
      <c r="M152" s="32">
        <f t="shared" si="72"/>
        <v>677</v>
      </c>
      <c r="N152" s="39">
        <f t="shared" si="72"/>
        <v>150</v>
      </c>
      <c r="O152" s="36">
        <f>+O100+O126</f>
        <v>827</v>
      </c>
      <c r="P152" s="37">
        <f t="shared" si="73"/>
        <v>0</v>
      </c>
      <c r="Q152" s="38">
        <f t="shared" si="73"/>
        <v>827</v>
      </c>
      <c r="R152" s="154">
        <f t="shared" si="73"/>
        <v>714</v>
      </c>
      <c r="S152" s="39">
        <f t="shared" si="73"/>
        <v>298</v>
      </c>
      <c r="T152" s="54">
        <f>+R152+S152</f>
        <v>1012</v>
      </c>
      <c r="U152" s="37">
        <v>0</v>
      </c>
      <c r="V152" s="34">
        <f>+T152+U152</f>
        <v>1012</v>
      </c>
      <c r="W152" s="66">
        <f>(V152-Q152)/Q152*100</f>
        <v>22.370012091898428</v>
      </c>
    </row>
    <row r="153" spans="12:23" ht="13.5" thickBot="1">
      <c r="L153" s="4" t="s">
        <v>29</v>
      </c>
      <c r="M153" s="40">
        <f t="shared" si="72"/>
        <v>637</v>
      </c>
      <c r="N153" s="39">
        <f t="shared" si="72"/>
        <v>181</v>
      </c>
      <c r="O153" s="36">
        <f>+O101+O127</f>
        <v>818</v>
      </c>
      <c r="P153" s="55">
        <f t="shared" si="73"/>
        <v>0</v>
      </c>
      <c r="Q153" s="38">
        <f t="shared" si="73"/>
        <v>818</v>
      </c>
      <c r="R153" s="154">
        <f t="shared" si="73"/>
        <v>647</v>
      </c>
      <c r="S153" s="39">
        <f t="shared" si="73"/>
        <v>253</v>
      </c>
      <c r="T153" s="54">
        <f>+R153+S153</f>
        <v>900</v>
      </c>
      <c r="U153" s="37">
        <v>0</v>
      </c>
      <c r="V153" s="34">
        <f>+T153+U153</f>
        <v>900</v>
      </c>
      <c r="W153" s="66">
        <f t="shared" si="68"/>
        <v>10.024449877750612</v>
      </c>
    </row>
    <row r="154" spans="12:23" ht="14.25" thickBot="1" thickTop="1">
      <c r="L154" s="47" t="s">
        <v>30</v>
      </c>
      <c r="M154" s="43">
        <f aca="true" t="shared" si="74" ref="M154:V154">+M151+M152+M153</f>
        <v>1951</v>
      </c>
      <c r="N154" s="44">
        <f t="shared" si="74"/>
        <v>485</v>
      </c>
      <c r="O154" s="43">
        <f t="shared" si="74"/>
        <v>2436</v>
      </c>
      <c r="P154" s="43">
        <f t="shared" si="74"/>
        <v>0</v>
      </c>
      <c r="Q154" s="46">
        <f t="shared" si="74"/>
        <v>2436</v>
      </c>
      <c r="R154" s="163">
        <f t="shared" si="74"/>
        <v>2036</v>
      </c>
      <c r="S154" s="56">
        <f t="shared" si="74"/>
        <v>807</v>
      </c>
      <c r="T154" s="46">
        <f t="shared" si="74"/>
        <v>2843</v>
      </c>
      <c r="U154" s="46">
        <f t="shared" si="74"/>
        <v>0</v>
      </c>
      <c r="V154" s="46">
        <f t="shared" si="74"/>
        <v>2843</v>
      </c>
      <c r="W154" s="67">
        <f t="shared" si="68"/>
        <v>16.707717569786535</v>
      </c>
    </row>
    <row r="155" spans="1:23" ht="14.25" thickBot="1" thickTop="1">
      <c r="A155" s="76"/>
      <c r="B155" s="302"/>
      <c r="C155" s="305"/>
      <c r="D155" s="305"/>
      <c r="E155" s="305"/>
      <c r="F155" s="303"/>
      <c r="G155" s="303"/>
      <c r="H155" s="303"/>
      <c r="I155" s="304"/>
      <c r="J155" s="76"/>
      <c r="L155" s="42" t="s">
        <v>69</v>
      </c>
      <c r="M155" s="43">
        <f aca="true" t="shared" si="75" ref="M155:V155">+M146+M150+M151+M152+M153</f>
        <v>5998</v>
      </c>
      <c r="N155" s="162">
        <f t="shared" si="75"/>
        <v>1467</v>
      </c>
      <c r="O155" s="163">
        <f t="shared" si="75"/>
        <v>7465</v>
      </c>
      <c r="P155" s="163">
        <f t="shared" si="75"/>
        <v>0</v>
      </c>
      <c r="Q155" s="163">
        <f t="shared" si="75"/>
        <v>7465</v>
      </c>
      <c r="R155" s="43">
        <f t="shared" si="75"/>
        <v>5653</v>
      </c>
      <c r="S155" s="162">
        <f t="shared" si="75"/>
        <v>2424</v>
      </c>
      <c r="T155" s="163">
        <f t="shared" si="75"/>
        <v>8077</v>
      </c>
      <c r="U155" s="163">
        <f t="shared" si="75"/>
        <v>0</v>
      </c>
      <c r="V155" s="163">
        <f t="shared" si="75"/>
        <v>8077</v>
      </c>
      <c r="W155" s="67">
        <f>(V155-Q155)/Q155*100</f>
        <v>8.198258539852645</v>
      </c>
    </row>
    <row r="156" spans="12:23" ht="14.25" thickBot="1" thickTop="1">
      <c r="L156" s="42" t="s">
        <v>9</v>
      </c>
      <c r="M156" s="43">
        <f aca="true" t="shared" si="76" ref="M156:V156">M142+M146+M150+M154</f>
        <v>7997</v>
      </c>
      <c r="N156" s="162">
        <f t="shared" si="76"/>
        <v>1988</v>
      </c>
      <c r="O156" s="163">
        <f t="shared" si="76"/>
        <v>9985</v>
      </c>
      <c r="P156" s="163">
        <f t="shared" si="76"/>
        <v>1</v>
      </c>
      <c r="Q156" s="163">
        <f t="shared" si="76"/>
        <v>9986</v>
      </c>
      <c r="R156" s="163">
        <f t="shared" si="76"/>
        <v>7144</v>
      </c>
      <c r="S156" s="162">
        <f t="shared" si="76"/>
        <v>3059</v>
      </c>
      <c r="T156" s="163">
        <f t="shared" si="76"/>
        <v>10203</v>
      </c>
      <c r="U156" s="163">
        <f t="shared" si="76"/>
        <v>8</v>
      </c>
      <c r="V156" s="163">
        <f t="shared" si="76"/>
        <v>10211</v>
      </c>
      <c r="W156" s="67">
        <f t="shared" si="68"/>
        <v>2.2531544161826558</v>
      </c>
    </row>
    <row r="157" ht="13.5" thickTop="1">
      <c r="L157" s="68" t="s">
        <v>67</v>
      </c>
    </row>
    <row r="158" spans="12:23" ht="12.75">
      <c r="L158" s="316" t="s">
        <v>51</v>
      </c>
      <c r="M158" s="316"/>
      <c r="N158" s="316"/>
      <c r="O158" s="316"/>
      <c r="P158" s="316"/>
      <c r="Q158" s="316"/>
      <c r="R158" s="316"/>
      <c r="S158" s="316"/>
      <c r="T158" s="316"/>
      <c r="U158" s="316"/>
      <c r="V158" s="316"/>
      <c r="W158" s="316"/>
    </row>
    <row r="159" spans="12:23" ht="15.75">
      <c r="L159" s="317" t="s">
        <v>52</v>
      </c>
      <c r="M159" s="317"/>
      <c r="N159" s="317"/>
      <c r="O159" s="317"/>
      <c r="P159" s="317"/>
      <c r="Q159" s="317"/>
      <c r="R159" s="317"/>
      <c r="S159" s="317"/>
      <c r="T159" s="317"/>
      <c r="U159" s="317"/>
      <c r="V159" s="317"/>
      <c r="W159" s="317"/>
    </row>
    <row r="160" ht="3.75" customHeight="1" thickBot="1">
      <c r="W160" s="75" t="s">
        <v>43</v>
      </c>
    </row>
    <row r="161" spans="12:23" ht="17.25" thickBot="1" thickTop="1">
      <c r="L161" s="2"/>
      <c r="M161" s="324" t="s">
        <v>66</v>
      </c>
      <c r="N161" s="325"/>
      <c r="O161" s="325"/>
      <c r="P161" s="325"/>
      <c r="Q161" s="326"/>
      <c r="R161" s="327" t="s">
        <v>65</v>
      </c>
      <c r="S161" s="328"/>
      <c r="T161" s="328"/>
      <c r="U161" s="328"/>
      <c r="V161" s="329"/>
      <c r="W161" s="3" t="s">
        <v>4</v>
      </c>
    </row>
    <row r="162" spans="12:23" ht="13.5" thickTop="1">
      <c r="L162" s="4" t="s">
        <v>5</v>
      </c>
      <c r="M162" s="5"/>
      <c r="N162" s="9"/>
      <c r="O162" s="10"/>
      <c r="P162" s="11"/>
      <c r="Q162" s="12"/>
      <c r="R162" s="5"/>
      <c r="S162" s="9"/>
      <c r="T162" s="10"/>
      <c r="U162" s="11"/>
      <c r="V162" s="12"/>
      <c r="W162" s="8" t="s">
        <v>6</v>
      </c>
    </row>
    <row r="163" spans="12:23" ht="13.5" thickBot="1">
      <c r="L163" s="13"/>
      <c r="M163" s="17" t="s">
        <v>44</v>
      </c>
      <c r="N163" s="18" t="s">
        <v>45</v>
      </c>
      <c r="O163" s="19" t="s">
        <v>46</v>
      </c>
      <c r="P163" s="20" t="s">
        <v>13</v>
      </c>
      <c r="Q163" s="21" t="s">
        <v>9</v>
      </c>
      <c r="R163" s="17" t="s">
        <v>44</v>
      </c>
      <c r="S163" s="18" t="s">
        <v>45</v>
      </c>
      <c r="T163" s="19" t="s">
        <v>46</v>
      </c>
      <c r="U163" s="20" t="s">
        <v>13</v>
      </c>
      <c r="V163" s="21" t="s">
        <v>9</v>
      </c>
      <c r="W163" s="16"/>
    </row>
    <row r="164" spans="12:23" ht="4.5" customHeight="1" thickTop="1">
      <c r="L164" s="4"/>
      <c r="M164" s="26"/>
      <c r="N164" s="27"/>
      <c r="O164" s="28"/>
      <c r="P164" s="29"/>
      <c r="Q164" s="30"/>
      <c r="R164" s="218"/>
      <c r="S164" s="27"/>
      <c r="T164" s="28"/>
      <c r="U164" s="29"/>
      <c r="V164" s="31"/>
      <c r="W164" s="11"/>
    </row>
    <row r="165" spans="12:23" ht="12.75">
      <c r="L165" s="4" t="s">
        <v>14</v>
      </c>
      <c r="M165" s="32">
        <v>0</v>
      </c>
      <c r="N165" s="39">
        <v>0</v>
      </c>
      <c r="O165" s="36">
        <f aca="true" t="shared" si="77" ref="O165:O170">M165+N165</f>
        <v>0</v>
      </c>
      <c r="P165" s="37">
        <v>0</v>
      </c>
      <c r="Q165" s="38">
        <f aca="true" t="shared" si="78" ref="Q165:Q170">O165+P165</f>
        <v>0</v>
      </c>
      <c r="R165" s="32">
        <v>0</v>
      </c>
      <c r="S165" s="39">
        <v>0</v>
      </c>
      <c r="T165" s="36">
        <f>R165+S165</f>
        <v>0</v>
      </c>
      <c r="U165" s="37">
        <v>0</v>
      </c>
      <c r="V165" s="34">
        <f>+T165+U165</f>
        <v>0</v>
      </c>
      <c r="W165" s="37">
        <f aca="true" t="shared" si="79" ref="W165:W182">IF(Q165=0,0,((V165/Q165)-1)*100)</f>
        <v>0</v>
      </c>
    </row>
    <row r="166" spans="12:23" ht="12.75">
      <c r="L166" s="4" t="s">
        <v>15</v>
      </c>
      <c r="M166" s="32">
        <v>0</v>
      </c>
      <c r="N166" s="39">
        <v>0</v>
      </c>
      <c r="O166" s="36">
        <f t="shared" si="77"/>
        <v>0</v>
      </c>
      <c r="P166" s="37">
        <v>0</v>
      </c>
      <c r="Q166" s="38">
        <f t="shared" si="78"/>
        <v>0</v>
      </c>
      <c r="R166" s="32">
        <v>0</v>
      </c>
      <c r="S166" s="39">
        <v>0</v>
      </c>
      <c r="T166" s="36">
        <f>R166+S166</f>
        <v>0</v>
      </c>
      <c r="U166" s="37">
        <v>0</v>
      </c>
      <c r="V166" s="34">
        <f>+T166+U166</f>
        <v>0</v>
      </c>
      <c r="W166" s="37">
        <f t="shared" si="79"/>
        <v>0</v>
      </c>
    </row>
    <row r="167" spans="12:23" ht="13.5" thickBot="1">
      <c r="L167" s="4" t="s">
        <v>16</v>
      </c>
      <c r="M167" s="32">
        <v>0</v>
      </c>
      <c r="N167" s="39">
        <v>0</v>
      </c>
      <c r="O167" s="36">
        <f t="shared" si="77"/>
        <v>0</v>
      </c>
      <c r="P167" s="37">
        <v>0</v>
      </c>
      <c r="Q167" s="38">
        <f t="shared" si="78"/>
        <v>0</v>
      </c>
      <c r="R167" s="32">
        <v>0</v>
      </c>
      <c r="S167" s="39">
        <v>0</v>
      </c>
      <c r="T167" s="36">
        <f>R167+S167</f>
        <v>0</v>
      </c>
      <c r="U167" s="37">
        <v>0</v>
      </c>
      <c r="V167" s="34">
        <f>+T167+U167</f>
        <v>0</v>
      </c>
      <c r="W167" s="37">
        <f t="shared" si="79"/>
        <v>0</v>
      </c>
    </row>
    <row r="168" spans="12:23" ht="14.25" thickBot="1" thickTop="1">
      <c r="L168" s="42" t="s">
        <v>59</v>
      </c>
      <c r="M168" s="43">
        <f>+M167+M166+M165</f>
        <v>0</v>
      </c>
      <c r="N168" s="44">
        <f>+N167+N166+N165</f>
        <v>0</v>
      </c>
      <c r="O168" s="43">
        <f t="shared" si="77"/>
        <v>0</v>
      </c>
      <c r="P168" s="43">
        <v>0</v>
      </c>
      <c r="Q168" s="43">
        <f t="shared" si="78"/>
        <v>0</v>
      </c>
      <c r="R168" s="43">
        <f>+R167+R166+R165</f>
        <v>0</v>
      </c>
      <c r="S168" s="44">
        <f>+S167+S166+S165</f>
        <v>0</v>
      </c>
      <c r="T168" s="43">
        <f>+T167+T166+T165</f>
        <v>0</v>
      </c>
      <c r="U168" s="43">
        <f>+U167+U166+U165</f>
        <v>0</v>
      </c>
      <c r="V168" s="45">
        <f>+V165+V166+V167</f>
        <v>0</v>
      </c>
      <c r="W168" s="46">
        <f t="shared" si="79"/>
        <v>0</v>
      </c>
    </row>
    <row r="169" spans="12:23" ht="13.5" thickTop="1">
      <c r="L169" s="4" t="s">
        <v>18</v>
      </c>
      <c r="M169" s="32">
        <v>0</v>
      </c>
      <c r="N169" s="39">
        <v>0</v>
      </c>
      <c r="O169" s="36">
        <f t="shared" si="77"/>
        <v>0</v>
      </c>
      <c r="P169" s="37">
        <v>0</v>
      </c>
      <c r="Q169" s="38">
        <f t="shared" si="78"/>
        <v>0</v>
      </c>
      <c r="R169" s="32">
        <v>0</v>
      </c>
      <c r="S169" s="39">
        <v>0</v>
      </c>
      <c r="T169" s="36">
        <f>R169+S169</f>
        <v>0</v>
      </c>
      <c r="U169" s="37">
        <v>0</v>
      </c>
      <c r="V169" s="34">
        <f>T169+U169</f>
        <v>0</v>
      </c>
      <c r="W169" s="313">
        <f t="shared" si="79"/>
        <v>0</v>
      </c>
    </row>
    <row r="170" spans="12:23" ht="12.75">
      <c r="L170" s="4" t="s">
        <v>19</v>
      </c>
      <c r="M170" s="32">
        <v>0</v>
      </c>
      <c r="N170" s="39">
        <v>0</v>
      </c>
      <c r="O170" s="36">
        <f t="shared" si="77"/>
        <v>0</v>
      </c>
      <c r="P170" s="37">
        <v>0</v>
      </c>
      <c r="Q170" s="38">
        <f t="shared" si="78"/>
        <v>0</v>
      </c>
      <c r="R170" s="32">
        <v>0</v>
      </c>
      <c r="S170" s="39">
        <v>0</v>
      </c>
      <c r="T170" s="36">
        <f>R170+S170</f>
        <v>0</v>
      </c>
      <c r="U170" s="37">
        <v>0</v>
      </c>
      <c r="V170" s="34">
        <f>T170+U170</f>
        <v>0</v>
      </c>
      <c r="W170" s="313">
        <f t="shared" si="79"/>
        <v>0</v>
      </c>
    </row>
    <row r="171" spans="12:23" ht="13.5" thickBot="1">
      <c r="L171" s="13" t="s">
        <v>20</v>
      </c>
      <c r="M171" s="73">
        <v>0</v>
      </c>
      <c r="N171" s="39">
        <v>0</v>
      </c>
      <c r="O171" s="36">
        <v>0</v>
      </c>
      <c r="P171" s="37">
        <v>0</v>
      </c>
      <c r="Q171" s="38">
        <v>0</v>
      </c>
      <c r="R171" s="32">
        <v>0</v>
      </c>
      <c r="S171" s="39">
        <v>0</v>
      </c>
      <c r="T171" s="36">
        <f>R171+S171</f>
        <v>0</v>
      </c>
      <c r="U171" s="37">
        <v>0</v>
      </c>
      <c r="V171" s="34">
        <f>T171+U171</f>
        <v>0</v>
      </c>
      <c r="W171" s="314">
        <f t="shared" si="79"/>
        <v>0</v>
      </c>
    </row>
    <row r="172" spans="12:23" ht="14.25" thickBot="1" thickTop="1">
      <c r="L172" s="42" t="s">
        <v>21</v>
      </c>
      <c r="M172" s="167">
        <f aca="true" t="shared" si="80" ref="M172:V172">M169+M170+M171</f>
        <v>0</v>
      </c>
      <c r="N172" s="52">
        <f t="shared" si="80"/>
        <v>0</v>
      </c>
      <c r="O172" s="52">
        <f t="shared" si="80"/>
        <v>0</v>
      </c>
      <c r="P172" s="50">
        <f t="shared" si="80"/>
        <v>0</v>
      </c>
      <c r="Q172" s="52">
        <f t="shared" si="80"/>
        <v>0</v>
      </c>
      <c r="R172" s="167">
        <f t="shared" si="80"/>
        <v>0</v>
      </c>
      <c r="S172" s="52">
        <f t="shared" si="80"/>
        <v>0</v>
      </c>
      <c r="T172" s="52">
        <f t="shared" si="80"/>
        <v>0</v>
      </c>
      <c r="U172" s="50">
        <f t="shared" si="80"/>
        <v>0</v>
      </c>
      <c r="V172" s="52">
        <f t="shared" si="80"/>
        <v>0</v>
      </c>
      <c r="W172" s="46">
        <f t="shared" si="79"/>
        <v>0</v>
      </c>
    </row>
    <row r="173" spans="12:23" ht="13.5" thickTop="1">
      <c r="L173" s="4" t="s">
        <v>22</v>
      </c>
      <c r="M173" s="32">
        <v>0</v>
      </c>
      <c r="N173" s="39">
        <v>0</v>
      </c>
      <c r="O173" s="36">
        <f>M173+N173</f>
        <v>0</v>
      </c>
      <c r="P173" s="37">
        <v>0</v>
      </c>
      <c r="Q173" s="38">
        <f>O173+P173</f>
        <v>0</v>
      </c>
      <c r="R173" s="154">
        <v>0</v>
      </c>
      <c r="S173" s="39">
        <v>0</v>
      </c>
      <c r="T173" s="36">
        <f>R173+S173</f>
        <v>0</v>
      </c>
      <c r="U173" s="37">
        <v>0</v>
      </c>
      <c r="V173" s="34">
        <f>T173+U173</f>
        <v>0</v>
      </c>
      <c r="W173" s="315">
        <f t="shared" si="79"/>
        <v>0</v>
      </c>
    </row>
    <row r="174" spans="12:23" ht="12.75">
      <c r="L174" s="4" t="s">
        <v>23</v>
      </c>
      <c r="M174" s="32">
        <v>0</v>
      </c>
      <c r="N174" s="39">
        <v>0</v>
      </c>
      <c r="O174" s="36">
        <f>M174+N174</f>
        <v>0</v>
      </c>
      <c r="P174" s="37">
        <v>0</v>
      </c>
      <c r="Q174" s="38">
        <f>O174+P174</f>
        <v>0</v>
      </c>
      <c r="R174" s="154">
        <v>0</v>
      </c>
      <c r="S174" s="39">
        <v>0</v>
      </c>
      <c r="T174" s="36">
        <f>R174+S174</f>
        <v>0</v>
      </c>
      <c r="U174" s="37">
        <v>0</v>
      </c>
      <c r="V174" s="34">
        <f>T174+U174</f>
        <v>0</v>
      </c>
      <c r="W174" s="313">
        <f t="shared" si="79"/>
        <v>0</v>
      </c>
    </row>
    <row r="175" spans="12:23" ht="13.5" thickBot="1">
      <c r="L175" s="4" t="s">
        <v>24</v>
      </c>
      <c r="M175" s="32">
        <v>0</v>
      </c>
      <c r="N175" s="39">
        <v>0</v>
      </c>
      <c r="O175" s="54">
        <f>+M175+N175</f>
        <v>0</v>
      </c>
      <c r="P175" s="55">
        <v>0</v>
      </c>
      <c r="Q175" s="38">
        <f>+O175+P175</f>
        <v>0</v>
      </c>
      <c r="R175" s="154">
        <v>0</v>
      </c>
      <c r="S175" s="39">
        <v>0</v>
      </c>
      <c r="T175" s="54">
        <f>R175+S175</f>
        <v>0</v>
      </c>
      <c r="U175" s="55">
        <v>0</v>
      </c>
      <c r="V175" s="34">
        <f>T175+U175</f>
        <v>0</v>
      </c>
      <c r="W175" s="314">
        <f t="shared" si="79"/>
        <v>0</v>
      </c>
    </row>
    <row r="176" spans="12:23" ht="14.25" thickBot="1" thickTop="1">
      <c r="L176" s="47" t="s">
        <v>25</v>
      </c>
      <c r="M176" s="43">
        <f aca="true" t="shared" si="81" ref="M176:V176">+M173+M174+M175</f>
        <v>0</v>
      </c>
      <c r="N176" s="44">
        <f t="shared" si="81"/>
        <v>0</v>
      </c>
      <c r="O176" s="43">
        <f t="shared" si="81"/>
        <v>0</v>
      </c>
      <c r="P176" s="43">
        <f t="shared" si="81"/>
        <v>0</v>
      </c>
      <c r="Q176" s="43">
        <f t="shared" si="81"/>
        <v>0</v>
      </c>
      <c r="R176" s="163">
        <f t="shared" si="81"/>
        <v>0</v>
      </c>
      <c r="S176" s="44">
        <f t="shared" si="81"/>
        <v>0</v>
      </c>
      <c r="T176" s="43">
        <f t="shared" si="81"/>
        <v>0</v>
      </c>
      <c r="U176" s="43">
        <f t="shared" si="81"/>
        <v>0</v>
      </c>
      <c r="V176" s="45">
        <f t="shared" si="81"/>
        <v>0</v>
      </c>
      <c r="W176" s="46">
        <f t="shared" si="79"/>
        <v>0</v>
      </c>
    </row>
    <row r="177" spans="12:23" ht="13.5" thickTop="1">
      <c r="L177" s="4" t="s">
        <v>27</v>
      </c>
      <c r="M177" s="32">
        <v>0</v>
      </c>
      <c r="N177" s="39">
        <v>0</v>
      </c>
      <c r="O177" s="54">
        <f>M177+N177</f>
        <v>0</v>
      </c>
      <c r="P177" s="62">
        <v>0</v>
      </c>
      <c r="Q177" s="38">
        <f>O177+P177</f>
        <v>0</v>
      </c>
      <c r="R177" s="154"/>
      <c r="S177" s="39"/>
      <c r="T177" s="54">
        <f>R177+S177</f>
        <v>0</v>
      </c>
      <c r="U177" s="62"/>
      <c r="V177" s="34">
        <f>T177+U177</f>
        <v>0</v>
      </c>
      <c r="W177" s="315">
        <f t="shared" si="79"/>
        <v>0</v>
      </c>
    </row>
    <row r="178" spans="12:23" ht="12.75">
      <c r="L178" s="4" t="s">
        <v>28</v>
      </c>
      <c r="M178" s="32">
        <v>0</v>
      </c>
      <c r="N178" s="39">
        <v>0</v>
      </c>
      <c r="O178" s="54">
        <f>M178+N178</f>
        <v>0</v>
      </c>
      <c r="P178" s="37">
        <v>0</v>
      </c>
      <c r="Q178" s="38">
        <f>O178+P178</f>
        <v>0</v>
      </c>
      <c r="R178" s="154"/>
      <c r="S178" s="39"/>
      <c r="T178" s="54">
        <v>0</v>
      </c>
      <c r="U178" s="37"/>
      <c r="V178" s="54">
        <v>0</v>
      </c>
      <c r="W178" s="313">
        <f t="shared" si="79"/>
        <v>0</v>
      </c>
    </row>
    <row r="179" spans="12:23" ht="13.5" thickBot="1">
      <c r="L179" s="4" t="s">
        <v>29</v>
      </c>
      <c r="M179" s="40">
        <v>0</v>
      </c>
      <c r="N179" s="39">
        <v>0</v>
      </c>
      <c r="O179" s="36">
        <f>+M179+N179</f>
        <v>0</v>
      </c>
      <c r="P179" s="55">
        <v>0</v>
      </c>
      <c r="Q179" s="38">
        <f>+O179+P179</f>
        <v>0</v>
      </c>
      <c r="R179" s="154"/>
      <c r="S179" s="39"/>
      <c r="T179" s="54">
        <v>0</v>
      </c>
      <c r="U179" s="37"/>
      <c r="V179" s="54">
        <v>0</v>
      </c>
      <c r="W179" s="313">
        <f t="shared" si="79"/>
        <v>0</v>
      </c>
    </row>
    <row r="180" spans="12:23" ht="14.25" thickBot="1" thickTop="1">
      <c r="L180" s="42" t="s">
        <v>30</v>
      </c>
      <c r="M180" s="43">
        <f aca="true" t="shared" si="82" ref="M180:V180">+M177+M178+M179</f>
        <v>0</v>
      </c>
      <c r="N180" s="44">
        <f t="shared" si="82"/>
        <v>0</v>
      </c>
      <c r="O180" s="43">
        <f t="shared" si="82"/>
        <v>0</v>
      </c>
      <c r="P180" s="43">
        <f t="shared" si="82"/>
        <v>0</v>
      </c>
      <c r="Q180" s="46">
        <f t="shared" si="82"/>
        <v>0</v>
      </c>
      <c r="R180" s="163">
        <f t="shared" si="82"/>
        <v>0</v>
      </c>
      <c r="S180" s="56">
        <f t="shared" si="82"/>
        <v>0</v>
      </c>
      <c r="T180" s="46">
        <f t="shared" si="82"/>
        <v>0</v>
      </c>
      <c r="U180" s="46">
        <f t="shared" si="82"/>
        <v>0</v>
      </c>
      <c r="V180" s="46">
        <f t="shared" si="82"/>
        <v>0</v>
      </c>
      <c r="W180" s="46">
        <f t="shared" si="79"/>
        <v>0</v>
      </c>
    </row>
    <row r="181" spans="1:23" ht="14.25" thickBot="1" thickTop="1">
      <c r="A181" s="76"/>
      <c r="B181" s="302"/>
      <c r="C181" s="305"/>
      <c r="D181" s="305"/>
      <c r="E181" s="305"/>
      <c r="F181" s="303"/>
      <c r="G181" s="303"/>
      <c r="H181" s="303"/>
      <c r="I181" s="304"/>
      <c r="J181" s="76"/>
      <c r="L181" s="42" t="s">
        <v>69</v>
      </c>
      <c r="M181" s="43">
        <f aca="true" t="shared" si="83" ref="M181:V181">+M172+M176+M177+M178+M179</f>
        <v>0</v>
      </c>
      <c r="N181" s="162">
        <f t="shared" si="83"/>
        <v>0</v>
      </c>
      <c r="O181" s="163">
        <f t="shared" si="83"/>
        <v>0</v>
      </c>
      <c r="P181" s="163">
        <f t="shared" si="83"/>
        <v>0</v>
      </c>
      <c r="Q181" s="163">
        <f t="shared" si="83"/>
        <v>0</v>
      </c>
      <c r="R181" s="43">
        <f t="shared" si="83"/>
        <v>0</v>
      </c>
      <c r="S181" s="162">
        <f t="shared" si="83"/>
        <v>0</v>
      </c>
      <c r="T181" s="163">
        <f t="shared" si="83"/>
        <v>0</v>
      </c>
      <c r="U181" s="163">
        <f t="shared" si="83"/>
        <v>0</v>
      </c>
      <c r="V181" s="163">
        <f t="shared" si="83"/>
        <v>0</v>
      </c>
      <c r="W181" s="46">
        <f t="shared" si="79"/>
        <v>0</v>
      </c>
    </row>
    <row r="182" spans="12:23" ht="14.25" thickBot="1" thickTop="1">
      <c r="L182" s="42" t="s">
        <v>9</v>
      </c>
      <c r="M182" s="43">
        <f aca="true" t="shared" si="84" ref="M182:V182">M168+M172+M176+M180</f>
        <v>0</v>
      </c>
      <c r="N182" s="44">
        <f t="shared" si="84"/>
        <v>0</v>
      </c>
      <c r="O182" s="43">
        <f t="shared" si="84"/>
        <v>0</v>
      </c>
      <c r="P182" s="43">
        <f t="shared" si="84"/>
        <v>0</v>
      </c>
      <c r="Q182" s="43">
        <f t="shared" si="84"/>
        <v>0</v>
      </c>
      <c r="R182" s="163">
        <f t="shared" si="84"/>
        <v>0</v>
      </c>
      <c r="S182" s="44">
        <f t="shared" si="84"/>
        <v>0</v>
      </c>
      <c r="T182" s="43">
        <f t="shared" si="84"/>
        <v>0</v>
      </c>
      <c r="U182" s="43">
        <f t="shared" si="84"/>
        <v>0</v>
      </c>
      <c r="V182" s="43">
        <f t="shared" si="84"/>
        <v>0</v>
      </c>
      <c r="W182" s="46">
        <f t="shared" si="79"/>
        <v>0</v>
      </c>
    </row>
    <row r="183" ht="13.5" thickTop="1">
      <c r="L183" s="68" t="s">
        <v>67</v>
      </c>
    </row>
    <row r="184" spans="12:23" ht="12.75">
      <c r="L184" s="316" t="s">
        <v>53</v>
      </c>
      <c r="M184" s="316"/>
      <c r="N184" s="316"/>
      <c r="O184" s="316"/>
      <c r="P184" s="316"/>
      <c r="Q184" s="316"/>
      <c r="R184" s="316"/>
      <c r="S184" s="316"/>
      <c r="T184" s="316"/>
      <c r="U184" s="316"/>
      <c r="V184" s="316"/>
      <c r="W184" s="316"/>
    </row>
    <row r="185" spans="12:23" ht="15" customHeight="1">
      <c r="L185" s="317" t="s">
        <v>54</v>
      </c>
      <c r="M185" s="317"/>
      <c r="N185" s="317"/>
      <c r="O185" s="317"/>
      <c r="P185" s="317"/>
      <c r="Q185" s="317"/>
      <c r="R185" s="317"/>
      <c r="S185" s="317"/>
      <c r="T185" s="317"/>
      <c r="U185" s="317"/>
      <c r="V185" s="317"/>
      <c r="W185" s="317"/>
    </row>
    <row r="186" ht="13.5" thickBot="1">
      <c r="W186" s="75" t="s">
        <v>43</v>
      </c>
    </row>
    <row r="187" spans="12:23" ht="17.25" thickBot="1" thickTop="1">
      <c r="L187" s="2"/>
      <c r="M187" s="324" t="s">
        <v>66</v>
      </c>
      <c r="N187" s="325"/>
      <c r="O187" s="325"/>
      <c r="P187" s="325"/>
      <c r="Q187" s="326"/>
      <c r="R187" s="327" t="s">
        <v>65</v>
      </c>
      <c r="S187" s="328"/>
      <c r="T187" s="328"/>
      <c r="U187" s="328"/>
      <c r="V187" s="329"/>
      <c r="W187" s="3" t="s">
        <v>4</v>
      </c>
    </row>
    <row r="188" spans="12:23" ht="13.5" thickTop="1">
      <c r="L188" s="4" t="s">
        <v>5</v>
      </c>
      <c r="M188" s="5"/>
      <c r="N188" s="9"/>
      <c r="O188" s="10"/>
      <c r="P188" s="11"/>
      <c r="Q188" s="12"/>
      <c r="R188" s="5"/>
      <c r="S188" s="9"/>
      <c r="T188" s="10"/>
      <c r="U188" s="11"/>
      <c r="V188" s="12"/>
      <c r="W188" s="8" t="s">
        <v>6</v>
      </c>
    </row>
    <row r="189" spans="12:23" ht="13.5" thickBot="1">
      <c r="L189" s="13"/>
      <c r="M189" s="17" t="s">
        <v>44</v>
      </c>
      <c r="N189" s="18" t="s">
        <v>45</v>
      </c>
      <c r="O189" s="19" t="s">
        <v>46</v>
      </c>
      <c r="P189" s="20" t="s">
        <v>13</v>
      </c>
      <c r="Q189" s="21" t="s">
        <v>9</v>
      </c>
      <c r="R189" s="17" t="s">
        <v>44</v>
      </c>
      <c r="S189" s="18" t="s">
        <v>45</v>
      </c>
      <c r="T189" s="19" t="s">
        <v>46</v>
      </c>
      <c r="U189" s="20" t="s">
        <v>13</v>
      </c>
      <c r="V189" s="21" t="s">
        <v>9</v>
      </c>
      <c r="W189" s="16"/>
    </row>
    <row r="190" spans="12:23" ht="4.5" customHeight="1" thickTop="1">
      <c r="L190" s="4"/>
      <c r="M190" s="26"/>
      <c r="N190" s="27"/>
      <c r="O190" s="28"/>
      <c r="P190" s="153"/>
      <c r="Q190" s="30"/>
      <c r="R190" s="218"/>
      <c r="S190" s="27"/>
      <c r="T190" s="28"/>
      <c r="U190" s="153"/>
      <c r="V190" s="31"/>
      <c r="W190" s="11"/>
    </row>
    <row r="191" spans="12:23" ht="12.75">
      <c r="L191" s="4" t="s">
        <v>14</v>
      </c>
      <c r="M191" s="32">
        <v>0</v>
      </c>
      <c r="N191" s="39">
        <v>0</v>
      </c>
      <c r="O191" s="54">
        <f>M191+N191</f>
        <v>0</v>
      </c>
      <c r="P191" s="37">
        <v>0</v>
      </c>
      <c r="Q191" s="38">
        <f>O191+P191</f>
        <v>0</v>
      </c>
      <c r="R191" s="32">
        <v>20</v>
      </c>
      <c r="S191" s="39">
        <v>0</v>
      </c>
      <c r="T191" s="54">
        <f>+R191+S191</f>
        <v>20</v>
      </c>
      <c r="U191" s="37">
        <v>0</v>
      </c>
      <c r="V191" s="34">
        <f>+T191+U191</f>
        <v>20</v>
      </c>
      <c r="W191" s="35">
        <f>IF(Q191=0,0,((V191/Q191)-1)*100)</f>
        <v>0</v>
      </c>
    </row>
    <row r="192" spans="12:23" ht="12.75">
      <c r="L192" s="4" t="s">
        <v>15</v>
      </c>
      <c r="M192" s="32">
        <v>0</v>
      </c>
      <c r="N192" s="39">
        <v>0</v>
      </c>
      <c r="O192" s="54">
        <f>M192+N192</f>
        <v>0</v>
      </c>
      <c r="P192" s="37">
        <v>0</v>
      </c>
      <c r="Q192" s="38">
        <f>O192+P192</f>
        <v>0</v>
      </c>
      <c r="R192" s="32">
        <v>20</v>
      </c>
      <c r="S192" s="39">
        <v>0</v>
      </c>
      <c r="T192" s="54">
        <f>+R192+S192</f>
        <v>20</v>
      </c>
      <c r="U192" s="37">
        <v>0</v>
      </c>
      <c r="V192" s="34">
        <f>+T192+U192</f>
        <v>20</v>
      </c>
      <c r="W192" s="35">
        <f>IF(Q192=0,0,((V192/Q192)-1)*100)</f>
        <v>0</v>
      </c>
    </row>
    <row r="193" spans="12:23" ht="13.5" thickBot="1">
      <c r="L193" s="4" t="s">
        <v>16</v>
      </c>
      <c r="M193" s="32">
        <v>0</v>
      </c>
      <c r="N193" s="39">
        <v>0</v>
      </c>
      <c r="O193" s="36">
        <f>M193+N193</f>
        <v>0</v>
      </c>
      <c r="P193" s="55">
        <v>0</v>
      </c>
      <c r="Q193" s="38">
        <f>O193+P193</f>
        <v>0</v>
      </c>
      <c r="R193" s="32">
        <v>22</v>
      </c>
      <c r="S193" s="39">
        <v>0</v>
      </c>
      <c r="T193" s="54">
        <f>+R193+S193</f>
        <v>22</v>
      </c>
      <c r="U193" s="37">
        <v>0</v>
      </c>
      <c r="V193" s="34">
        <f>+T193+U193</f>
        <v>22</v>
      </c>
      <c r="W193" s="35">
        <f>IF(Q193=0,0,((V193/Q193)-1)*100)</f>
        <v>0</v>
      </c>
    </row>
    <row r="194" spans="12:23" ht="14.25" thickBot="1" thickTop="1">
      <c r="L194" s="42" t="s">
        <v>17</v>
      </c>
      <c r="M194" s="43">
        <f>M191+M192+M193</f>
        <v>0</v>
      </c>
      <c r="N194" s="44">
        <f>N191+N192+N193</f>
        <v>0</v>
      </c>
      <c r="O194" s="43">
        <f>O191+O192+O193</f>
        <v>0</v>
      </c>
      <c r="P194" s="43">
        <f>P191+P192+P193</f>
        <v>0</v>
      </c>
      <c r="Q194" s="46">
        <f aca="true" t="shared" si="85" ref="Q194:V194">+Q191+Q192+Q193</f>
        <v>0</v>
      </c>
      <c r="R194" s="43">
        <f t="shared" si="85"/>
        <v>62</v>
      </c>
      <c r="S194" s="56">
        <f t="shared" si="85"/>
        <v>0</v>
      </c>
      <c r="T194" s="46">
        <f t="shared" si="85"/>
        <v>62</v>
      </c>
      <c r="U194" s="46">
        <f t="shared" si="85"/>
        <v>0</v>
      </c>
      <c r="V194" s="46">
        <f t="shared" si="85"/>
        <v>62</v>
      </c>
      <c r="W194" s="57">
        <f>IF(Q194=0,0,((V194/Q194)-1)*100)</f>
        <v>0</v>
      </c>
    </row>
    <row r="195" spans="12:23" ht="13.5" thickTop="1">
      <c r="L195" s="4" t="s">
        <v>18</v>
      </c>
      <c r="M195" s="32">
        <v>0</v>
      </c>
      <c r="N195" s="39">
        <v>0</v>
      </c>
      <c r="O195" s="36">
        <f>M195+N195</f>
        <v>0</v>
      </c>
      <c r="P195" s="37">
        <v>0</v>
      </c>
      <c r="Q195" s="34">
        <f>O195+P195</f>
        <v>0</v>
      </c>
      <c r="R195" s="32">
        <v>25</v>
      </c>
      <c r="S195" s="39">
        <v>0</v>
      </c>
      <c r="T195" s="36">
        <f>+S195+R195</f>
        <v>25</v>
      </c>
      <c r="U195" s="37">
        <v>0</v>
      </c>
      <c r="V195" s="34">
        <f>+U195+T195</f>
        <v>25</v>
      </c>
      <c r="W195" s="222">
        <f>IF(Q195=0,0,((V195/Q195)-1)*100)</f>
        <v>0</v>
      </c>
    </row>
    <row r="196" spans="12:23" ht="12.75">
      <c r="L196" s="4" t="s">
        <v>19</v>
      </c>
      <c r="M196" s="32">
        <v>10</v>
      </c>
      <c r="N196" s="39">
        <v>0</v>
      </c>
      <c r="O196" s="36">
        <f>M196+N196</f>
        <v>10</v>
      </c>
      <c r="P196" s="37">
        <v>0</v>
      </c>
      <c r="Q196" s="34">
        <f>O196+P196</f>
        <v>10</v>
      </c>
      <c r="R196" s="32">
        <v>17</v>
      </c>
      <c r="S196" s="39">
        <v>0</v>
      </c>
      <c r="T196" s="36">
        <f>+S196+R196</f>
        <v>17</v>
      </c>
      <c r="U196" s="37">
        <v>0</v>
      </c>
      <c r="V196" s="34">
        <f>+U196+T196</f>
        <v>17</v>
      </c>
      <c r="W196" s="219">
        <f>(V196-Q196)/Q196*100</f>
        <v>70</v>
      </c>
    </row>
    <row r="197" spans="12:23" ht="13.5" thickBot="1">
      <c r="L197" s="13" t="s">
        <v>20</v>
      </c>
      <c r="M197" s="32">
        <v>15</v>
      </c>
      <c r="N197" s="39">
        <v>0</v>
      </c>
      <c r="O197" s="36">
        <f>M197+N197</f>
        <v>15</v>
      </c>
      <c r="P197" s="37">
        <v>0</v>
      </c>
      <c r="Q197" s="34">
        <f>O197+P197</f>
        <v>15</v>
      </c>
      <c r="R197" s="32">
        <v>15</v>
      </c>
      <c r="S197" s="39">
        <v>0</v>
      </c>
      <c r="T197" s="36">
        <f>+S197+R197</f>
        <v>15</v>
      </c>
      <c r="U197" s="37">
        <v>0</v>
      </c>
      <c r="V197" s="34">
        <f>+U197+T197</f>
        <v>15</v>
      </c>
      <c r="W197" s="222">
        <f>(V197-Q197)/Q197*100</f>
        <v>0</v>
      </c>
    </row>
    <row r="198" spans="12:23" ht="14.25" thickBot="1" thickTop="1">
      <c r="L198" s="42" t="s">
        <v>21</v>
      </c>
      <c r="M198" s="189">
        <f aca="true" t="shared" si="86" ref="M198:V198">M195+M196+M197</f>
        <v>25</v>
      </c>
      <c r="N198" s="52">
        <f t="shared" si="86"/>
        <v>0</v>
      </c>
      <c r="O198" s="50">
        <f t="shared" si="86"/>
        <v>25</v>
      </c>
      <c r="P198" s="50">
        <f t="shared" si="86"/>
        <v>0</v>
      </c>
      <c r="Q198" s="50">
        <f t="shared" si="86"/>
        <v>25</v>
      </c>
      <c r="R198" s="167">
        <f t="shared" si="86"/>
        <v>57</v>
      </c>
      <c r="S198" s="52">
        <f t="shared" si="86"/>
        <v>0</v>
      </c>
      <c r="T198" s="50">
        <f t="shared" si="86"/>
        <v>57</v>
      </c>
      <c r="U198" s="50">
        <f t="shared" si="86"/>
        <v>0</v>
      </c>
      <c r="V198" s="50">
        <f t="shared" si="86"/>
        <v>57</v>
      </c>
      <c r="W198" s="87">
        <f>(V198-Q198)/Q198*100</f>
        <v>128</v>
      </c>
    </row>
    <row r="199" spans="12:23" ht="13.5" thickTop="1">
      <c r="L199" s="4" t="s">
        <v>22</v>
      </c>
      <c r="M199" s="177">
        <v>16</v>
      </c>
      <c r="N199" s="39">
        <v>0</v>
      </c>
      <c r="O199" s="36">
        <f>M199+N199</f>
        <v>16</v>
      </c>
      <c r="P199" s="37">
        <v>0</v>
      </c>
      <c r="Q199" s="157">
        <f>O199+P199</f>
        <v>16</v>
      </c>
      <c r="R199" s="177">
        <v>15</v>
      </c>
      <c r="S199" s="39">
        <v>0</v>
      </c>
      <c r="T199" s="36">
        <f>+R199+S199</f>
        <v>15</v>
      </c>
      <c r="U199" s="37">
        <v>0</v>
      </c>
      <c r="V199" s="157">
        <f>T199+U199</f>
        <v>15</v>
      </c>
      <c r="W199" s="279">
        <f>(V199-Q199)/Q199*100</f>
        <v>-6.25</v>
      </c>
    </row>
    <row r="200" spans="12:23" ht="12.75">
      <c r="L200" s="4" t="s">
        <v>23</v>
      </c>
      <c r="M200" s="154">
        <v>25</v>
      </c>
      <c r="N200" s="39">
        <v>1</v>
      </c>
      <c r="O200" s="36">
        <f>M200+N200</f>
        <v>26</v>
      </c>
      <c r="P200" s="37">
        <v>0</v>
      </c>
      <c r="Q200" s="157">
        <f>O200+P200</f>
        <v>26</v>
      </c>
      <c r="R200" s="154">
        <v>12</v>
      </c>
      <c r="S200" s="39">
        <v>0</v>
      </c>
      <c r="T200" s="36">
        <f>+R200+S200</f>
        <v>12</v>
      </c>
      <c r="U200" s="37">
        <v>0</v>
      </c>
      <c r="V200" s="157">
        <f>T200+U200</f>
        <v>12</v>
      </c>
      <c r="W200" s="281">
        <f aca="true" t="shared" si="87" ref="W200:W205">(V200-Q200)/Q200*100</f>
        <v>-53.84615384615385</v>
      </c>
    </row>
    <row r="201" spans="12:23" ht="13.5" thickBot="1">
      <c r="L201" s="4" t="s">
        <v>24</v>
      </c>
      <c r="M201" s="154">
        <v>18</v>
      </c>
      <c r="N201" s="39">
        <v>0</v>
      </c>
      <c r="O201" s="54">
        <f>M201+N201</f>
        <v>18</v>
      </c>
      <c r="P201" s="55">
        <v>0</v>
      </c>
      <c r="Q201" s="34">
        <f>O201+P201</f>
        <v>18</v>
      </c>
      <c r="R201" s="154">
        <v>5</v>
      </c>
      <c r="S201" s="39">
        <v>0</v>
      </c>
      <c r="T201" s="36">
        <f>+R201+S201</f>
        <v>5</v>
      </c>
      <c r="U201" s="55">
        <v>0</v>
      </c>
      <c r="V201" s="34">
        <f>T201+U201</f>
        <v>5</v>
      </c>
      <c r="W201" s="219">
        <f t="shared" si="87"/>
        <v>-72.22222222222221</v>
      </c>
    </row>
    <row r="202" spans="12:23" ht="14.25" thickBot="1" thickTop="1">
      <c r="L202" s="47" t="s">
        <v>25</v>
      </c>
      <c r="M202" s="43">
        <f aca="true" t="shared" si="88" ref="M202:V202">+M199+M200+M201</f>
        <v>59</v>
      </c>
      <c r="N202" s="44">
        <f t="shared" si="88"/>
        <v>1</v>
      </c>
      <c r="O202" s="43">
        <f t="shared" si="88"/>
        <v>60</v>
      </c>
      <c r="P202" s="43">
        <f t="shared" si="88"/>
        <v>0</v>
      </c>
      <c r="Q202" s="85">
        <f t="shared" si="88"/>
        <v>60</v>
      </c>
      <c r="R202" s="43">
        <f t="shared" si="88"/>
        <v>32</v>
      </c>
      <c r="S202" s="44">
        <f t="shared" si="88"/>
        <v>0</v>
      </c>
      <c r="T202" s="43">
        <f t="shared" si="88"/>
        <v>32</v>
      </c>
      <c r="U202" s="43">
        <f t="shared" si="88"/>
        <v>0</v>
      </c>
      <c r="V202" s="85">
        <f t="shared" si="88"/>
        <v>32</v>
      </c>
      <c r="W202" s="67">
        <f t="shared" si="87"/>
        <v>-46.666666666666664</v>
      </c>
    </row>
    <row r="203" spans="12:23" ht="13.5" thickTop="1">
      <c r="L203" s="4" t="s">
        <v>26</v>
      </c>
      <c r="M203" s="177">
        <v>23</v>
      </c>
      <c r="N203" s="39">
        <v>0</v>
      </c>
      <c r="O203" s="36">
        <f>M203+N203</f>
        <v>23</v>
      </c>
      <c r="P203" s="37">
        <v>0</v>
      </c>
      <c r="Q203" s="157">
        <f>O203+P203</f>
        <v>23</v>
      </c>
      <c r="R203" s="32">
        <v>11</v>
      </c>
      <c r="S203" s="39">
        <v>0</v>
      </c>
      <c r="T203" s="54">
        <f>+R203+S203</f>
        <v>11</v>
      </c>
      <c r="U203" s="62">
        <v>0</v>
      </c>
      <c r="V203" s="34">
        <f>+T203+U203</f>
        <v>11</v>
      </c>
      <c r="W203" s="90">
        <f t="shared" si="87"/>
        <v>-52.17391304347826</v>
      </c>
    </row>
    <row r="204" spans="12:23" ht="12.75">
      <c r="L204" s="4" t="s">
        <v>28</v>
      </c>
      <c r="M204" s="154">
        <v>25</v>
      </c>
      <c r="N204" s="39">
        <v>0</v>
      </c>
      <c r="O204" s="36">
        <f>M204+N204</f>
        <v>25</v>
      </c>
      <c r="P204" s="37">
        <v>0</v>
      </c>
      <c r="Q204" s="157">
        <f>O204+P204</f>
        <v>25</v>
      </c>
      <c r="R204" s="32">
        <v>22</v>
      </c>
      <c r="S204" s="39">
        <v>0</v>
      </c>
      <c r="T204" s="54">
        <f>+R204+S204</f>
        <v>22</v>
      </c>
      <c r="U204" s="37">
        <v>0</v>
      </c>
      <c r="V204" s="34">
        <f>+T204+U204</f>
        <v>22</v>
      </c>
      <c r="W204" s="219">
        <f>(V204-Q204)/Q204*100</f>
        <v>-12</v>
      </c>
    </row>
    <row r="205" spans="12:23" ht="13.5" thickBot="1">
      <c r="L205" s="4" t="s">
        <v>29</v>
      </c>
      <c r="M205" s="154">
        <v>23</v>
      </c>
      <c r="N205" s="39">
        <v>0</v>
      </c>
      <c r="O205" s="54">
        <f>M205+N205</f>
        <v>23</v>
      </c>
      <c r="P205" s="55">
        <v>0</v>
      </c>
      <c r="Q205" s="34">
        <f>O205+P205</f>
        <v>23</v>
      </c>
      <c r="R205" s="154">
        <v>20</v>
      </c>
      <c r="S205" s="39">
        <v>0</v>
      </c>
      <c r="T205" s="54">
        <f>+R205+S205</f>
        <v>20</v>
      </c>
      <c r="U205" s="37">
        <v>0</v>
      </c>
      <c r="V205" s="34">
        <f>+T205+U205</f>
        <v>20</v>
      </c>
      <c r="W205" s="280">
        <f t="shared" si="87"/>
        <v>-13.043478260869565</v>
      </c>
    </row>
    <row r="206" spans="12:23" ht="14.25" thickBot="1" thickTop="1">
      <c r="L206" s="47" t="s">
        <v>30</v>
      </c>
      <c r="M206" s="43">
        <f aca="true" t="shared" si="89" ref="M206:V206">+M203+M204+M205</f>
        <v>71</v>
      </c>
      <c r="N206" s="44">
        <f t="shared" si="89"/>
        <v>0</v>
      </c>
      <c r="O206" s="43">
        <f t="shared" si="89"/>
        <v>71</v>
      </c>
      <c r="P206" s="43">
        <f t="shared" si="89"/>
        <v>0</v>
      </c>
      <c r="Q206" s="85">
        <f t="shared" si="89"/>
        <v>71</v>
      </c>
      <c r="R206" s="163">
        <f t="shared" si="89"/>
        <v>53</v>
      </c>
      <c r="S206" s="56">
        <f t="shared" si="89"/>
        <v>0</v>
      </c>
      <c r="T206" s="46">
        <f t="shared" si="89"/>
        <v>53</v>
      </c>
      <c r="U206" s="46">
        <f t="shared" si="89"/>
        <v>0</v>
      </c>
      <c r="V206" s="46">
        <f t="shared" si="89"/>
        <v>53</v>
      </c>
      <c r="W206" s="226">
        <f>(V206-Q206)/Q206*100</f>
        <v>-25.352112676056336</v>
      </c>
    </row>
    <row r="207" spans="1:23" ht="14.25" thickBot="1" thickTop="1">
      <c r="A207" s="76"/>
      <c r="B207" s="302"/>
      <c r="C207" s="305"/>
      <c r="D207" s="305"/>
      <c r="E207" s="305"/>
      <c r="F207" s="303"/>
      <c r="G207" s="303"/>
      <c r="H207" s="303"/>
      <c r="I207" s="304"/>
      <c r="J207" s="76"/>
      <c r="L207" s="42" t="s">
        <v>69</v>
      </c>
      <c r="M207" s="43">
        <f aca="true" t="shared" si="90" ref="M207:V207">+M198+M202+M203+M204+M205</f>
        <v>155</v>
      </c>
      <c r="N207" s="162">
        <f t="shared" si="90"/>
        <v>1</v>
      </c>
      <c r="O207" s="163">
        <f t="shared" si="90"/>
        <v>156</v>
      </c>
      <c r="P207" s="163">
        <f t="shared" si="90"/>
        <v>0</v>
      </c>
      <c r="Q207" s="163">
        <f t="shared" si="90"/>
        <v>156</v>
      </c>
      <c r="R207" s="43">
        <f t="shared" si="90"/>
        <v>142</v>
      </c>
      <c r="S207" s="162">
        <f t="shared" si="90"/>
        <v>0</v>
      </c>
      <c r="T207" s="163">
        <f t="shared" si="90"/>
        <v>142</v>
      </c>
      <c r="U207" s="163">
        <f t="shared" si="90"/>
        <v>0</v>
      </c>
      <c r="V207" s="163">
        <f t="shared" si="90"/>
        <v>142</v>
      </c>
      <c r="W207" s="67">
        <f>(V207-Q207)/Q207*100</f>
        <v>-8.974358974358974</v>
      </c>
    </row>
    <row r="208" spans="12:23" ht="14.25" thickBot="1" thickTop="1">
      <c r="L208" s="42" t="s">
        <v>9</v>
      </c>
      <c r="M208" s="163">
        <f aca="true" t="shared" si="91" ref="M208:V208">M194+M198+M202+M206</f>
        <v>155</v>
      </c>
      <c r="N208" s="44">
        <f t="shared" si="91"/>
        <v>1</v>
      </c>
      <c r="O208" s="43">
        <f t="shared" si="91"/>
        <v>156</v>
      </c>
      <c r="P208" s="43">
        <f t="shared" si="91"/>
        <v>0</v>
      </c>
      <c r="Q208" s="43">
        <f t="shared" si="91"/>
        <v>156</v>
      </c>
      <c r="R208" s="163">
        <f t="shared" si="91"/>
        <v>204</v>
      </c>
      <c r="S208" s="44">
        <f t="shared" si="91"/>
        <v>0</v>
      </c>
      <c r="T208" s="43">
        <f t="shared" si="91"/>
        <v>204</v>
      </c>
      <c r="U208" s="43">
        <f t="shared" si="91"/>
        <v>0</v>
      </c>
      <c r="V208" s="43">
        <f t="shared" si="91"/>
        <v>204</v>
      </c>
      <c r="W208" s="226">
        <f>(V208-Q208)/Q208*100</f>
        <v>30.76923076923077</v>
      </c>
    </row>
    <row r="209" ht="13.5" thickTop="1">
      <c r="L209" s="68" t="s">
        <v>67</v>
      </c>
    </row>
    <row r="210" spans="12:23" ht="12.75" customHeight="1">
      <c r="L210" s="316" t="s">
        <v>55</v>
      </c>
      <c r="M210" s="316"/>
      <c r="N210" s="316"/>
      <c r="O210" s="316"/>
      <c r="P210" s="316"/>
      <c r="Q210" s="316"/>
      <c r="R210" s="316"/>
      <c r="S210" s="316"/>
      <c r="T210" s="316"/>
      <c r="U210" s="316"/>
      <c r="V210" s="316"/>
      <c r="W210" s="316"/>
    </row>
    <row r="211" spans="12:23" ht="15.75">
      <c r="L211" s="317" t="s">
        <v>62</v>
      </c>
      <c r="M211" s="317"/>
      <c r="N211" s="317"/>
      <c r="O211" s="317"/>
      <c r="P211" s="317"/>
      <c r="Q211" s="317"/>
      <c r="R211" s="317"/>
      <c r="S211" s="317"/>
      <c r="T211" s="317"/>
      <c r="U211" s="317"/>
      <c r="V211" s="317"/>
      <c r="W211" s="317"/>
    </row>
    <row r="212" ht="13.5" thickBot="1">
      <c r="W212" s="75" t="s">
        <v>43</v>
      </c>
    </row>
    <row r="213" spans="12:23" ht="17.25" thickBot="1" thickTop="1">
      <c r="L213" s="2"/>
      <c r="M213" s="324" t="s">
        <v>66</v>
      </c>
      <c r="N213" s="325"/>
      <c r="O213" s="325"/>
      <c r="P213" s="325"/>
      <c r="Q213" s="326"/>
      <c r="R213" s="327" t="s">
        <v>65</v>
      </c>
      <c r="S213" s="328"/>
      <c r="T213" s="328"/>
      <c r="U213" s="328"/>
      <c r="V213" s="329"/>
      <c r="W213" s="3" t="s">
        <v>4</v>
      </c>
    </row>
    <row r="214" spans="12:23" ht="13.5" thickTop="1">
      <c r="L214" s="4" t="s">
        <v>5</v>
      </c>
      <c r="M214" s="5"/>
      <c r="N214" s="9"/>
      <c r="O214" s="10"/>
      <c r="P214" s="11"/>
      <c r="Q214" s="12"/>
      <c r="R214" s="5"/>
      <c r="S214" s="9"/>
      <c r="T214" s="10"/>
      <c r="U214" s="11"/>
      <c r="V214" s="12"/>
      <c r="W214" s="8" t="s">
        <v>6</v>
      </c>
    </row>
    <row r="215" spans="12:23" ht="13.5" thickBot="1">
      <c r="L215" s="13"/>
      <c r="M215" s="17" t="s">
        <v>44</v>
      </c>
      <c r="N215" s="18" t="s">
        <v>45</v>
      </c>
      <c r="O215" s="19" t="s">
        <v>58</v>
      </c>
      <c r="P215" s="20" t="s">
        <v>13</v>
      </c>
      <c r="Q215" s="21" t="s">
        <v>9</v>
      </c>
      <c r="R215" s="17" t="s">
        <v>44</v>
      </c>
      <c r="S215" s="18" t="s">
        <v>45</v>
      </c>
      <c r="T215" s="19" t="s">
        <v>58</v>
      </c>
      <c r="U215" s="20" t="s">
        <v>13</v>
      </c>
      <c r="V215" s="21" t="s">
        <v>9</v>
      </c>
      <c r="W215" s="16"/>
    </row>
    <row r="216" spans="12:23" ht="4.5" customHeight="1" thickTop="1">
      <c r="L216" s="4"/>
      <c r="M216" s="26"/>
      <c r="N216" s="27"/>
      <c r="O216" s="28"/>
      <c r="P216" s="29"/>
      <c r="Q216" s="30"/>
      <c r="R216" s="26"/>
      <c r="S216" s="27"/>
      <c r="T216" s="28"/>
      <c r="U216" s="29"/>
      <c r="V216" s="31"/>
      <c r="W216" s="11"/>
    </row>
    <row r="217" spans="12:23" ht="12.75">
      <c r="L217" s="4" t="s">
        <v>14</v>
      </c>
      <c r="M217" s="32">
        <f aca="true" t="shared" si="92" ref="M217:V217">+M165+M191</f>
        <v>0</v>
      </c>
      <c r="N217" s="39">
        <f t="shared" si="92"/>
        <v>0</v>
      </c>
      <c r="O217" s="36">
        <f t="shared" si="92"/>
        <v>0</v>
      </c>
      <c r="P217" s="37">
        <f t="shared" si="92"/>
        <v>0</v>
      </c>
      <c r="Q217" s="38">
        <f t="shared" si="92"/>
        <v>0</v>
      </c>
      <c r="R217" s="32">
        <f t="shared" si="92"/>
        <v>20</v>
      </c>
      <c r="S217" s="39">
        <f t="shared" si="92"/>
        <v>0</v>
      </c>
      <c r="T217" s="36">
        <f t="shared" si="92"/>
        <v>20</v>
      </c>
      <c r="U217" s="37">
        <f t="shared" si="92"/>
        <v>0</v>
      </c>
      <c r="V217" s="34">
        <f t="shared" si="92"/>
        <v>20</v>
      </c>
      <c r="W217" s="37">
        <f>IF(Q217=0,0,((V217/Q217)-1)*100)</f>
        <v>0</v>
      </c>
    </row>
    <row r="218" spans="12:23" ht="12.75">
      <c r="L218" s="4" t="s">
        <v>15</v>
      </c>
      <c r="M218" s="32">
        <f aca="true" t="shared" si="93" ref="M218:V218">+M192+M166</f>
        <v>0</v>
      </c>
      <c r="N218" s="39">
        <f t="shared" si="93"/>
        <v>0</v>
      </c>
      <c r="O218" s="36">
        <f t="shared" si="93"/>
        <v>0</v>
      </c>
      <c r="P218" s="37">
        <f t="shared" si="93"/>
        <v>0</v>
      </c>
      <c r="Q218" s="38">
        <f t="shared" si="93"/>
        <v>0</v>
      </c>
      <c r="R218" s="32">
        <f t="shared" si="93"/>
        <v>20</v>
      </c>
      <c r="S218" s="39">
        <f t="shared" si="93"/>
        <v>0</v>
      </c>
      <c r="T218" s="36">
        <f t="shared" si="93"/>
        <v>20</v>
      </c>
      <c r="U218" s="37">
        <f t="shared" si="93"/>
        <v>0</v>
      </c>
      <c r="V218" s="34">
        <f t="shared" si="93"/>
        <v>20</v>
      </c>
      <c r="W218" s="37">
        <f>IF(Q218=0,0,((V218/Q218)-1)*100)</f>
        <v>0</v>
      </c>
    </row>
    <row r="219" spans="12:23" ht="13.5" thickBot="1">
      <c r="L219" s="4" t="s">
        <v>16</v>
      </c>
      <c r="M219" s="32">
        <f>+M167+M193</f>
        <v>0</v>
      </c>
      <c r="N219" s="39">
        <f>+N167+N193</f>
        <v>0</v>
      </c>
      <c r="O219" s="36">
        <f>+O167+O193</f>
        <v>0</v>
      </c>
      <c r="P219" s="37">
        <f>+P167+P193</f>
        <v>0</v>
      </c>
      <c r="Q219" s="38">
        <f>+Q167+Q193</f>
        <v>0</v>
      </c>
      <c r="R219" s="32">
        <f>+R193+R167</f>
        <v>22</v>
      </c>
      <c r="S219" s="39">
        <f>+S193+S167</f>
        <v>0</v>
      </c>
      <c r="T219" s="36">
        <f>+T193+T167</f>
        <v>22</v>
      </c>
      <c r="U219" s="37">
        <f>+U193+U167</f>
        <v>0</v>
      </c>
      <c r="V219" s="34">
        <f>+V193+V167</f>
        <v>22</v>
      </c>
      <c r="W219" s="37">
        <f>IF(Q219=0,0,((V219/Q219)-1)*100)</f>
        <v>0</v>
      </c>
    </row>
    <row r="220" spans="12:23" ht="14.25" thickBot="1" thickTop="1">
      <c r="L220" s="42" t="s">
        <v>59</v>
      </c>
      <c r="M220" s="43">
        <f>M218+M217+M219</f>
        <v>0</v>
      </c>
      <c r="N220" s="44">
        <f>N218+N217+N219</f>
        <v>0</v>
      </c>
      <c r="O220" s="43">
        <f>O218+O217+O219</f>
        <v>0</v>
      </c>
      <c r="P220" s="43">
        <f>P218+P217+P219</f>
        <v>0</v>
      </c>
      <c r="Q220" s="43">
        <f>Q218+Q217+Q219</f>
        <v>0</v>
      </c>
      <c r="R220" s="43">
        <f>+R217+R218+R219</f>
        <v>62</v>
      </c>
      <c r="S220" s="44">
        <f>+S217+S218+S219</f>
        <v>0</v>
      </c>
      <c r="T220" s="43">
        <f>+T217+T218+T219</f>
        <v>62</v>
      </c>
      <c r="U220" s="43">
        <f>+U217+U218+U219</f>
        <v>0</v>
      </c>
      <c r="V220" s="45">
        <f>+V217+V218+V219</f>
        <v>62</v>
      </c>
      <c r="W220" s="46">
        <f>IF(Q220=0,0,((V220/Q220)-1)*100)</f>
        <v>0</v>
      </c>
    </row>
    <row r="221" spans="12:23" ht="13.5" thickTop="1">
      <c r="L221" s="4" t="s">
        <v>18</v>
      </c>
      <c r="M221" s="32">
        <f>+M166+M192</f>
        <v>0</v>
      </c>
      <c r="N221" s="39">
        <v>0</v>
      </c>
      <c r="O221" s="36">
        <f>+M221+N221</f>
        <v>0</v>
      </c>
      <c r="P221" s="37">
        <f>+P169+P195</f>
        <v>0</v>
      </c>
      <c r="Q221" s="38">
        <f>+O221+P221</f>
        <v>0</v>
      </c>
      <c r="R221" s="32">
        <f>+R169+R195</f>
        <v>25</v>
      </c>
      <c r="S221" s="39">
        <f>+S169+S195</f>
        <v>0</v>
      </c>
      <c r="T221" s="36">
        <f>+T169+T195</f>
        <v>25</v>
      </c>
      <c r="U221" s="37">
        <f>+U169+U195</f>
        <v>0</v>
      </c>
      <c r="V221" s="34">
        <f>+V169+V195</f>
        <v>25</v>
      </c>
      <c r="W221" s="313">
        <f>IF(Q221=0,0,((V221/Q221)-1)*100)</f>
        <v>0</v>
      </c>
    </row>
    <row r="222" spans="12:23" ht="12.75">
      <c r="L222" s="4" t="s">
        <v>19</v>
      </c>
      <c r="M222" s="32">
        <f>+M196+M170</f>
        <v>10</v>
      </c>
      <c r="N222" s="39">
        <v>0</v>
      </c>
      <c r="O222" s="36">
        <f>+M222+N222</f>
        <v>10</v>
      </c>
      <c r="P222" s="37">
        <f>+P196+P170</f>
        <v>0</v>
      </c>
      <c r="Q222" s="38">
        <f>+O222+P222</f>
        <v>10</v>
      </c>
      <c r="R222" s="32">
        <f>+R196+R170</f>
        <v>17</v>
      </c>
      <c r="S222" s="39">
        <f>+S196+S170</f>
        <v>0</v>
      </c>
      <c r="T222" s="36">
        <f>+T196+T170</f>
        <v>17</v>
      </c>
      <c r="U222" s="37">
        <f>+U196+U170</f>
        <v>0</v>
      </c>
      <c r="V222" s="34">
        <f>+V196+V170</f>
        <v>17</v>
      </c>
      <c r="W222" s="219">
        <f>(V222-Q222)/Q222*100</f>
        <v>70</v>
      </c>
    </row>
    <row r="223" spans="12:23" ht="13.5" thickBot="1">
      <c r="L223" s="13" t="s">
        <v>20</v>
      </c>
      <c r="M223" s="32">
        <f>+M197+M171</f>
        <v>15</v>
      </c>
      <c r="N223" s="39">
        <v>0</v>
      </c>
      <c r="O223" s="36">
        <f>+M223+N223</f>
        <v>15</v>
      </c>
      <c r="P223" s="37">
        <f>+P197+P171</f>
        <v>0</v>
      </c>
      <c r="Q223" s="38">
        <f>+O223+P223</f>
        <v>15</v>
      </c>
      <c r="R223" s="73">
        <f>+R171+R197</f>
        <v>15</v>
      </c>
      <c r="S223" s="39">
        <f>+S171+S197</f>
        <v>0</v>
      </c>
      <c r="T223" s="36">
        <f>+T171+T197</f>
        <v>15</v>
      </c>
      <c r="U223" s="37">
        <f>+U171+U197</f>
        <v>0</v>
      </c>
      <c r="V223" s="34">
        <f>+V171+V197</f>
        <v>15</v>
      </c>
      <c r="W223" s="222">
        <f>(V223-Q223)/Q223*100</f>
        <v>0</v>
      </c>
    </row>
    <row r="224" spans="12:23" ht="14.25" thickBot="1" thickTop="1">
      <c r="L224" s="42" t="s">
        <v>21</v>
      </c>
      <c r="M224" s="167">
        <f>+M223+M222+M221</f>
        <v>25</v>
      </c>
      <c r="N224" s="52">
        <f>+N223+N222+N221</f>
        <v>0</v>
      </c>
      <c r="O224" s="50">
        <f>+O223+O222+O221</f>
        <v>25</v>
      </c>
      <c r="P224" s="50">
        <f>+P223+P222+P221</f>
        <v>0</v>
      </c>
      <c r="Q224" s="202">
        <f>+Q223+Q222+Q221</f>
        <v>25</v>
      </c>
      <c r="R224" s="48">
        <f>R222+R221+R223</f>
        <v>57</v>
      </c>
      <c r="S224" s="52">
        <f>S222+S221+S223</f>
        <v>0</v>
      </c>
      <c r="T224" s="50">
        <f>T222+T221+T223</f>
        <v>57</v>
      </c>
      <c r="U224" s="50">
        <f>U222+U221+U223</f>
        <v>0</v>
      </c>
      <c r="V224" s="50">
        <f>V222+V221+V223</f>
        <v>57</v>
      </c>
      <c r="W224" s="87">
        <f>(V224-Q224)/Q224*100</f>
        <v>128</v>
      </c>
    </row>
    <row r="225" spans="12:23" ht="13.5" thickTop="1">
      <c r="L225" s="4" t="s">
        <v>22</v>
      </c>
      <c r="M225" s="32">
        <v>16</v>
      </c>
      <c r="N225" s="39">
        <v>0</v>
      </c>
      <c r="O225" s="36">
        <f>+N225+M225</f>
        <v>16</v>
      </c>
      <c r="P225" s="37">
        <f>+P199+P173</f>
        <v>0</v>
      </c>
      <c r="Q225" s="38">
        <f>+O225+P225</f>
        <v>16</v>
      </c>
      <c r="R225" s="177">
        <f>+R173+R199</f>
        <v>15</v>
      </c>
      <c r="S225" s="39">
        <f>+S173+S199</f>
        <v>0</v>
      </c>
      <c r="T225" s="36">
        <f>+T173+T199</f>
        <v>15</v>
      </c>
      <c r="U225" s="37">
        <f>+U173+U199</f>
        <v>0</v>
      </c>
      <c r="V225" s="34">
        <f>+V173+V199</f>
        <v>15</v>
      </c>
      <c r="W225" s="66">
        <f>(V225-Q225)/Q225*100</f>
        <v>-6.25</v>
      </c>
    </row>
    <row r="226" spans="12:23" ht="12.75">
      <c r="L226" s="4" t="s">
        <v>23</v>
      </c>
      <c r="M226" s="32">
        <f>+M200+M174</f>
        <v>25</v>
      </c>
      <c r="N226" s="39">
        <v>1</v>
      </c>
      <c r="O226" s="36">
        <f>+N226+M226</f>
        <v>26</v>
      </c>
      <c r="P226" s="37">
        <f>+P200+P174</f>
        <v>0</v>
      </c>
      <c r="Q226" s="38">
        <f>+O226+P226</f>
        <v>26</v>
      </c>
      <c r="R226" s="154">
        <f>+R174+R200</f>
        <v>12</v>
      </c>
      <c r="S226" s="39">
        <f>+S174+S200</f>
        <v>0</v>
      </c>
      <c r="T226" s="36">
        <f>+T174+T200</f>
        <v>12</v>
      </c>
      <c r="U226" s="37">
        <v>0</v>
      </c>
      <c r="V226" s="34">
        <f>+V174+V200</f>
        <v>12</v>
      </c>
      <c r="W226" s="214">
        <f aca="true" t="shared" si="94" ref="W226:W231">(V226-Q226)/Q226*100</f>
        <v>-53.84615384615385</v>
      </c>
    </row>
    <row r="227" spans="12:23" ht="13.5" thickBot="1">
      <c r="L227" s="4" t="s">
        <v>24</v>
      </c>
      <c r="M227" s="32">
        <f>+M201+M175</f>
        <v>18</v>
      </c>
      <c r="N227" s="39">
        <v>0</v>
      </c>
      <c r="O227" s="36">
        <f>+M227+N227</f>
        <v>18</v>
      </c>
      <c r="P227" s="37">
        <f>+P184+P201</f>
        <v>0</v>
      </c>
      <c r="Q227" s="38">
        <f>+O227+P227</f>
        <v>18</v>
      </c>
      <c r="R227" s="154">
        <f>R201+R175</f>
        <v>5</v>
      </c>
      <c r="S227" s="39">
        <f>S201+S175</f>
        <v>0</v>
      </c>
      <c r="T227" s="54">
        <f>T201+T175</f>
        <v>5</v>
      </c>
      <c r="U227" s="55">
        <f>U201+U175</f>
        <v>0</v>
      </c>
      <c r="V227" s="34">
        <f>V201+V175</f>
        <v>5</v>
      </c>
      <c r="W227" s="66">
        <f t="shared" si="94"/>
        <v>-72.22222222222221</v>
      </c>
    </row>
    <row r="228" spans="12:23" ht="14.25" thickBot="1" thickTop="1">
      <c r="L228" s="47" t="s">
        <v>25</v>
      </c>
      <c r="M228" s="43">
        <f aca="true" t="shared" si="95" ref="M228:V228">+M225+M226+M227</f>
        <v>59</v>
      </c>
      <c r="N228" s="227">
        <f t="shared" si="95"/>
        <v>1</v>
      </c>
      <c r="O228" s="228">
        <f t="shared" si="95"/>
        <v>60</v>
      </c>
      <c r="P228" s="43">
        <f t="shared" si="95"/>
        <v>0</v>
      </c>
      <c r="Q228" s="150">
        <f t="shared" si="95"/>
        <v>60</v>
      </c>
      <c r="R228" s="150">
        <f t="shared" si="95"/>
        <v>32</v>
      </c>
      <c r="S228" s="149">
        <f t="shared" si="95"/>
        <v>0</v>
      </c>
      <c r="T228" s="150">
        <f t="shared" si="95"/>
        <v>32</v>
      </c>
      <c r="U228" s="150">
        <f t="shared" si="95"/>
        <v>0</v>
      </c>
      <c r="V228" s="150">
        <f t="shared" si="95"/>
        <v>32</v>
      </c>
      <c r="W228" s="67">
        <f t="shared" si="94"/>
        <v>-46.666666666666664</v>
      </c>
    </row>
    <row r="229" spans="12:23" ht="13.5" thickTop="1">
      <c r="L229" s="4" t="s">
        <v>26</v>
      </c>
      <c r="M229" s="185">
        <f>+M177+M203</f>
        <v>23</v>
      </c>
      <c r="N229" s="39">
        <f>+N177+N203</f>
        <v>0</v>
      </c>
      <c r="O229" s="36">
        <f>+O177+O203</f>
        <v>23</v>
      </c>
      <c r="P229" s="37">
        <f>+P177+P203</f>
        <v>0</v>
      </c>
      <c r="Q229" s="38">
        <f>+Q177+Q203</f>
        <v>23</v>
      </c>
      <c r="R229" s="32">
        <f>R203+R177</f>
        <v>11</v>
      </c>
      <c r="S229" s="39">
        <f>S203+S177</f>
        <v>0</v>
      </c>
      <c r="T229" s="54">
        <f>T203+T177</f>
        <v>11</v>
      </c>
      <c r="U229" s="62">
        <f>U203+U177</f>
        <v>0</v>
      </c>
      <c r="V229" s="34">
        <f>V203+V177</f>
        <v>11</v>
      </c>
      <c r="W229" s="90">
        <f t="shared" si="94"/>
        <v>-52.17391304347826</v>
      </c>
    </row>
    <row r="230" spans="12:23" ht="12.75">
      <c r="L230" s="4" t="s">
        <v>28</v>
      </c>
      <c r="M230" s="32">
        <f aca="true" t="shared" si="96" ref="M230:Q231">+M204+M178</f>
        <v>25</v>
      </c>
      <c r="N230" s="39">
        <f t="shared" si="96"/>
        <v>0</v>
      </c>
      <c r="O230" s="36">
        <f t="shared" si="96"/>
        <v>25</v>
      </c>
      <c r="P230" s="37">
        <f t="shared" si="96"/>
        <v>0</v>
      </c>
      <c r="Q230" s="38">
        <f t="shared" si="96"/>
        <v>25</v>
      </c>
      <c r="R230" s="32">
        <f>R204+R178</f>
        <v>22</v>
      </c>
      <c r="S230" s="39">
        <v>0</v>
      </c>
      <c r="T230" s="54">
        <f>T204+T178</f>
        <v>22</v>
      </c>
      <c r="U230" s="37">
        <v>0</v>
      </c>
      <c r="V230" s="34">
        <f>V204+V178</f>
        <v>22</v>
      </c>
      <c r="W230" s="219">
        <f>(V230-Q230)/Q230*100</f>
        <v>-12</v>
      </c>
    </row>
    <row r="231" spans="12:23" ht="13.5" thickBot="1">
      <c r="L231" s="4" t="s">
        <v>29</v>
      </c>
      <c r="M231" s="32">
        <f t="shared" si="96"/>
        <v>23</v>
      </c>
      <c r="N231" s="39">
        <f t="shared" si="96"/>
        <v>0</v>
      </c>
      <c r="O231" s="36">
        <f t="shared" si="96"/>
        <v>23</v>
      </c>
      <c r="P231" s="55">
        <f t="shared" si="96"/>
        <v>0</v>
      </c>
      <c r="Q231" s="38">
        <f t="shared" si="96"/>
        <v>23</v>
      </c>
      <c r="R231" s="32">
        <f>R205+R179</f>
        <v>20</v>
      </c>
      <c r="S231" s="39">
        <v>0</v>
      </c>
      <c r="T231" s="54">
        <f>T205+T179</f>
        <v>20</v>
      </c>
      <c r="U231" s="37">
        <v>0</v>
      </c>
      <c r="V231" s="34">
        <f>V205+V179</f>
        <v>20</v>
      </c>
      <c r="W231" s="219">
        <f t="shared" si="94"/>
        <v>-13.043478260869565</v>
      </c>
    </row>
    <row r="232" spans="12:23" ht="14.25" thickBot="1" thickTop="1">
      <c r="L232" s="47" t="s">
        <v>30</v>
      </c>
      <c r="M232" s="43">
        <f aca="true" t="shared" si="97" ref="M232:V232">+M229+M230+M231</f>
        <v>71</v>
      </c>
      <c r="N232" s="182">
        <f t="shared" si="97"/>
        <v>0</v>
      </c>
      <c r="O232" s="46">
        <f t="shared" si="97"/>
        <v>71</v>
      </c>
      <c r="P232" s="46">
        <f t="shared" si="97"/>
        <v>0</v>
      </c>
      <c r="Q232" s="56">
        <f t="shared" si="97"/>
        <v>71</v>
      </c>
      <c r="R232" s="43">
        <f t="shared" si="97"/>
        <v>53</v>
      </c>
      <c r="S232" s="56">
        <f t="shared" si="97"/>
        <v>0</v>
      </c>
      <c r="T232" s="46">
        <f t="shared" si="97"/>
        <v>53</v>
      </c>
      <c r="U232" s="46">
        <f t="shared" si="97"/>
        <v>0</v>
      </c>
      <c r="V232" s="46">
        <f t="shared" si="97"/>
        <v>53</v>
      </c>
      <c r="W232" s="67">
        <f>(V232-Q232)/Q232*100</f>
        <v>-25.352112676056336</v>
      </c>
    </row>
    <row r="233" spans="1:23" ht="14.25" thickBot="1" thickTop="1">
      <c r="A233" s="76"/>
      <c r="B233" s="302"/>
      <c r="C233" s="305"/>
      <c r="D233" s="305"/>
      <c r="E233" s="305"/>
      <c r="F233" s="303"/>
      <c r="G233" s="303"/>
      <c r="H233" s="303"/>
      <c r="I233" s="304"/>
      <c r="J233" s="76"/>
      <c r="L233" s="42" t="s">
        <v>69</v>
      </c>
      <c r="M233" s="43">
        <f aca="true" t="shared" si="98" ref="M233:V233">+M224+M228+M229+M230+M231</f>
        <v>155</v>
      </c>
      <c r="N233" s="162">
        <f t="shared" si="98"/>
        <v>1</v>
      </c>
      <c r="O233" s="163">
        <f t="shared" si="98"/>
        <v>156</v>
      </c>
      <c r="P233" s="163">
        <f t="shared" si="98"/>
        <v>0</v>
      </c>
      <c r="Q233" s="163">
        <f t="shared" si="98"/>
        <v>156</v>
      </c>
      <c r="R233" s="43">
        <f t="shared" si="98"/>
        <v>142</v>
      </c>
      <c r="S233" s="162">
        <f t="shared" si="98"/>
        <v>0</v>
      </c>
      <c r="T233" s="163">
        <f t="shared" si="98"/>
        <v>142</v>
      </c>
      <c r="U233" s="163">
        <f t="shared" si="98"/>
        <v>0</v>
      </c>
      <c r="V233" s="163">
        <f t="shared" si="98"/>
        <v>142</v>
      </c>
      <c r="W233" s="67">
        <f>(V233-Q233)/Q233*100</f>
        <v>-8.974358974358974</v>
      </c>
    </row>
    <row r="234" spans="12:23" ht="14.25" thickBot="1" thickTop="1">
      <c r="L234" s="42" t="s">
        <v>9</v>
      </c>
      <c r="M234" s="43">
        <f aca="true" t="shared" si="99" ref="M234:V234">M220+M224+M228+M232</f>
        <v>155</v>
      </c>
      <c r="N234" s="44">
        <f t="shared" si="99"/>
        <v>1</v>
      </c>
      <c r="O234" s="43">
        <f t="shared" si="99"/>
        <v>156</v>
      </c>
      <c r="P234" s="43">
        <f t="shared" si="99"/>
        <v>0</v>
      </c>
      <c r="Q234" s="43">
        <f t="shared" si="99"/>
        <v>156</v>
      </c>
      <c r="R234" s="43">
        <f t="shared" si="99"/>
        <v>204</v>
      </c>
      <c r="S234" s="44">
        <f t="shared" si="99"/>
        <v>0</v>
      </c>
      <c r="T234" s="43">
        <f t="shared" si="99"/>
        <v>204</v>
      </c>
      <c r="U234" s="43">
        <f t="shared" si="99"/>
        <v>0</v>
      </c>
      <c r="V234" s="43">
        <f t="shared" si="99"/>
        <v>204</v>
      </c>
      <c r="W234" s="67">
        <f>(V234-Q234)/Q234*100</f>
        <v>30.76923076923077</v>
      </c>
    </row>
    <row r="235" ht="13.5" thickTop="1">
      <c r="L235" s="68" t="s">
        <v>67</v>
      </c>
    </row>
  </sheetData>
  <sheetProtection/>
  <mergeCells count="48">
    <mergeCell ref="L132:W132"/>
    <mergeCell ref="L133:W133"/>
    <mergeCell ref="M135:Q135"/>
    <mergeCell ref="R135:V135"/>
    <mergeCell ref="L210:W210"/>
    <mergeCell ref="L211:W211"/>
    <mergeCell ref="M187:Q187"/>
    <mergeCell ref="R187:V187"/>
    <mergeCell ref="L106:W106"/>
    <mergeCell ref="L107:W107"/>
    <mergeCell ref="M109:Q109"/>
    <mergeCell ref="R109:V109"/>
    <mergeCell ref="L184:W184"/>
    <mergeCell ref="L185:W185"/>
    <mergeCell ref="L80:W80"/>
    <mergeCell ref="L81:W81"/>
    <mergeCell ref="M83:Q83"/>
    <mergeCell ref="R83:V83"/>
    <mergeCell ref="M213:Q213"/>
    <mergeCell ref="R213:V213"/>
    <mergeCell ref="L158:W158"/>
    <mergeCell ref="L159:W159"/>
    <mergeCell ref="M161:Q161"/>
    <mergeCell ref="R161:V161"/>
    <mergeCell ref="C57:E57"/>
    <mergeCell ref="F57:H57"/>
    <mergeCell ref="M57:Q57"/>
    <mergeCell ref="R57:V57"/>
    <mergeCell ref="B54:I54"/>
    <mergeCell ref="L54:W54"/>
    <mergeCell ref="B55:I55"/>
    <mergeCell ref="L55:W55"/>
    <mergeCell ref="B28:I28"/>
    <mergeCell ref="L28:W28"/>
    <mergeCell ref="B29:I29"/>
    <mergeCell ref="L29:W29"/>
    <mergeCell ref="C31:E31"/>
    <mergeCell ref="F31:H31"/>
    <mergeCell ref="M31:Q31"/>
    <mergeCell ref="R31:V31"/>
    <mergeCell ref="B2:I2"/>
    <mergeCell ref="L2:W2"/>
    <mergeCell ref="B3:I3"/>
    <mergeCell ref="L3:W3"/>
    <mergeCell ref="C5:E5"/>
    <mergeCell ref="F5:H5"/>
    <mergeCell ref="M5:Q5"/>
    <mergeCell ref="R5:V5"/>
  </mergeCells>
  <printOptions horizontalCentered="1"/>
  <pageMargins left="0.6692913385826772" right="0.4330708661417323" top="1.1811023622047245" bottom="0.984251968503937" header="0.8661417322834646" footer="0.4330708661417323"/>
  <pageSetup fitToHeight="1" fitToWidth="1" horizontalDpi="300" verticalDpi="300" orientation="landscape" paperSize="9" r:id="rId1"/>
  <headerFooter alignWithMargins="0">
    <oddHeader>&amp;LMonthly Air Transport Statistics : Hat Yai International Airport
</oddHeader>
    <oddFooter>&amp;LAir Transport Information Division, Corporate Strategy Department&amp;C&amp;D&amp;R&amp;T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35"/>
  <sheetViews>
    <sheetView zoomScalePageLayoutView="0" workbookViewId="0" topLeftCell="L206">
      <selection activeCell="W221" activeCellId="1" sqref="W217:W218 W221:W233"/>
    </sheetView>
  </sheetViews>
  <sheetFormatPr defaultColWidth="7.00390625" defaultRowHeight="23.25"/>
  <cols>
    <col min="1" max="1" width="7.00390625" style="1" customWidth="1"/>
    <col min="2" max="2" width="12.421875" style="1" customWidth="1"/>
    <col min="3" max="3" width="11.57421875" style="1" customWidth="1"/>
    <col min="4" max="4" width="11.421875" style="1" customWidth="1"/>
    <col min="5" max="5" width="9.8515625" style="1" customWidth="1"/>
    <col min="6" max="6" width="10.8515625" style="1" customWidth="1"/>
    <col min="7" max="7" width="11.140625" style="1" customWidth="1"/>
    <col min="8" max="8" width="11.28125" style="1" customWidth="1"/>
    <col min="9" max="9" width="8.7109375" style="1" customWidth="1"/>
    <col min="10" max="11" width="7.00390625" style="1" customWidth="1"/>
    <col min="12" max="12" width="13.00390625" style="1" customWidth="1"/>
    <col min="13" max="13" width="11.28125" style="1" customWidth="1"/>
    <col min="14" max="14" width="11.7109375" style="1" customWidth="1"/>
    <col min="15" max="15" width="12.57421875" style="1" customWidth="1"/>
    <col min="16" max="16" width="10.00390625" style="1" customWidth="1"/>
    <col min="17" max="17" width="12.7109375" style="1" customWidth="1"/>
    <col min="18" max="19" width="11.00390625" style="1" customWidth="1"/>
    <col min="20" max="20" width="12.57421875" style="1" customWidth="1"/>
    <col min="21" max="21" width="9.28125" style="1" customWidth="1"/>
    <col min="22" max="22" width="11.00390625" style="1" customWidth="1"/>
    <col min="23" max="23" width="9.57421875" style="1" customWidth="1"/>
    <col min="24" max="16384" width="7.00390625" style="1" customWidth="1"/>
  </cols>
  <sheetData>
    <row r="2" spans="2:23" ht="12.75">
      <c r="B2" s="316" t="s">
        <v>0</v>
      </c>
      <c r="C2" s="316"/>
      <c r="D2" s="316"/>
      <c r="E2" s="316"/>
      <c r="F2" s="316"/>
      <c r="G2" s="316"/>
      <c r="H2" s="316"/>
      <c r="I2" s="316"/>
      <c r="L2" s="316" t="s">
        <v>1</v>
      </c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</row>
    <row r="3" spans="2:23" ht="15.75">
      <c r="B3" s="317" t="s">
        <v>2</v>
      </c>
      <c r="C3" s="317"/>
      <c r="D3" s="317"/>
      <c r="E3" s="317"/>
      <c r="F3" s="317"/>
      <c r="G3" s="317"/>
      <c r="H3" s="317"/>
      <c r="I3" s="317"/>
      <c r="L3" s="317" t="s">
        <v>3</v>
      </c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</row>
    <row r="4" ht="13.5" thickBot="1"/>
    <row r="5" spans="2:23" ht="17.25" thickBot="1" thickTop="1">
      <c r="B5" s="2"/>
      <c r="C5" s="318" t="s">
        <v>66</v>
      </c>
      <c r="D5" s="319"/>
      <c r="E5" s="320"/>
      <c r="F5" s="321" t="s">
        <v>65</v>
      </c>
      <c r="G5" s="322"/>
      <c r="H5" s="323"/>
      <c r="I5" s="3" t="s">
        <v>4</v>
      </c>
      <c r="L5" s="2"/>
      <c r="M5" s="324" t="s">
        <v>66</v>
      </c>
      <c r="N5" s="325"/>
      <c r="O5" s="325"/>
      <c r="P5" s="325"/>
      <c r="Q5" s="326"/>
      <c r="R5" s="327" t="s">
        <v>65</v>
      </c>
      <c r="S5" s="328"/>
      <c r="T5" s="328"/>
      <c r="U5" s="328"/>
      <c r="V5" s="329"/>
      <c r="W5" s="3" t="s">
        <v>4</v>
      </c>
    </row>
    <row r="6" spans="2:23" ht="13.5" thickTop="1">
      <c r="B6" s="4" t="s">
        <v>5</v>
      </c>
      <c r="C6" s="5"/>
      <c r="D6" s="6"/>
      <c r="E6" s="7"/>
      <c r="F6" s="5"/>
      <c r="G6" s="6"/>
      <c r="H6" s="7"/>
      <c r="I6" s="8" t="s">
        <v>6</v>
      </c>
      <c r="L6" s="4" t="s">
        <v>5</v>
      </c>
      <c r="M6" s="5"/>
      <c r="N6" s="9"/>
      <c r="O6" s="10"/>
      <c r="P6" s="11"/>
      <c r="Q6" s="12"/>
      <c r="R6" s="5"/>
      <c r="S6" s="9"/>
      <c r="T6" s="10"/>
      <c r="U6" s="11"/>
      <c r="V6" s="12"/>
      <c r="W6" s="8" t="s">
        <v>6</v>
      </c>
    </row>
    <row r="7" spans="2:23" ht="13.5" thickBot="1">
      <c r="B7" s="13"/>
      <c r="C7" s="14" t="s">
        <v>7</v>
      </c>
      <c r="D7" s="297" t="s">
        <v>8</v>
      </c>
      <c r="E7" s="15" t="s">
        <v>9</v>
      </c>
      <c r="F7" s="14" t="s">
        <v>7</v>
      </c>
      <c r="G7" s="297" t="s">
        <v>8</v>
      </c>
      <c r="H7" s="15" t="s">
        <v>9</v>
      </c>
      <c r="I7" s="16"/>
      <c r="L7" s="13"/>
      <c r="M7" s="17" t="s">
        <v>10</v>
      </c>
      <c r="N7" s="18" t="s">
        <v>11</v>
      </c>
      <c r="O7" s="19" t="s">
        <v>12</v>
      </c>
      <c r="P7" s="20" t="s">
        <v>13</v>
      </c>
      <c r="Q7" s="21" t="s">
        <v>9</v>
      </c>
      <c r="R7" s="17" t="s">
        <v>10</v>
      </c>
      <c r="S7" s="18" t="s">
        <v>11</v>
      </c>
      <c r="T7" s="19" t="s">
        <v>12</v>
      </c>
      <c r="U7" s="20" t="s">
        <v>13</v>
      </c>
      <c r="V7" s="21" t="s">
        <v>9</v>
      </c>
      <c r="W7" s="16"/>
    </row>
    <row r="8" spans="2:23" ht="6" customHeight="1" thickTop="1">
      <c r="B8" s="4"/>
      <c r="C8" s="22"/>
      <c r="D8" s="23"/>
      <c r="E8" s="24"/>
      <c r="F8" s="22"/>
      <c r="G8" s="23"/>
      <c r="H8" s="24"/>
      <c r="I8" s="25"/>
      <c r="L8" s="4"/>
      <c r="M8" s="26"/>
      <c r="N8" s="27"/>
      <c r="O8" s="28"/>
      <c r="P8" s="29"/>
      <c r="Q8" s="30"/>
      <c r="R8" s="26"/>
      <c r="S8" s="27"/>
      <c r="T8" s="28"/>
      <c r="U8" s="29"/>
      <c r="V8" s="31"/>
      <c r="W8" s="11"/>
    </row>
    <row r="9" spans="2:23" ht="12.75">
      <c r="B9" s="4" t="s">
        <v>14</v>
      </c>
      <c r="C9" s="78">
        <v>544</v>
      </c>
      <c r="D9" s="79">
        <v>517</v>
      </c>
      <c r="E9" s="80">
        <f>C9+D9</f>
        <v>1061</v>
      </c>
      <c r="F9" s="78">
        <v>633</v>
      </c>
      <c r="G9" s="79">
        <v>639</v>
      </c>
      <c r="H9" s="80">
        <f>F9+G9</f>
        <v>1272</v>
      </c>
      <c r="I9" s="66">
        <f aca="true" t="shared" si="0" ref="I9:I15">(H9-E9)/E9*100</f>
        <v>19.886899151743638</v>
      </c>
      <c r="L9" s="4" t="s">
        <v>14</v>
      </c>
      <c r="M9" s="32">
        <v>61729</v>
      </c>
      <c r="N9" s="39">
        <v>58212</v>
      </c>
      <c r="O9" s="36">
        <f>SUM(M9:N9)</f>
        <v>119941</v>
      </c>
      <c r="P9" s="37">
        <v>579</v>
      </c>
      <c r="Q9" s="34">
        <f>O9+P9</f>
        <v>120520</v>
      </c>
      <c r="R9" s="32">
        <v>80010</v>
      </c>
      <c r="S9" s="39">
        <v>71540</v>
      </c>
      <c r="T9" s="36">
        <f>SUM(R9:S9)</f>
        <v>151550</v>
      </c>
      <c r="U9" s="37">
        <v>283</v>
      </c>
      <c r="V9" s="34">
        <f>T9+U9</f>
        <v>151833</v>
      </c>
      <c r="W9" s="66">
        <f aca="true" t="shared" si="1" ref="W9:W17">(V9-Q9)/Q9*100</f>
        <v>25.981579820776634</v>
      </c>
    </row>
    <row r="10" spans="2:23" ht="12.75">
      <c r="B10" s="4" t="s">
        <v>15</v>
      </c>
      <c r="C10" s="78">
        <v>664</v>
      </c>
      <c r="D10" s="79">
        <v>633</v>
      </c>
      <c r="E10" s="80">
        <f>C10+D10</f>
        <v>1297</v>
      </c>
      <c r="F10" s="78">
        <v>765</v>
      </c>
      <c r="G10" s="79">
        <v>756</v>
      </c>
      <c r="H10" s="80">
        <f>F10+G10</f>
        <v>1521</v>
      </c>
      <c r="I10" s="66">
        <f t="shared" si="0"/>
        <v>17.270624518118733</v>
      </c>
      <c r="L10" s="4" t="s">
        <v>15</v>
      </c>
      <c r="M10" s="32">
        <v>85339</v>
      </c>
      <c r="N10" s="39">
        <v>68485</v>
      </c>
      <c r="O10" s="36">
        <f>M10+N10</f>
        <v>153824</v>
      </c>
      <c r="P10" s="37">
        <v>1504</v>
      </c>
      <c r="Q10" s="38">
        <f>O10+P10</f>
        <v>155328</v>
      </c>
      <c r="R10" s="32">
        <v>113326</v>
      </c>
      <c r="S10" s="39">
        <v>93312</v>
      </c>
      <c r="T10" s="36">
        <f>SUM(R10:S10)</f>
        <v>206638</v>
      </c>
      <c r="U10" s="37">
        <v>1587</v>
      </c>
      <c r="V10" s="34">
        <f>T10+U10</f>
        <v>208225</v>
      </c>
      <c r="W10" s="66">
        <f t="shared" si="1"/>
        <v>34.055031932426864</v>
      </c>
    </row>
    <row r="11" spans="2:23" ht="13.5" thickBot="1">
      <c r="B11" s="13" t="s">
        <v>16</v>
      </c>
      <c r="C11" s="81">
        <v>834</v>
      </c>
      <c r="D11" s="82">
        <v>805</v>
      </c>
      <c r="E11" s="80">
        <f>C11+D11</f>
        <v>1639</v>
      </c>
      <c r="F11" s="81">
        <v>926</v>
      </c>
      <c r="G11" s="82">
        <v>923</v>
      </c>
      <c r="H11" s="80">
        <f>F11+G11</f>
        <v>1849</v>
      </c>
      <c r="I11" s="66">
        <f t="shared" si="0"/>
        <v>12.812690665039659</v>
      </c>
      <c r="L11" s="13" t="s">
        <v>16</v>
      </c>
      <c r="M11" s="32">
        <v>120358</v>
      </c>
      <c r="N11" s="39">
        <v>103989</v>
      </c>
      <c r="O11" s="36">
        <f>M11+N11</f>
        <v>224347</v>
      </c>
      <c r="P11" s="37">
        <v>2445</v>
      </c>
      <c r="Q11" s="38">
        <f>O11+P11</f>
        <v>226792</v>
      </c>
      <c r="R11" s="32">
        <v>147879</v>
      </c>
      <c r="S11" s="39">
        <v>127697</v>
      </c>
      <c r="T11" s="36">
        <f>SUM(R11:S11)</f>
        <v>275576</v>
      </c>
      <c r="U11" s="37">
        <v>2423</v>
      </c>
      <c r="V11" s="34">
        <f>T11+U11</f>
        <v>277999</v>
      </c>
      <c r="W11" s="66">
        <f t="shared" si="1"/>
        <v>22.578838759744613</v>
      </c>
    </row>
    <row r="12" spans="2:23" ht="14.25" thickBot="1" thickTop="1">
      <c r="B12" s="42" t="s">
        <v>59</v>
      </c>
      <c r="C12" s="43">
        <f aca="true" t="shared" si="2" ref="C12:H12">+C9+C10+C11</f>
        <v>2042</v>
      </c>
      <c r="D12" s="44">
        <f t="shared" si="2"/>
        <v>1955</v>
      </c>
      <c r="E12" s="43">
        <f t="shared" si="2"/>
        <v>3997</v>
      </c>
      <c r="F12" s="43">
        <f t="shared" si="2"/>
        <v>2324</v>
      </c>
      <c r="G12" s="44">
        <f t="shared" si="2"/>
        <v>2318</v>
      </c>
      <c r="H12" s="43">
        <f t="shared" si="2"/>
        <v>4642</v>
      </c>
      <c r="I12" s="67">
        <f t="shared" si="0"/>
        <v>16.13710282712034</v>
      </c>
      <c r="L12" s="42" t="s">
        <v>59</v>
      </c>
      <c r="M12" s="43">
        <f aca="true" t="shared" si="3" ref="M12:V12">+M9+M10+M11</f>
        <v>267426</v>
      </c>
      <c r="N12" s="44">
        <f t="shared" si="3"/>
        <v>230686</v>
      </c>
      <c r="O12" s="43">
        <f t="shared" si="3"/>
        <v>498112</v>
      </c>
      <c r="P12" s="43">
        <f t="shared" si="3"/>
        <v>4528</v>
      </c>
      <c r="Q12" s="43">
        <f t="shared" si="3"/>
        <v>502640</v>
      </c>
      <c r="R12" s="43">
        <f t="shared" si="3"/>
        <v>341215</v>
      </c>
      <c r="S12" s="44">
        <f t="shared" si="3"/>
        <v>292549</v>
      </c>
      <c r="T12" s="43">
        <f t="shared" si="3"/>
        <v>633764</v>
      </c>
      <c r="U12" s="43">
        <f t="shared" si="3"/>
        <v>4293</v>
      </c>
      <c r="V12" s="43">
        <f t="shared" si="3"/>
        <v>638057</v>
      </c>
      <c r="W12" s="67">
        <f t="shared" si="1"/>
        <v>26.94115072417635</v>
      </c>
    </row>
    <row r="13" spans="2:23" ht="13.5" thickTop="1">
      <c r="B13" s="4" t="s">
        <v>18</v>
      </c>
      <c r="C13" s="78">
        <v>872</v>
      </c>
      <c r="D13" s="79">
        <v>846</v>
      </c>
      <c r="E13" s="80">
        <f>C13+D13</f>
        <v>1718</v>
      </c>
      <c r="F13" s="78">
        <v>929</v>
      </c>
      <c r="G13" s="79">
        <v>948</v>
      </c>
      <c r="H13" s="80">
        <f>F13+G13</f>
        <v>1877</v>
      </c>
      <c r="I13" s="66">
        <f t="shared" si="0"/>
        <v>9.254947613504076</v>
      </c>
      <c r="L13" s="4" t="s">
        <v>18</v>
      </c>
      <c r="M13" s="32">
        <v>110862</v>
      </c>
      <c r="N13" s="39">
        <v>116333</v>
      </c>
      <c r="O13" s="36">
        <f>M13+N13</f>
        <v>227195</v>
      </c>
      <c r="P13" s="37">
        <v>1859</v>
      </c>
      <c r="Q13" s="38">
        <f>O13+P13</f>
        <v>229054</v>
      </c>
      <c r="R13" s="32">
        <v>138237</v>
      </c>
      <c r="S13" s="39">
        <v>142136</v>
      </c>
      <c r="T13" s="36">
        <f>R13+S13</f>
        <v>280373</v>
      </c>
      <c r="U13" s="37">
        <v>1586</v>
      </c>
      <c r="V13" s="34">
        <f>T13+U13</f>
        <v>281959</v>
      </c>
      <c r="W13" s="66">
        <f t="shared" si="1"/>
        <v>23.097173592253355</v>
      </c>
    </row>
    <row r="14" spans="2:23" ht="12.75">
      <c r="B14" s="4" t="s">
        <v>19</v>
      </c>
      <c r="C14" s="78">
        <v>886</v>
      </c>
      <c r="D14" s="79">
        <v>860</v>
      </c>
      <c r="E14" s="80">
        <f>C14+D14</f>
        <v>1746</v>
      </c>
      <c r="F14" s="78">
        <v>903</v>
      </c>
      <c r="G14" s="79">
        <v>911</v>
      </c>
      <c r="H14" s="80">
        <f>F14+G14</f>
        <v>1814</v>
      </c>
      <c r="I14" s="66">
        <f t="shared" si="0"/>
        <v>3.8946162657502863</v>
      </c>
      <c r="L14" s="4" t="s">
        <v>19</v>
      </c>
      <c r="M14" s="32">
        <v>120537</v>
      </c>
      <c r="N14" s="39">
        <v>121868</v>
      </c>
      <c r="O14" s="36">
        <f>M14+N14</f>
        <v>242405</v>
      </c>
      <c r="P14" s="37">
        <v>1189</v>
      </c>
      <c r="Q14" s="38">
        <f>O14+P14</f>
        <v>243594</v>
      </c>
      <c r="R14" s="32">
        <v>150160</v>
      </c>
      <c r="S14" s="39">
        <v>151166</v>
      </c>
      <c r="T14" s="36">
        <f>R14+S14</f>
        <v>301326</v>
      </c>
      <c r="U14" s="37">
        <v>1154</v>
      </c>
      <c r="V14" s="34">
        <f>T14+U14</f>
        <v>302480</v>
      </c>
      <c r="W14" s="66">
        <f t="shared" si="1"/>
        <v>24.173830225703423</v>
      </c>
    </row>
    <row r="15" spans="2:23" ht="13.5" thickBot="1">
      <c r="B15" s="4" t="s">
        <v>20</v>
      </c>
      <c r="C15" s="78">
        <v>812</v>
      </c>
      <c r="D15" s="79">
        <v>781</v>
      </c>
      <c r="E15" s="80">
        <f>+D15+C15</f>
        <v>1593</v>
      </c>
      <c r="F15" s="78">
        <v>894</v>
      </c>
      <c r="G15" s="79">
        <v>870</v>
      </c>
      <c r="H15" s="80">
        <f>F15+G15</f>
        <v>1764</v>
      </c>
      <c r="I15" s="66">
        <f t="shared" si="0"/>
        <v>10.734463276836157</v>
      </c>
      <c r="L15" s="4" t="s">
        <v>20</v>
      </c>
      <c r="M15" s="32">
        <v>104024</v>
      </c>
      <c r="N15" s="39">
        <v>107920</v>
      </c>
      <c r="O15" s="36">
        <f>M15+N15</f>
        <v>211944</v>
      </c>
      <c r="P15" s="37">
        <v>1664</v>
      </c>
      <c r="Q15" s="38">
        <f>O15+P15</f>
        <v>213608</v>
      </c>
      <c r="R15" s="32">
        <v>133605</v>
      </c>
      <c r="S15" s="39">
        <v>146514</v>
      </c>
      <c r="T15" s="36">
        <f>R15+S15</f>
        <v>280119</v>
      </c>
      <c r="U15" s="37">
        <v>1279</v>
      </c>
      <c r="V15" s="34">
        <f>T15+U15</f>
        <v>281398</v>
      </c>
      <c r="W15" s="66">
        <f t="shared" si="1"/>
        <v>31.735702782667314</v>
      </c>
    </row>
    <row r="16" spans="2:23" ht="14.25" thickBot="1" thickTop="1">
      <c r="B16" s="47" t="s">
        <v>21</v>
      </c>
      <c r="C16" s="48">
        <f aca="true" t="shared" si="4" ref="C16:H16">C15+C13+C14</f>
        <v>2570</v>
      </c>
      <c r="D16" s="49">
        <f t="shared" si="4"/>
        <v>2487</v>
      </c>
      <c r="E16" s="50">
        <f t="shared" si="4"/>
        <v>5057</v>
      </c>
      <c r="F16" s="48">
        <f t="shared" si="4"/>
        <v>2726</v>
      </c>
      <c r="G16" s="49">
        <f t="shared" si="4"/>
        <v>2729</v>
      </c>
      <c r="H16" s="48">
        <f t="shared" si="4"/>
        <v>5455</v>
      </c>
      <c r="I16" s="86">
        <f>(H16-E16)*100/E16</f>
        <v>7.870278821435634</v>
      </c>
      <c r="L16" s="47" t="s">
        <v>21</v>
      </c>
      <c r="M16" s="48">
        <f aca="true" t="shared" si="5" ref="M16:V16">+M13+M14+M15</f>
        <v>335423</v>
      </c>
      <c r="N16" s="52">
        <f t="shared" si="5"/>
        <v>346121</v>
      </c>
      <c r="O16" s="52">
        <f t="shared" si="5"/>
        <v>681544</v>
      </c>
      <c r="P16" s="50">
        <f t="shared" si="5"/>
        <v>4712</v>
      </c>
      <c r="Q16" s="52">
        <f t="shared" si="5"/>
        <v>686256</v>
      </c>
      <c r="R16" s="48">
        <f t="shared" si="5"/>
        <v>422002</v>
      </c>
      <c r="S16" s="52">
        <f t="shared" si="5"/>
        <v>439816</v>
      </c>
      <c r="T16" s="52">
        <f t="shared" si="5"/>
        <v>861818</v>
      </c>
      <c r="U16" s="50">
        <f t="shared" si="5"/>
        <v>4019</v>
      </c>
      <c r="V16" s="52">
        <f t="shared" si="5"/>
        <v>865837</v>
      </c>
      <c r="W16" s="87">
        <f t="shared" si="1"/>
        <v>26.16822293721294</v>
      </c>
    </row>
    <row r="17" spans="2:23" ht="13.5" thickTop="1">
      <c r="B17" s="4" t="s">
        <v>22</v>
      </c>
      <c r="C17" s="229">
        <v>682</v>
      </c>
      <c r="D17" s="230">
        <v>659</v>
      </c>
      <c r="E17" s="80">
        <f>C17+D17</f>
        <v>1341</v>
      </c>
      <c r="F17" s="229">
        <v>694</v>
      </c>
      <c r="G17" s="230">
        <v>666</v>
      </c>
      <c r="H17" s="80">
        <f>F17+G17</f>
        <v>1360</v>
      </c>
      <c r="I17" s="66">
        <f>(H17-E17)/E17*100</f>
        <v>1.4168530947054436</v>
      </c>
      <c r="L17" s="4" t="s">
        <v>22</v>
      </c>
      <c r="M17" s="32">
        <v>81272</v>
      </c>
      <c r="N17" s="39">
        <v>94210</v>
      </c>
      <c r="O17" s="36">
        <f>SUM(M17:N17)</f>
        <v>175482</v>
      </c>
      <c r="P17" s="37">
        <v>1401</v>
      </c>
      <c r="Q17" s="38">
        <f>+O17+P17</f>
        <v>176883</v>
      </c>
      <c r="R17" s="32">
        <v>85735</v>
      </c>
      <c r="S17" s="39">
        <v>96822</v>
      </c>
      <c r="T17" s="36">
        <f>R17+S17</f>
        <v>182557</v>
      </c>
      <c r="U17" s="37">
        <v>272</v>
      </c>
      <c r="V17" s="38">
        <f>T17+U17</f>
        <v>182829</v>
      </c>
      <c r="W17" s="90">
        <f t="shared" si="1"/>
        <v>3.3615440715048934</v>
      </c>
    </row>
    <row r="18" spans="2:23" ht="12.75">
      <c r="B18" s="4" t="s">
        <v>23</v>
      </c>
      <c r="C18" s="229">
        <v>590</v>
      </c>
      <c r="D18" s="230">
        <v>576</v>
      </c>
      <c r="E18" s="80">
        <f>C18+D18</f>
        <v>1166</v>
      </c>
      <c r="F18" s="229">
        <v>630</v>
      </c>
      <c r="G18" s="230">
        <v>605</v>
      </c>
      <c r="H18" s="80">
        <f>F18+G18</f>
        <v>1235</v>
      </c>
      <c r="I18" s="66">
        <f>(H18-E18)/E18*100</f>
        <v>5.917667238421955</v>
      </c>
      <c r="L18" s="4" t="s">
        <v>23</v>
      </c>
      <c r="M18" s="32">
        <v>61191</v>
      </c>
      <c r="N18" s="39">
        <v>61137</v>
      </c>
      <c r="O18" s="36">
        <f>SUM(M18:N18)</f>
        <v>122328</v>
      </c>
      <c r="P18" s="37">
        <v>1497</v>
      </c>
      <c r="Q18" s="38">
        <f>O18+P18</f>
        <v>123825</v>
      </c>
      <c r="R18" s="32">
        <v>76594</v>
      </c>
      <c r="S18" s="39">
        <v>75737</v>
      </c>
      <c r="T18" s="36">
        <f>R18+S18</f>
        <v>152331</v>
      </c>
      <c r="U18" s="37">
        <v>398</v>
      </c>
      <c r="V18" s="34">
        <f>T18+U18</f>
        <v>152729</v>
      </c>
      <c r="W18" s="66">
        <f aca="true" t="shared" si="6" ref="W18:W26">(V18-Q18)/Q18*100</f>
        <v>23.342620633959214</v>
      </c>
    </row>
    <row r="19" spans="2:23" ht="13.5" thickBot="1">
      <c r="B19" s="4" t="s">
        <v>24</v>
      </c>
      <c r="C19" s="229">
        <v>534</v>
      </c>
      <c r="D19" s="230">
        <v>534</v>
      </c>
      <c r="E19" s="80">
        <f>C19+D19</f>
        <v>1068</v>
      </c>
      <c r="F19" s="229">
        <v>597</v>
      </c>
      <c r="G19" s="230">
        <v>561</v>
      </c>
      <c r="H19" s="34">
        <f>F19+G19</f>
        <v>1158</v>
      </c>
      <c r="I19" s="66">
        <f>(H19-E19)/E19*100</f>
        <v>8.426966292134832</v>
      </c>
      <c r="L19" s="4" t="s">
        <v>24</v>
      </c>
      <c r="M19" s="32">
        <v>61946</v>
      </c>
      <c r="N19" s="39">
        <v>56014</v>
      </c>
      <c r="O19" s="54">
        <f>SUM(M19:N19)</f>
        <v>117960</v>
      </c>
      <c r="P19" s="55">
        <v>1519</v>
      </c>
      <c r="Q19" s="38">
        <f>O19+P19</f>
        <v>119479</v>
      </c>
      <c r="R19" s="32">
        <v>76941</v>
      </c>
      <c r="S19" s="39">
        <v>70029</v>
      </c>
      <c r="T19" s="54">
        <f>R19+S19</f>
        <v>146970</v>
      </c>
      <c r="U19" s="55">
        <v>466</v>
      </c>
      <c r="V19" s="34">
        <f>T19+U19</f>
        <v>147436</v>
      </c>
      <c r="W19" s="66">
        <f t="shared" si="6"/>
        <v>23.399091053657965</v>
      </c>
    </row>
    <row r="20" spans="2:23" ht="14.25" thickBot="1" thickTop="1">
      <c r="B20" s="47" t="s">
        <v>68</v>
      </c>
      <c r="C20" s="48">
        <f aca="true" t="shared" si="7" ref="C20:H20">C19+C17+C18</f>
        <v>1806</v>
      </c>
      <c r="D20" s="48">
        <f t="shared" si="7"/>
        <v>1769</v>
      </c>
      <c r="E20" s="52">
        <f t="shared" si="7"/>
        <v>3575</v>
      </c>
      <c r="F20" s="83">
        <f t="shared" si="7"/>
        <v>1921</v>
      </c>
      <c r="G20" s="231">
        <f t="shared" si="7"/>
        <v>1832</v>
      </c>
      <c r="H20" s="231">
        <f t="shared" si="7"/>
        <v>3753</v>
      </c>
      <c r="I20" s="67">
        <f>(H20-E20)*100/E20</f>
        <v>4.979020979020979</v>
      </c>
      <c r="L20" s="47" t="s">
        <v>68</v>
      </c>
      <c r="M20" s="48">
        <f aca="true" t="shared" si="8" ref="M20:V20">M19+M17+M18</f>
        <v>204409</v>
      </c>
      <c r="N20" s="48">
        <f t="shared" si="8"/>
        <v>211361</v>
      </c>
      <c r="O20" s="50">
        <f t="shared" si="8"/>
        <v>415770</v>
      </c>
      <c r="P20" s="50">
        <f t="shared" si="8"/>
        <v>4417</v>
      </c>
      <c r="Q20" s="50">
        <f t="shared" si="8"/>
        <v>420187</v>
      </c>
      <c r="R20" s="48">
        <f t="shared" si="8"/>
        <v>239270</v>
      </c>
      <c r="S20" s="48">
        <f t="shared" si="8"/>
        <v>242588</v>
      </c>
      <c r="T20" s="50">
        <f t="shared" si="8"/>
        <v>481858</v>
      </c>
      <c r="U20" s="50">
        <f t="shared" si="8"/>
        <v>1136</v>
      </c>
      <c r="V20" s="50">
        <f t="shared" si="8"/>
        <v>482994</v>
      </c>
      <c r="W20" s="87">
        <f t="shared" si="6"/>
        <v>14.94739247049528</v>
      </c>
    </row>
    <row r="21" spans="2:23" ht="13.5" thickTop="1">
      <c r="B21" s="4" t="s">
        <v>26</v>
      </c>
      <c r="C21" s="32">
        <v>599</v>
      </c>
      <c r="D21" s="33">
        <v>605</v>
      </c>
      <c r="E21" s="60">
        <f>C21+D21</f>
        <v>1204</v>
      </c>
      <c r="F21" s="32">
        <v>642</v>
      </c>
      <c r="G21" s="33">
        <v>611</v>
      </c>
      <c r="H21" s="61">
        <f>F21+G21</f>
        <v>1253</v>
      </c>
      <c r="I21" s="66">
        <f aca="true" t="shared" si="9" ref="I21:I26">(H21-E21)/E21*100</f>
        <v>4.069767441860465</v>
      </c>
      <c r="L21" s="4" t="s">
        <v>27</v>
      </c>
      <c r="M21" s="32">
        <v>79727</v>
      </c>
      <c r="N21" s="39">
        <v>75274</v>
      </c>
      <c r="O21" s="54">
        <f>SUM(M21:N21)</f>
        <v>155001</v>
      </c>
      <c r="P21" s="62">
        <v>537</v>
      </c>
      <c r="Q21" s="38">
        <f>O21+P21</f>
        <v>155538</v>
      </c>
      <c r="R21" s="32">
        <v>89811</v>
      </c>
      <c r="S21" s="39">
        <v>83772</v>
      </c>
      <c r="T21" s="54">
        <f>SUM(R21:S21)</f>
        <v>173583</v>
      </c>
      <c r="U21" s="62">
        <v>450</v>
      </c>
      <c r="V21" s="34">
        <f>T21+U21</f>
        <v>174033</v>
      </c>
      <c r="W21" s="66">
        <f t="shared" si="6"/>
        <v>11.890984839717625</v>
      </c>
    </row>
    <row r="22" spans="2:23" ht="12.75">
      <c r="B22" s="4" t="s">
        <v>28</v>
      </c>
      <c r="C22" s="32">
        <v>631</v>
      </c>
      <c r="D22" s="33">
        <v>633</v>
      </c>
      <c r="E22" s="36">
        <f>C22+D22</f>
        <v>1264</v>
      </c>
      <c r="F22" s="32">
        <v>599</v>
      </c>
      <c r="G22" s="33">
        <v>572</v>
      </c>
      <c r="H22" s="36">
        <f>F22+G22</f>
        <v>1171</v>
      </c>
      <c r="I22" s="66">
        <f t="shared" si="9"/>
        <v>-7.357594936708861</v>
      </c>
      <c r="L22" s="4" t="s">
        <v>28</v>
      </c>
      <c r="M22" s="32">
        <v>85262</v>
      </c>
      <c r="N22" s="39">
        <v>82361</v>
      </c>
      <c r="O22" s="54">
        <f>SUM(M22:N22)</f>
        <v>167623</v>
      </c>
      <c r="P22" s="37">
        <v>1055</v>
      </c>
      <c r="Q22" s="38">
        <f>O22+P22</f>
        <v>168678</v>
      </c>
      <c r="R22" s="32">
        <v>80992</v>
      </c>
      <c r="S22" s="39">
        <v>75470</v>
      </c>
      <c r="T22" s="54">
        <f>SUM(R22:S22)</f>
        <v>156462</v>
      </c>
      <c r="U22" s="37">
        <v>404</v>
      </c>
      <c r="V22" s="34">
        <f>T22+U22</f>
        <v>156866</v>
      </c>
      <c r="W22" s="66">
        <f t="shared" si="6"/>
        <v>-7.002691518751704</v>
      </c>
    </row>
    <row r="23" spans="2:23" ht="13.5" thickBot="1">
      <c r="B23" s="4" t="s">
        <v>29</v>
      </c>
      <c r="C23" s="32">
        <v>569</v>
      </c>
      <c r="D23" s="63">
        <v>573</v>
      </c>
      <c r="E23" s="64">
        <f>C23+D23</f>
        <v>1142</v>
      </c>
      <c r="F23" s="32">
        <v>538</v>
      </c>
      <c r="G23" s="63">
        <v>505</v>
      </c>
      <c r="H23" s="64">
        <f>F23+G23</f>
        <v>1043</v>
      </c>
      <c r="I23" s="91">
        <f t="shared" si="9"/>
        <v>-8.669001751313484</v>
      </c>
      <c r="J23" s="53"/>
      <c r="L23" s="4" t="s">
        <v>29</v>
      </c>
      <c r="M23" s="32">
        <v>62006</v>
      </c>
      <c r="N23" s="39">
        <v>58909</v>
      </c>
      <c r="O23" s="54">
        <f>SUM(M23:N23)</f>
        <v>120915</v>
      </c>
      <c r="P23" s="55">
        <v>768</v>
      </c>
      <c r="Q23" s="38">
        <f>O23+P23</f>
        <v>121683</v>
      </c>
      <c r="R23" s="32">
        <v>51433</v>
      </c>
      <c r="S23" s="39">
        <v>41925</v>
      </c>
      <c r="T23" s="54">
        <f>SUM(R23:S23)</f>
        <v>93358</v>
      </c>
      <c r="U23" s="55">
        <v>480</v>
      </c>
      <c r="V23" s="34">
        <f>T23+U23</f>
        <v>93838</v>
      </c>
      <c r="W23" s="66">
        <f t="shared" si="6"/>
        <v>-22.883229374686685</v>
      </c>
    </row>
    <row r="24" spans="2:23" ht="17.25" thickBot="1" thickTop="1">
      <c r="B24" s="42" t="s">
        <v>63</v>
      </c>
      <c r="C24" s="43">
        <f aca="true" t="shared" si="10" ref="C24:H24">+C21+C22+C23</f>
        <v>1799</v>
      </c>
      <c r="D24" s="44">
        <f t="shared" si="10"/>
        <v>1811</v>
      </c>
      <c r="E24" s="43">
        <f t="shared" si="10"/>
        <v>3610</v>
      </c>
      <c r="F24" s="43">
        <f t="shared" si="10"/>
        <v>1779</v>
      </c>
      <c r="G24" s="44">
        <f t="shared" si="10"/>
        <v>1688</v>
      </c>
      <c r="H24" s="43">
        <f t="shared" si="10"/>
        <v>3467</v>
      </c>
      <c r="I24" s="67">
        <f t="shared" si="9"/>
        <v>-3.961218836565097</v>
      </c>
      <c r="J24" s="58"/>
      <c r="K24" s="59"/>
      <c r="L24" s="42" t="s">
        <v>63</v>
      </c>
      <c r="M24" s="43">
        <f aca="true" t="shared" si="11" ref="M24:V24">+M21+M22+M23</f>
        <v>226995</v>
      </c>
      <c r="N24" s="44">
        <f t="shared" si="11"/>
        <v>216544</v>
      </c>
      <c r="O24" s="43">
        <f t="shared" si="11"/>
        <v>443539</v>
      </c>
      <c r="P24" s="43">
        <f t="shared" si="11"/>
        <v>2360</v>
      </c>
      <c r="Q24" s="43">
        <f t="shared" si="11"/>
        <v>445899</v>
      </c>
      <c r="R24" s="43">
        <f t="shared" si="11"/>
        <v>222236</v>
      </c>
      <c r="S24" s="44">
        <f t="shared" si="11"/>
        <v>201167</v>
      </c>
      <c r="T24" s="43">
        <f t="shared" si="11"/>
        <v>423403</v>
      </c>
      <c r="U24" s="43">
        <f t="shared" si="11"/>
        <v>1334</v>
      </c>
      <c r="V24" s="43">
        <f t="shared" si="11"/>
        <v>424737</v>
      </c>
      <c r="W24" s="67">
        <f t="shared" si="6"/>
        <v>-4.74591779752814</v>
      </c>
    </row>
    <row r="25" spans="2:23" ht="14.25" thickBot="1" thickTop="1">
      <c r="B25" s="42" t="s">
        <v>69</v>
      </c>
      <c r="C25" s="43">
        <f aca="true" t="shared" si="12" ref="C25:H25">+C16+C20+C21+C22+C23</f>
        <v>6175</v>
      </c>
      <c r="D25" s="44">
        <f t="shared" si="12"/>
        <v>6067</v>
      </c>
      <c r="E25" s="43">
        <f t="shared" si="12"/>
        <v>12242</v>
      </c>
      <c r="F25" s="43">
        <f t="shared" si="12"/>
        <v>6426</v>
      </c>
      <c r="G25" s="44">
        <f t="shared" si="12"/>
        <v>6249</v>
      </c>
      <c r="H25" s="43">
        <f t="shared" si="12"/>
        <v>12675</v>
      </c>
      <c r="I25" s="67">
        <f t="shared" si="9"/>
        <v>3.537003757555955</v>
      </c>
      <c r="L25" s="42" t="s">
        <v>69</v>
      </c>
      <c r="M25" s="43">
        <f aca="true" t="shared" si="13" ref="M25:V25">+M16+M20+M21+M22+M23</f>
        <v>766827</v>
      </c>
      <c r="N25" s="44">
        <f t="shared" si="13"/>
        <v>774026</v>
      </c>
      <c r="O25" s="43">
        <f t="shared" si="13"/>
        <v>1540853</v>
      </c>
      <c r="P25" s="43">
        <f t="shared" si="13"/>
        <v>11489</v>
      </c>
      <c r="Q25" s="43">
        <f t="shared" si="13"/>
        <v>1552342</v>
      </c>
      <c r="R25" s="43">
        <f t="shared" si="13"/>
        <v>883508</v>
      </c>
      <c r="S25" s="44">
        <f t="shared" si="13"/>
        <v>883571</v>
      </c>
      <c r="T25" s="43">
        <f t="shared" si="13"/>
        <v>1767079</v>
      </c>
      <c r="U25" s="43">
        <f t="shared" si="13"/>
        <v>6489</v>
      </c>
      <c r="V25" s="43">
        <f t="shared" si="13"/>
        <v>1773568</v>
      </c>
      <c r="W25" s="67">
        <f t="shared" si="6"/>
        <v>14.251112190483797</v>
      </c>
    </row>
    <row r="26" spans="2:23" ht="14.25" thickBot="1" thickTop="1">
      <c r="B26" s="42" t="s">
        <v>9</v>
      </c>
      <c r="C26" s="43">
        <f aca="true" t="shared" si="14" ref="C26:H26">+C16+C20+C24+C12</f>
        <v>8217</v>
      </c>
      <c r="D26" s="44">
        <f t="shared" si="14"/>
        <v>8022</v>
      </c>
      <c r="E26" s="43">
        <f t="shared" si="14"/>
        <v>16239</v>
      </c>
      <c r="F26" s="43">
        <f t="shared" si="14"/>
        <v>8750</v>
      </c>
      <c r="G26" s="44">
        <f t="shared" si="14"/>
        <v>8567</v>
      </c>
      <c r="H26" s="43">
        <f t="shared" si="14"/>
        <v>17317</v>
      </c>
      <c r="I26" s="67">
        <f t="shared" si="9"/>
        <v>6.6383397992487225</v>
      </c>
      <c r="L26" s="42" t="s">
        <v>9</v>
      </c>
      <c r="M26" s="43">
        <f aca="true" t="shared" si="15" ref="M26:V26">+M16+M20+M24+M12</f>
        <v>1034253</v>
      </c>
      <c r="N26" s="44">
        <f t="shared" si="15"/>
        <v>1004712</v>
      </c>
      <c r="O26" s="43">
        <f t="shared" si="15"/>
        <v>2038965</v>
      </c>
      <c r="P26" s="43">
        <f t="shared" si="15"/>
        <v>16017</v>
      </c>
      <c r="Q26" s="43">
        <f t="shared" si="15"/>
        <v>2054982</v>
      </c>
      <c r="R26" s="43">
        <f t="shared" si="15"/>
        <v>1224723</v>
      </c>
      <c r="S26" s="44">
        <f t="shared" si="15"/>
        <v>1176120</v>
      </c>
      <c r="T26" s="43">
        <f t="shared" si="15"/>
        <v>2400843</v>
      </c>
      <c r="U26" s="43">
        <f t="shared" si="15"/>
        <v>10782</v>
      </c>
      <c r="V26" s="43">
        <f t="shared" si="15"/>
        <v>2411625</v>
      </c>
      <c r="W26" s="67">
        <f t="shared" si="6"/>
        <v>17.355042525919934</v>
      </c>
    </row>
    <row r="27" spans="2:12" ht="13.5" thickTop="1">
      <c r="B27" s="68" t="s">
        <v>67</v>
      </c>
      <c r="L27" s="68" t="s">
        <v>67</v>
      </c>
    </row>
    <row r="28" spans="2:23" ht="12.75">
      <c r="B28" s="316" t="s">
        <v>31</v>
      </c>
      <c r="C28" s="316"/>
      <c r="D28" s="316"/>
      <c r="E28" s="316"/>
      <c r="F28" s="316"/>
      <c r="G28" s="316"/>
      <c r="H28" s="316"/>
      <c r="I28" s="316"/>
      <c r="L28" s="316" t="s">
        <v>32</v>
      </c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</row>
    <row r="29" spans="2:23" ht="15.75">
      <c r="B29" s="317" t="s">
        <v>33</v>
      </c>
      <c r="C29" s="317"/>
      <c r="D29" s="317"/>
      <c r="E29" s="317"/>
      <c r="F29" s="317"/>
      <c r="G29" s="317"/>
      <c r="H29" s="317"/>
      <c r="I29" s="317"/>
      <c r="L29" s="317" t="s">
        <v>34</v>
      </c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</row>
    <row r="30" ht="13.5" thickBot="1"/>
    <row r="31" spans="2:23" ht="17.25" thickBot="1" thickTop="1">
      <c r="B31" s="2"/>
      <c r="C31" s="318" t="s">
        <v>66</v>
      </c>
      <c r="D31" s="319"/>
      <c r="E31" s="320"/>
      <c r="F31" s="321" t="s">
        <v>65</v>
      </c>
      <c r="G31" s="322"/>
      <c r="H31" s="323"/>
      <c r="I31" s="3" t="s">
        <v>4</v>
      </c>
      <c r="L31" s="2"/>
      <c r="M31" s="324" t="s">
        <v>66</v>
      </c>
      <c r="N31" s="325"/>
      <c r="O31" s="325"/>
      <c r="P31" s="325"/>
      <c r="Q31" s="326"/>
      <c r="R31" s="327" t="s">
        <v>65</v>
      </c>
      <c r="S31" s="328"/>
      <c r="T31" s="328"/>
      <c r="U31" s="328"/>
      <c r="V31" s="329"/>
      <c r="W31" s="3" t="s">
        <v>4</v>
      </c>
    </row>
    <row r="32" spans="2:23" ht="13.5" thickTop="1">
      <c r="B32" s="4" t="s">
        <v>5</v>
      </c>
      <c r="C32" s="5"/>
      <c r="D32" s="6"/>
      <c r="E32" s="7"/>
      <c r="F32" s="5"/>
      <c r="G32" s="6"/>
      <c r="H32" s="7"/>
      <c r="I32" s="8" t="s">
        <v>6</v>
      </c>
      <c r="L32" s="4" t="s">
        <v>5</v>
      </c>
      <c r="M32" s="5"/>
      <c r="N32" s="9"/>
      <c r="O32" s="10"/>
      <c r="P32" s="11"/>
      <c r="Q32" s="12"/>
      <c r="R32" s="5"/>
      <c r="S32" s="9"/>
      <c r="T32" s="10"/>
      <c r="U32" s="11"/>
      <c r="V32" s="12"/>
      <c r="W32" s="8" t="s">
        <v>6</v>
      </c>
    </row>
    <row r="33" spans="2:23" ht="13.5" thickBot="1">
      <c r="B33" s="13"/>
      <c r="C33" s="14" t="s">
        <v>7</v>
      </c>
      <c r="D33" s="297" t="s">
        <v>8</v>
      </c>
      <c r="E33" s="15" t="s">
        <v>9</v>
      </c>
      <c r="F33" s="14" t="s">
        <v>7</v>
      </c>
      <c r="G33" s="297" t="s">
        <v>8</v>
      </c>
      <c r="H33" s="15" t="s">
        <v>9</v>
      </c>
      <c r="I33" s="16"/>
      <c r="L33" s="13"/>
      <c r="M33" s="17" t="s">
        <v>10</v>
      </c>
      <c r="N33" s="18" t="s">
        <v>11</v>
      </c>
      <c r="O33" s="19" t="s">
        <v>12</v>
      </c>
      <c r="P33" s="20" t="s">
        <v>13</v>
      </c>
      <c r="Q33" s="21" t="s">
        <v>9</v>
      </c>
      <c r="R33" s="17" t="s">
        <v>10</v>
      </c>
      <c r="S33" s="18" t="s">
        <v>11</v>
      </c>
      <c r="T33" s="19" t="s">
        <v>12</v>
      </c>
      <c r="U33" s="20" t="s">
        <v>13</v>
      </c>
      <c r="V33" s="21" t="s">
        <v>9</v>
      </c>
      <c r="W33" s="16"/>
    </row>
    <row r="34" spans="2:23" ht="5.25" customHeight="1" thickTop="1">
      <c r="B34" s="4"/>
      <c r="C34" s="22"/>
      <c r="D34" s="23"/>
      <c r="E34" s="24"/>
      <c r="F34" s="22"/>
      <c r="G34" s="23"/>
      <c r="H34" s="24"/>
      <c r="I34" s="25"/>
      <c r="L34" s="4"/>
      <c r="M34" s="26"/>
      <c r="N34" s="27"/>
      <c r="O34" s="28"/>
      <c r="P34" s="29"/>
      <c r="Q34" s="30"/>
      <c r="R34" s="26"/>
      <c r="S34" s="27"/>
      <c r="T34" s="28"/>
      <c r="U34" s="29"/>
      <c r="V34" s="31"/>
      <c r="W34" s="11"/>
    </row>
    <row r="35" spans="2:23" ht="12.75">
      <c r="B35" s="4" t="s">
        <v>14</v>
      </c>
      <c r="C35" s="78">
        <v>723</v>
      </c>
      <c r="D35" s="79">
        <v>749</v>
      </c>
      <c r="E35" s="92">
        <f>C35+D35</f>
        <v>1472</v>
      </c>
      <c r="F35" s="78">
        <v>996</v>
      </c>
      <c r="G35" s="79">
        <v>990</v>
      </c>
      <c r="H35" s="80">
        <f>F35+G35</f>
        <v>1986</v>
      </c>
      <c r="I35" s="66">
        <f aca="true" t="shared" si="16" ref="I35:I41">(H35-E35)/E35*100</f>
        <v>34.91847826086957</v>
      </c>
      <c r="L35" s="4" t="s">
        <v>14</v>
      </c>
      <c r="M35" s="32">
        <v>130982</v>
      </c>
      <c r="N35" s="39">
        <v>125002</v>
      </c>
      <c r="O35" s="36">
        <f>SUM(M35:N35)</f>
        <v>255984</v>
      </c>
      <c r="P35" s="37">
        <v>0</v>
      </c>
      <c r="Q35" s="34">
        <f>O35+P35</f>
        <v>255984</v>
      </c>
      <c r="R35" s="32">
        <v>149949</v>
      </c>
      <c r="S35" s="39">
        <v>146802</v>
      </c>
      <c r="T35" s="36">
        <f>SUM(R35:S35)</f>
        <v>296751</v>
      </c>
      <c r="U35" s="37">
        <v>412</v>
      </c>
      <c r="V35" s="34">
        <f>T35+U35</f>
        <v>297163</v>
      </c>
      <c r="W35" s="66">
        <f>(V35-Q35)/Q35*100</f>
        <v>16.086552284517783</v>
      </c>
    </row>
    <row r="36" spans="2:23" ht="12.75">
      <c r="B36" s="4" t="s">
        <v>15</v>
      </c>
      <c r="C36" s="78">
        <v>758</v>
      </c>
      <c r="D36" s="79">
        <v>783</v>
      </c>
      <c r="E36" s="92">
        <f>C36+D36</f>
        <v>1541</v>
      </c>
      <c r="F36" s="78">
        <v>1089</v>
      </c>
      <c r="G36" s="79">
        <v>1100</v>
      </c>
      <c r="H36" s="80">
        <f>F36+G36</f>
        <v>2189</v>
      </c>
      <c r="I36" s="66">
        <f t="shared" si="16"/>
        <v>42.05061648280338</v>
      </c>
      <c r="L36" s="4" t="s">
        <v>15</v>
      </c>
      <c r="M36" s="32">
        <v>135007</v>
      </c>
      <c r="N36" s="39">
        <v>133207</v>
      </c>
      <c r="O36" s="36">
        <f>SUM(M36:N36)</f>
        <v>268214</v>
      </c>
      <c r="P36" s="37">
        <v>120</v>
      </c>
      <c r="Q36" s="34">
        <f>O36+P36</f>
        <v>268334</v>
      </c>
      <c r="R36" s="32">
        <v>151489</v>
      </c>
      <c r="S36" s="39">
        <v>148752</v>
      </c>
      <c r="T36" s="36">
        <f>SUM(R36:S36)</f>
        <v>300241</v>
      </c>
      <c r="U36" s="37">
        <v>518</v>
      </c>
      <c r="V36" s="34">
        <f>T36+U36</f>
        <v>300759</v>
      </c>
      <c r="W36" s="66">
        <f>(V36-Q36)/Q36*100</f>
        <v>12.083820909761716</v>
      </c>
    </row>
    <row r="37" spans="2:23" ht="13.5" thickBot="1">
      <c r="B37" s="13" t="s">
        <v>16</v>
      </c>
      <c r="C37" s="81">
        <v>861</v>
      </c>
      <c r="D37" s="82">
        <v>886</v>
      </c>
      <c r="E37" s="93">
        <f>C37+D37</f>
        <v>1747</v>
      </c>
      <c r="F37" s="81">
        <v>1189</v>
      </c>
      <c r="G37" s="82">
        <v>1182</v>
      </c>
      <c r="H37" s="80">
        <f>F37+G37</f>
        <v>2371</v>
      </c>
      <c r="I37" s="66">
        <f t="shared" si="16"/>
        <v>35.71837435603892</v>
      </c>
      <c r="L37" s="13" t="s">
        <v>16</v>
      </c>
      <c r="M37" s="32">
        <v>165505</v>
      </c>
      <c r="N37" s="39">
        <v>142521</v>
      </c>
      <c r="O37" s="36">
        <f>SUM(M37:N37)</f>
        <v>308026</v>
      </c>
      <c r="P37" s="37">
        <v>227</v>
      </c>
      <c r="Q37" s="34">
        <f>O37+P37</f>
        <v>308253</v>
      </c>
      <c r="R37" s="32">
        <v>173306</v>
      </c>
      <c r="S37" s="39">
        <v>151968</v>
      </c>
      <c r="T37" s="36">
        <f>SUM(R37:S37)</f>
        <v>325274</v>
      </c>
      <c r="U37" s="37">
        <v>186</v>
      </c>
      <c r="V37" s="34">
        <f>T37+U37</f>
        <v>325460</v>
      </c>
      <c r="W37" s="66">
        <f>(V37-Q37)/Q37*100</f>
        <v>5.582103012784953</v>
      </c>
    </row>
    <row r="38" spans="2:23" ht="14.25" thickBot="1" thickTop="1">
      <c r="B38" s="42" t="s">
        <v>59</v>
      </c>
      <c r="C38" s="43">
        <f aca="true" t="shared" si="17" ref="C38:H38">+C35+C36+C37</f>
        <v>2342</v>
      </c>
      <c r="D38" s="44">
        <f t="shared" si="17"/>
        <v>2418</v>
      </c>
      <c r="E38" s="43">
        <f t="shared" si="17"/>
        <v>4760</v>
      </c>
      <c r="F38" s="43">
        <f t="shared" si="17"/>
        <v>3274</v>
      </c>
      <c r="G38" s="44">
        <f t="shared" si="17"/>
        <v>3272</v>
      </c>
      <c r="H38" s="43">
        <f t="shared" si="17"/>
        <v>6546</v>
      </c>
      <c r="I38" s="67">
        <f t="shared" si="16"/>
        <v>37.52100840336134</v>
      </c>
      <c r="L38" s="42" t="s">
        <v>59</v>
      </c>
      <c r="M38" s="43">
        <f aca="true" t="shared" si="18" ref="M38:V38">+M35+M36+M37</f>
        <v>431494</v>
      </c>
      <c r="N38" s="44">
        <f t="shared" si="18"/>
        <v>400730</v>
      </c>
      <c r="O38" s="43">
        <f t="shared" si="18"/>
        <v>832224</v>
      </c>
      <c r="P38" s="43">
        <f t="shared" si="18"/>
        <v>347</v>
      </c>
      <c r="Q38" s="43">
        <f t="shared" si="18"/>
        <v>832571</v>
      </c>
      <c r="R38" s="43">
        <f t="shared" si="18"/>
        <v>474744</v>
      </c>
      <c r="S38" s="44">
        <f t="shared" si="18"/>
        <v>447522</v>
      </c>
      <c r="T38" s="43">
        <f t="shared" si="18"/>
        <v>922266</v>
      </c>
      <c r="U38" s="43">
        <f t="shared" si="18"/>
        <v>1116</v>
      </c>
      <c r="V38" s="43">
        <f t="shared" si="18"/>
        <v>923382</v>
      </c>
      <c r="W38" s="67">
        <f>(V38-Q38)/Q38*100</f>
        <v>10.90729799620693</v>
      </c>
    </row>
    <row r="39" spans="2:23" ht="13.5" thickTop="1">
      <c r="B39" s="4" t="s">
        <v>18</v>
      </c>
      <c r="C39" s="32">
        <v>891</v>
      </c>
      <c r="D39" s="33">
        <v>922</v>
      </c>
      <c r="E39" s="92">
        <f>C39+D39</f>
        <v>1813</v>
      </c>
      <c r="F39" s="32">
        <v>1148</v>
      </c>
      <c r="G39" s="33">
        <v>1130</v>
      </c>
      <c r="H39" s="34">
        <f>F39+G39</f>
        <v>2278</v>
      </c>
      <c r="I39" s="66">
        <f t="shared" si="16"/>
        <v>25.648097076668506</v>
      </c>
      <c r="L39" s="4" t="s">
        <v>18</v>
      </c>
      <c r="M39" s="32">
        <v>163563</v>
      </c>
      <c r="N39" s="39">
        <v>177173</v>
      </c>
      <c r="O39" s="36">
        <f>M39+N39</f>
        <v>340736</v>
      </c>
      <c r="P39" s="37">
        <v>3</v>
      </c>
      <c r="Q39" s="38">
        <f>O39+P39</f>
        <v>340739</v>
      </c>
      <c r="R39" s="32">
        <v>169095</v>
      </c>
      <c r="S39" s="39">
        <v>183928</v>
      </c>
      <c r="T39" s="36">
        <f>R39+S39</f>
        <v>353023</v>
      </c>
      <c r="U39" s="37">
        <v>78</v>
      </c>
      <c r="V39" s="34">
        <f>T39+U39</f>
        <v>353101</v>
      </c>
      <c r="W39" s="66">
        <f aca="true" t="shared" si="19" ref="W39:W50">(V39-Q39)/Q39*100</f>
        <v>3.627996795201019</v>
      </c>
    </row>
    <row r="40" spans="2:23" ht="12.75">
      <c r="B40" s="4" t="s">
        <v>19</v>
      </c>
      <c r="C40" s="32">
        <v>856</v>
      </c>
      <c r="D40" s="33">
        <v>880</v>
      </c>
      <c r="E40" s="92">
        <f>C40+D40</f>
        <v>1736</v>
      </c>
      <c r="F40" s="32">
        <v>1060</v>
      </c>
      <c r="G40" s="33">
        <v>1056</v>
      </c>
      <c r="H40" s="34">
        <f>F40+G40</f>
        <v>2116</v>
      </c>
      <c r="I40" s="66">
        <f t="shared" si="16"/>
        <v>21.889400921658986</v>
      </c>
      <c r="L40" s="4" t="s">
        <v>19</v>
      </c>
      <c r="M40" s="32">
        <v>152242</v>
      </c>
      <c r="N40" s="39">
        <v>158915</v>
      </c>
      <c r="O40" s="36">
        <f>M40+N40</f>
        <v>311157</v>
      </c>
      <c r="P40" s="37">
        <v>0</v>
      </c>
      <c r="Q40" s="38">
        <f>O40+P40</f>
        <v>311157</v>
      </c>
      <c r="R40" s="32">
        <v>171942</v>
      </c>
      <c r="S40" s="39">
        <v>178008</v>
      </c>
      <c r="T40" s="36">
        <f>R40+S40</f>
        <v>349950</v>
      </c>
      <c r="U40" s="37">
        <v>38</v>
      </c>
      <c r="V40" s="34">
        <f>T40+U40</f>
        <v>349988</v>
      </c>
      <c r="W40" s="66">
        <f t="shared" si="19"/>
        <v>12.479552123204684</v>
      </c>
    </row>
    <row r="41" spans="2:23" ht="13.5" thickBot="1">
      <c r="B41" s="70" t="s">
        <v>20</v>
      </c>
      <c r="C41" s="73">
        <v>1018</v>
      </c>
      <c r="D41" s="33">
        <v>1050</v>
      </c>
      <c r="E41" s="95">
        <f>C41+D41</f>
        <v>2068</v>
      </c>
      <c r="F41" s="73">
        <v>1126</v>
      </c>
      <c r="G41" s="33">
        <v>1151</v>
      </c>
      <c r="H41" s="34">
        <f>F41+G41</f>
        <v>2277</v>
      </c>
      <c r="I41" s="66">
        <f t="shared" si="16"/>
        <v>10.106382978723403</v>
      </c>
      <c r="L41" s="96" t="s">
        <v>20</v>
      </c>
      <c r="M41" s="97">
        <v>151980</v>
      </c>
      <c r="N41" s="39">
        <v>162823</v>
      </c>
      <c r="O41" s="36">
        <f>M41+N41</f>
        <v>314803</v>
      </c>
      <c r="P41" s="98">
        <v>0</v>
      </c>
      <c r="Q41" s="99">
        <f>O41+P41</f>
        <v>314803</v>
      </c>
      <c r="R41" s="97">
        <v>171229</v>
      </c>
      <c r="S41" s="39">
        <v>185364</v>
      </c>
      <c r="T41" s="36">
        <f>R41+S41</f>
        <v>356593</v>
      </c>
      <c r="U41" s="98">
        <v>128</v>
      </c>
      <c r="V41" s="34">
        <f>T41+U41</f>
        <v>356721</v>
      </c>
      <c r="W41" s="66">
        <f t="shared" si="19"/>
        <v>13.315629139493588</v>
      </c>
    </row>
    <row r="42" spans="2:23" ht="14.25" thickBot="1" thickTop="1">
      <c r="B42" s="47" t="s">
        <v>21</v>
      </c>
      <c r="C42" s="48">
        <f aca="true" t="shared" si="20" ref="C42:H42">C41+C39+C40</f>
        <v>2765</v>
      </c>
      <c r="D42" s="49">
        <f t="shared" si="20"/>
        <v>2852</v>
      </c>
      <c r="E42" s="50">
        <f t="shared" si="20"/>
        <v>5617</v>
      </c>
      <c r="F42" s="48">
        <f t="shared" si="20"/>
        <v>3334</v>
      </c>
      <c r="G42" s="49">
        <f t="shared" si="20"/>
        <v>3337</v>
      </c>
      <c r="H42" s="48">
        <f t="shared" si="20"/>
        <v>6671</v>
      </c>
      <c r="I42" s="86">
        <f>(H42-E42)*100/E42</f>
        <v>18.764465016912943</v>
      </c>
      <c r="L42" s="47" t="s">
        <v>21</v>
      </c>
      <c r="M42" s="48">
        <f aca="true" t="shared" si="21" ref="M42:V42">+M39+M40+M41</f>
        <v>467785</v>
      </c>
      <c r="N42" s="49">
        <f t="shared" si="21"/>
        <v>498911</v>
      </c>
      <c r="O42" s="50">
        <f t="shared" si="21"/>
        <v>966696</v>
      </c>
      <c r="P42" s="50">
        <f t="shared" si="21"/>
        <v>3</v>
      </c>
      <c r="Q42" s="50">
        <f t="shared" si="21"/>
        <v>966699</v>
      </c>
      <c r="R42" s="48">
        <f t="shared" si="21"/>
        <v>512266</v>
      </c>
      <c r="S42" s="49">
        <f t="shared" si="21"/>
        <v>547300</v>
      </c>
      <c r="T42" s="50">
        <f t="shared" si="21"/>
        <v>1059566</v>
      </c>
      <c r="U42" s="50">
        <f t="shared" si="21"/>
        <v>244</v>
      </c>
      <c r="V42" s="50">
        <f t="shared" si="21"/>
        <v>1059810</v>
      </c>
      <c r="W42" s="87">
        <f t="shared" si="19"/>
        <v>9.631850245009046</v>
      </c>
    </row>
    <row r="43" spans="2:23" ht="13.5" thickTop="1">
      <c r="B43" s="4" t="s">
        <v>35</v>
      </c>
      <c r="C43" s="32">
        <v>1002</v>
      </c>
      <c r="D43" s="33">
        <v>1023</v>
      </c>
      <c r="E43" s="92">
        <f>C43+D43</f>
        <v>2025</v>
      </c>
      <c r="F43" s="32">
        <v>1046</v>
      </c>
      <c r="G43" s="33">
        <v>1071</v>
      </c>
      <c r="H43" s="34">
        <f>SUM(F43:G43)</f>
        <v>2117</v>
      </c>
      <c r="I43" s="66">
        <f>(H43-E43)*100/E43</f>
        <v>4.54320987654321</v>
      </c>
      <c r="L43" s="4" t="s">
        <v>22</v>
      </c>
      <c r="M43" s="32">
        <v>150745</v>
      </c>
      <c r="N43" s="39">
        <v>159688</v>
      </c>
      <c r="O43" s="36">
        <f>SUM(M43:N43)</f>
        <v>310433</v>
      </c>
      <c r="P43" s="37">
        <v>0</v>
      </c>
      <c r="Q43" s="38">
        <f>O43+P43</f>
        <v>310433</v>
      </c>
      <c r="R43" s="32">
        <v>158551</v>
      </c>
      <c r="S43" s="39">
        <v>166013</v>
      </c>
      <c r="T43" s="36">
        <f>R43+S43</f>
        <v>324564</v>
      </c>
      <c r="U43" s="37">
        <v>371</v>
      </c>
      <c r="V43" s="34">
        <f>T43+U43</f>
        <v>324935</v>
      </c>
      <c r="W43" s="66">
        <f t="shared" si="19"/>
        <v>4.671539430408494</v>
      </c>
    </row>
    <row r="44" spans="2:23" ht="12.75">
      <c r="B44" s="4" t="s">
        <v>23</v>
      </c>
      <c r="C44" s="32">
        <v>921</v>
      </c>
      <c r="D44" s="33">
        <v>942</v>
      </c>
      <c r="E44" s="92">
        <f>C44+D44</f>
        <v>1863</v>
      </c>
      <c r="F44" s="32">
        <v>941</v>
      </c>
      <c r="G44" s="33">
        <v>965</v>
      </c>
      <c r="H44" s="34">
        <f>SUM(F44:G44)</f>
        <v>1906</v>
      </c>
      <c r="I44" s="66">
        <f>(H44-E44)*100/E44</f>
        <v>2.3081052066559313</v>
      </c>
      <c r="L44" s="4" t="s">
        <v>23</v>
      </c>
      <c r="M44" s="32">
        <v>116635</v>
      </c>
      <c r="N44" s="39">
        <v>133908</v>
      </c>
      <c r="O44" s="36">
        <f>SUM(M44:N44)</f>
        <v>250543</v>
      </c>
      <c r="P44" s="37">
        <v>109</v>
      </c>
      <c r="Q44" s="38">
        <f>O44+P44</f>
        <v>250652</v>
      </c>
      <c r="R44" s="32">
        <v>126477</v>
      </c>
      <c r="S44" s="39">
        <v>142833</v>
      </c>
      <c r="T44" s="36">
        <f>R44+S44</f>
        <v>269310</v>
      </c>
      <c r="U44" s="37">
        <v>300</v>
      </c>
      <c r="V44" s="34">
        <f>T44+U44</f>
        <v>269610</v>
      </c>
      <c r="W44" s="66">
        <f>(V44-Q44)/Q44*100</f>
        <v>7.563474458611941</v>
      </c>
    </row>
    <row r="45" spans="2:23" ht="13.5" thickBot="1">
      <c r="B45" s="4" t="s">
        <v>24</v>
      </c>
      <c r="C45" s="32">
        <v>929</v>
      </c>
      <c r="D45" s="41">
        <v>927</v>
      </c>
      <c r="E45" s="92">
        <f>C45+D45</f>
        <v>1856</v>
      </c>
      <c r="F45" s="32">
        <v>815</v>
      </c>
      <c r="G45" s="41">
        <v>844</v>
      </c>
      <c r="H45" s="34">
        <f>SUM(F45:G45)</f>
        <v>1659</v>
      </c>
      <c r="I45" s="91">
        <f>(H45-E45)*100/E45</f>
        <v>-10.614224137931034</v>
      </c>
      <c r="L45" s="4" t="s">
        <v>24</v>
      </c>
      <c r="M45" s="32">
        <v>110515</v>
      </c>
      <c r="N45" s="39">
        <v>111672</v>
      </c>
      <c r="O45" s="54">
        <f>SUM(M45:N45)</f>
        <v>222187</v>
      </c>
      <c r="P45" s="55">
        <v>0</v>
      </c>
      <c r="Q45" s="38">
        <f>O45+P45</f>
        <v>222187</v>
      </c>
      <c r="R45" s="32">
        <v>112608</v>
      </c>
      <c r="S45" s="39">
        <v>113913</v>
      </c>
      <c r="T45" s="54">
        <f>R45+S45</f>
        <v>226521</v>
      </c>
      <c r="U45" s="55">
        <v>154</v>
      </c>
      <c r="V45" s="34">
        <f>T45+U45</f>
        <v>226675</v>
      </c>
      <c r="W45" s="66">
        <f>(V45-Q45)/Q45*100</f>
        <v>2.0199201573449392</v>
      </c>
    </row>
    <row r="46" spans="2:23" ht="14.25" thickBot="1" thickTop="1">
      <c r="B46" s="47" t="s">
        <v>68</v>
      </c>
      <c r="C46" s="83">
        <f aca="true" t="shared" si="22" ref="C46:H46">C45+C43+C44</f>
        <v>2852</v>
      </c>
      <c r="D46" s="231">
        <f t="shared" si="22"/>
        <v>2892</v>
      </c>
      <c r="E46" s="231">
        <f t="shared" si="22"/>
        <v>5744</v>
      </c>
      <c r="F46" s="43">
        <f t="shared" si="22"/>
        <v>2802</v>
      </c>
      <c r="G46" s="56">
        <f t="shared" si="22"/>
        <v>2880</v>
      </c>
      <c r="H46" s="56">
        <f t="shared" si="22"/>
        <v>5682</v>
      </c>
      <c r="I46" s="67">
        <f>(H46-E46)*100/E46</f>
        <v>-1.0793871866295264</v>
      </c>
      <c r="L46" s="47" t="s">
        <v>68</v>
      </c>
      <c r="M46" s="48">
        <f aca="true" t="shared" si="23" ref="M46:V46">M45+M43+M44</f>
        <v>377895</v>
      </c>
      <c r="N46" s="48">
        <f t="shared" si="23"/>
        <v>405268</v>
      </c>
      <c r="O46" s="50">
        <f t="shared" si="23"/>
        <v>783163</v>
      </c>
      <c r="P46" s="50">
        <f t="shared" si="23"/>
        <v>109</v>
      </c>
      <c r="Q46" s="50">
        <f t="shared" si="23"/>
        <v>783272</v>
      </c>
      <c r="R46" s="48">
        <f t="shared" si="23"/>
        <v>397636</v>
      </c>
      <c r="S46" s="48">
        <f t="shared" si="23"/>
        <v>422759</v>
      </c>
      <c r="T46" s="50">
        <f t="shared" si="23"/>
        <v>820395</v>
      </c>
      <c r="U46" s="50">
        <f t="shared" si="23"/>
        <v>825</v>
      </c>
      <c r="V46" s="50">
        <f t="shared" si="23"/>
        <v>821220</v>
      </c>
      <c r="W46" s="87">
        <f>(V46-Q46)/Q46*100</f>
        <v>4.844804869828105</v>
      </c>
    </row>
    <row r="47" spans="2:23" ht="13.5" thickTop="1">
      <c r="B47" s="4" t="s">
        <v>26</v>
      </c>
      <c r="C47" s="32">
        <v>1021</v>
      </c>
      <c r="D47" s="33">
        <v>1016</v>
      </c>
      <c r="E47" s="100">
        <f>C47+D47</f>
        <v>2037</v>
      </c>
      <c r="F47" s="32">
        <v>721</v>
      </c>
      <c r="G47" s="33">
        <v>752</v>
      </c>
      <c r="H47" s="34">
        <f>F47+G47</f>
        <v>1473</v>
      </c>
      <c r="I47" s="66">
        <f>(H47-E47)/E47*100</f>
        <v>-27.68777614138439</v>
      </c>
      <c r="L47" s="4" t="s">
        <v>27</v>
      </c>
      <c r="M47" s="32">
        <v>141672</v>
      </c>
      <c r="N47" s="39">
        <v>137306</v>
      </c>
      <c r="O47" s="54">
        <f>SUM(M47:N47)</f>
        <v>278978</v>
      </c>
      <c r="P47" s="62">
        <v>2</v>
      </c>
      <c r="Q47" s="38">
        <f>O47+P47</f>
        <v>278980</v>
      </c>
      <c r="R47" s="32">
        <v>135999</v>
      </c>
      <c r="S47" s="39">
        <v>135464</v>
      </c>
      <c r="T47" s="54">
        <f>SUM(R47:S47)</f>
        <v>271463</v>
      </c>
      <c r="U47" s="62">
        <v>493</v>
      </c>
      <c r="V47" s="36">
        <f>T47+U47</f>
        <v>271956</v>
      </c>
      <c r="W47" s="66">
        <f>(V47-Q47)/Q47*100</f>
        <v>-2.5177432073983796</v>
      </c>
    </row>
    <row r="48" spans="2:23" ht="12.75">
      <c r="B48" s="4" t="s">
        <v>28</v>
      </c>
      <c r="C48" s="32">
        <v>1062</v>
      </c>
      <c r="D48" s="33">
        <v>1058</v>
      </c>
      <c r="E48" s="92">
        <f>C48+D48</f>
        <v>2120</v>
      </c>
      <c r="F48" s="32">
        <v>617</v>
      </c>
      <c r="G48" s="33">
        <v>647</v>
      </c>
      <c r="H48" s="34">
        <f>F48+G48</f>
        <v>1264</v>
      </c>
      <c r="I48" s="66">
        <f>(H48-E48)/E48*100</f>
        <v>-40.37735849056604</v>
      </c>
      <c r="L48" s="4" t="s">
        <v>28</v>
      </c>
      <c r="M48" s="32">
        <v>154258</v>
      </c>
      <c r="N48" s="39">
        <v>165732</v>
      </c>
      <c r="O48" s="54">
        <f>SUM(M48:N48)</f>
        <v>319990</v>
      </c>
      <c r="P48" s="37">
        <v>157</v>
      </c>
      <c r="Q48" s="38">
        <f>O48+P48</f>
        <v>320147</v>
      </c>
      <c r="R48" s="32">
        <v>123789</v>
      </c>
      <c r="S48" s="39">
        <v>139819</v>
      </c>
      <c r="T48" s="36">
        <f>SUM(R48:S48)</f>
        <v>263608</v>
      </c>
      <c r="U48" s="37">
        <v>0</v>
      </c>
      <c r="V48" s="36">
        <f>T48+U48</f>
        <v>263608</v>
      </c>
      <c r="W48" s="66">
        <f>(V48-Q48)/Q48*100</f>
        <v>-17.660324788300375</v>
      </c>
    </row>
    <row r="49" spans="2:23" ht="13.5" thickBot="1">
      <c r="B49" s="4" t="s">
        <v>29</v>
      </c>
      <c r="C49" s="32">
        <v>927</v>
      </c>
      <c r="D49" s="63">
        <v>924</v>
      </c>
      <c r="E49" s="92">
        <f>C49+D49</f>
        <v>1851</v>
      </c>
      <c r="F49" s="32">
        <v>617</v>
      </c>
      <c r="G49" s="63">
        <v>648</v>
      </c>
      <c r="H49" s="34">
        <f>F49+G49</f>
        <v>1265</v>
      </c>
      <c r="I49" s="66">
        <f>(H49-E49)/E49*100</f>
        <v>-31.658562938951917</v>
      </c>
      <c r="L49" s="4" t="s">
        <v>29</v>
      </c>
      <c r="M49" s="32">
        <v>121548</v>
      </c>
      <c r="N49" s="39">
        <v>119840</v>
      </c>
      <c r="O49" s="54">
        <f>SUM(M49:N49)</f>
        <v>241388</v>
      </c>
      <c r="P49" s="37">
        <v>98</v>
      </c>
      <c r="Q49" s="38">
        <f>O49+P49</f>
        <v>241486</v>
      </c>
      <c r="R49" s="32">
        <v>97589</v>
      </c>
      <c r="S49" s="39">
        <v>94278</v>
      </c>
      <c r="T49" s="36">
        <f>SUM(R49:S49)</f>
        <v>191867</v>
      </c>
      <c r="U49" s="37">
        <v>0</v>
      </c>
      <c r="V49" s="36">
        <f>T49+U49</f>
        <v>191867</v>
      </c>
      <c r="W49" s="66">
        <f t="shared" si="19"/>
        <v>-20.54736092361462</v>
      </c>
    </row>
    <row r="50" spans="2:23" ht="14.25" thickBot="1" thickTop="1">
      <c r="B50" s="42" t="s">
        <v>63</v>
      </c>
      <c r="C50" s="43">
        <f aca="true" t="shared" si="24" ref="C50:H50">+C47+C48+C49</f>
        <v>3010</v>
      </c>
      <c r="D50" s="44">
        <f t="shared" si="24"/>
        <v>2998</v>
      </c>
      <c r="E50" s="43">
        <f t="shared" si="24"/>
        <v>6008</v>
      </c>
      <c r="F50" s="43">
        <f t="shared" si="24"/>
        <v>1955</v>
      </c>
      <c r="G50" s="44">
        <f t="shared" si="24"/>
        <v>2047</v>
      </c>
      <c r="H50" s="43">
        <f t="shared" si="24"/>
        <v>4002</v>
      </c>
      <c r="I50" s="67">
        <f>(H50-E50)*100/E50</f>
        <v>-33.38881491344873</v>
      </c>
      <c r="L50" s="42" t="s">
        <v>63</v>
      </c>
      <c r="M50" s="43">
        <f aca="true" t="shared" si="25" ref="M50:V50">+M47+M48+M49</f>
        <v>417478</v>
      </c>
      <c r="N50" s="44">
        <f t="shared" si="25"/>
        <v>422878</v>
      </c>
      <c r="O50" s="43">
        <f t="shared" si="25"/>
        <v>840356</v>
      </c>
      <c r="P50" s="43">
        <f t="shared" si="25"/>
        <v>257</v>
      </c>
      <c r="Q50" s="43">
        <f t="shared" si="25"/>
        <v>840613</v>
      </c>
      <c r="R50" s="43">
        <f t="shared" si="25"/>
        <v>357377</v>
      </c>
      <c r="S50" s="44">
        <f t="shared" si="25"/>
        <v>369561</v>
      </c>
      <c r="T50" s="43">
        <f t="shared" si="25"/>
        <v>726938</v>
      </c>
      <c r="U50" s="43">
        <f t="shared" si="25"/>
        <v>493</v>
      </c>
      <c r="V50" s="43">
        <f t="shared" si="25"/>
        <v>727431</v>
      </c>
      <c r="W50" s="67">
        <f t="shared" si="19"/>
        <v>-13.464221942796506</v>
      </c>
    </row>
    <row r="51" spans="2:23" ht="14.25" thickBot="1" thickTop="1">
      <c r="B51" s="42" t="s">
        <v>69</v>
      </c>
      <c r="C51" s="43">
        <f aca="true" t="shared" si="26" ref="C51:H51">+C42+C46+C47+C48+C49</f>
        <v>8627</v>
      </c>
      <c r="D51" s="44">
        <f t="shared" si="26"/>
        <v>8742</v>
      </c>
      <c r="E51" s="43">
        <f t="shared" si="26"/>
        <v>17369</v>
      </c>
      <c r="F51" s="43">
        <f t="shared" si="26"/>
        <v>8091</v>
      </c>
      <c r="G51" s="44">
        <f t="shared" si="26"/>
        <v>8264</v>
      </c>
      <c r="H51" s="43">
        <f t="shared" si="26"/>
        <v>16355</v>
      </c>
      <c r="I51" s="67">
        <f>(H51-E51)/E51*100</f>
        <v>-5.837987218607864</v>
      </c>
      <c r="L51" s="42" t="s">
        <v>69</v>
      </c>
      <c r="M51" s="43">
        <f aca="true" t="shared" si="27" ref="M51:V51">+M42+M46+M47+M48+M49</f>
        <v>1263158</v>
      </c>
      <c r="N51" s="44">
        <f t="shared" si="27"/>
        <v>1327057</v>
      </c>
      <c r="O51" s="43">
        <f t="shared" si="27"/>
        <v>2590215</v>
      </c>
      <c r="P51" s="43">
        <f t="shared" si="27"/>
        <v>369</v>
      </c>
      <c r="Q51" s="43">
        <f t="shared" si="27"/>
        <v>2590584</v>
      </c>
      <c r="R51" s="43">
        <f t="shared" si="27"/>
        <v>1267279</v>
      </c>
      <c r="S51" s="44">
        <f t="shared" si="27"/>
        <v>1339620</v>
      </c>
      <c r="T51" s="43">
        <f t="shared" si="27"/>
        <v>2606899</v>
      </c>
      <c r="U51" s="43">
        <f t="shared" si="27"/>
        <v>1562</v>
      </c>
      <c r="V51" s="43">
        <f t="shared" si="27"/>
        <v>2608461</v>
      </c>
      <c r="W51" s="67">
        <f>(V51-Q51)/Q51*100</f>
        <v>0.690076060069853</v>
      </c>
    </row>
    <row r="52" spans="2:23" ht="14.25" thickBot="1" thickTop="1">
      <c r="B52" s="42" t="s">
        <v>9</v>
      </c>
      <c r="C52" s="43">
        <f aca="true" t="shared" si="28" ref="C52:H52">+C42+C46+C50+C38</f>
        <v>10969</v>
      </c>
      <c r="D52" s="44">
        <f t="shared" si="28"/>
        <v>11160</v>
      </c>
      <c r="E52" s="43">
        <f t="shared" si="28"/>
        <v>22129</v>
      </c>
      <c r="F52" s="43">
        <f t="shared" si="28"/>
        <v>11365</v>
      </c>
      <c r="G52" s="44">
        <f t="shared" si="28"/>
        <v>11536</v>
      </c>
      <c r="H52" s="43">
        <f t="shared" si="28"/>
        <v>22901</v>
      </c>
      <c r="I52" s="67">
        <f>(H52-E52)/E52*100</f>
        <v>3.488634823082833</v>
      </c>
      <c r="L52" s="42" t="s">
        <v>9</v>
      </c>
      <c r="M52" s="43">
        <f aca="true" t="shared" si="29" ref="M52:V52">+M42+M46+M50+M38</f>
        <v>1694652</v>
      </c>
      <c r="N52" s="44">
        <f t="shared" si="29"/>
        <v>1727787</v>
      </c>
      <c r="O52" s="43">
        <f t="shared" si="29"/>
        <v>3422439</v>
      </c>
      <c r="P52" s="43">
        <f t="shared" si="29"/>
        <v>716</v>
      </c>
      <c r="Q52" s="43">
        <f t="shared" si="29"/>
        <v>3423155</v>
      </c>
      <c r="R52" s="43">
        <f t="shared" si="29"/>
        <v>1742023</v>
      </c>
      <c r="S52" s="44">
        <f t="shared" si="29"/>
        <v>1787142</v>
      </c>
      <c r="T52" s="43">
        <f t="shared" si="29"/>
        <v>3529165</v>
      </c>
      <c r="U52" s="43">
        <f t="shared" si="29"/>
        <v>2678</v>
      </c>
      <c r="V52" s="43">
        <f t="shared" si="29"/>
        <v>3531843</v>
      </c>
      <c r="W52" s="67">
        <f>(V52-Q52)/Q52*100</f>
        <v>3.1750826357556114</v>
      </c>
    </row>
    <row r="53" spans="2:15" ht="13.5" thickTop="1">
      <c r="B53" s="68" t="s">
        <v>67</v>
      </c>
      <c r="L53" s="68" t="s">
        <v>67</v>
      </c>
      <c r="O53" s="112"/>
    </row>
    <row r="54" spans="2:23" ht="12.75">
      <c r="B54" s="316" t="s">
        <v>36</v>
      </c>
      <c r="C54" s="316"/>
      <c r="D54" s="316"/>
      <c r="E54" s="316"/>
      <c r="F54" s="316"/>
      <c r="G54" s="316"/>
      <c r="H54" s="316"/>
      <c r="I54" s="316"/>
      <c r="L54" s="316" t="s">
        <v>37</v>
      </c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</row>
    <row r="55" spans="2:23" ht="15.75">
      <c r="B55" s="317" t="s">
        <v>38</v>
      </c>
      <c r="C55" s="317"/>
      <c r="D55" s="317"/>
      <c r="E55" s="317"/>
      <c r="F55" s="317"/>
      <c r="G55" s="317"/>
      <c r="H55" s="317"/>
      <c r="I55" s="317"/>
      <c r="L55" s="317" t="s">
        <v>39</v>
      </c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</row>
    <row r="56" ht="13.5" thickBot="1"/>
    <row r="57" spans="2:23" ht="17.25" thickBot="1" thickTop="1">
      <c r="B57" s="2"/>
      <c r="C57" s="318" t="s">
        <v>66</v>
      </c>
      <c r="D57" s="319"/>
      <c r="E57" s="320"/>
      <c r="F57" s="321" t="s">
        <v>65</v>
      </c>
      <c r="G57" s="322"/>
      <c r="H57" s="323"/>
      <c r="I57" s="3" t="s">
        <v>4</v>
      </c>
      <c r="L57" s="2"/>
      <c r="M57" s="324" t="s">
        <v>66</v>
      </c>
      <c r="N57" s="325"/>
      <c r="O57" s="325"/>
      <c r="P57" s="325"/>
      <c r="Q57" s="326"/>
      <c r="R57" s="327" t="s">
        <v>65</v>
      </c>
      <c r="S57" s="328"/>
      <c r="T57" s="328"/>
      <c r="U57" s="328"/>
      <c r="V57" s="329"/>
      <c r="W57" s="3" t="s">
        <v>4</v>
      </c>
    </row>
    <row r="58" spans="2:23" ht="13.5" thickTop="1">
      <c r="B58" s="4" t="s">
        <v>5</v>
      </c>
      <c r="C58" s="5"/>
      <c r="D58" s="6"/>
      <c r="E58" s="7"/>
      <c r="F58" s="5"/>
      <c r="G58" s="6"/>
      <c r="H58" s="7"/>
      <c r="I58" s="8" t="s">
        <v>6</v>
      </c>
      <c r="L58" s="4" t="s">
        <v>5</v>
      </c>
      <c r="M58" s="5"/>
      <c r="N58" s="9"/>
      <c r="O58" s="10"/>
      <c r="P58" s="11"/>
      <c r="Q58" s="12"/>
      <c r="R58" s="5"/>
      <c r="S58" s="9"/>
      <c r="T58" s="10"/>
      <c r="U58" s="11"/>
      <c r="V58" s="12"/>
      <c r="W58" s="8" t="s">
        <v>6</v>
      </c>
    </row>
    <row r="59" spans="2:23" ht="13.5" thickBot="1">
      <c r="B59" s="13" t="s">
        <v>40</v>
      </c>
      <c r="C59" s="14" t="s">
        <v>7</v>
      </c>
      <c r="D59" s="297" t="s">
        <v>8</v>
      </c>
      <c r="E59" s="15" t="s">
        <v>9</v>
      </c>
      <c r="F59" s="14" t="s">
        <v>7</v>
      </c>
      <c r="G59" s="297" t="s">
        <v>8</v>
      </c>
      <c r="H59" s="15" t="s">
        <v>9</v>
      </c>
      <c r="I59" s="16"/>
      <c r="L59" s="13"/>
      <c r="M59" s="17" t="s">
        <v>10</v>
      </c>
      <c r="N59" s="18" t="s">
        <v>11</v>
      </c>
      <c r="O59" s="19" t="s">
        <v>12</v>
      </c>
      <c r="P59" s="20" t="s">
        <v>13</v>
      </c>
      <c r="Q59" s="21" t="s">
        <v>9</v>
      </c>
      <c r="R59" s="17" t="s">
        <v>10</v>
      </c>
      <c r="S59" s="18" t="s">
        <v>11</v>
      </c>
      <c r="T59" s="19" t="s">
        <v>12</v>
      </c>
      <c r="U59" s="20" t="s">
        <v>13</v>
      </c>
      <c r="V59" s="21" t="s">
        <v>9</v>
      </c>
      <c r="W59" s="16"/>
    </row>
    <row r="60" spans="2:23" ht="5.25" customHeight="1" thickTop="1">
      <c r="B60" s="4"/>
      <c r="C60" s="22"/>
      <c r="D60" s="23"/>
      <c r="E60" s="24"/>
      <c r="F60" s="22"/>
      <c r="G60" s="23"/>
      <c r="H60" s="24"/>
      <c r="I60" s="25"/>
      <c r="L60" s="4"/>
      <c r="M60" s="26"/>
      <c r="N60" s="27"/>
      <c r="O60" s="28"/>
      <c r="P60" s="29"/>
      <c r="Q60" s="30"/>
      <c r="R60" s="26"/>
      <c r="S60" s="27"/>
      <c r="T60" s="28"/>
      <c r="U60" s="29"/>
      <c r="V60" s="31"/>
      <c r="W60" s="11"/>
    </row>
    <row r="61" spans="2:23" ht="12.75">
      <c r="B61" s="4" t="s">
        <v>14</v>
      </c>
      <c r="C61" s="78">
        <f aca="true" t="shared" si="30" ref="C61:G63">+C9+C35</f>
        <v>1267</v>
      </c>
      <c r="D61" s="79">
        <f t="shared" si="30"/>
        <v>1266</v>
      </c>
      <c r="E61" s="92">
        <f t="shared" si="30"/>
        <v>2533</v>
      </c>
      <c r="F61" s="78">
        <f t="shared" si="30"/>
        <v>1629</v>
      </c>
      <c r="G61" s="79">
        <f t="shared" si="30"/>
        <v>1629</v>
      </c>
      <c r="H61" s="80">
        <f>F61+G61</f>
        <v>3258</v>
      </c>
      <c r="I61" s="66">
        <f aca="true" t="shared" si="31" ref="I61:I67">(H61-E61)/E61*100</f>
        <v>28.62218712988551</v>
      </c>
      <c r="L61" s="4" t="s">
        <v>14</v>
      </c>
      <c r="M61" s="32">
        <f aca="true" t="shared" si="32" ref="M61:V61">+M9+M35</f>
        <v>192711</v>
      </c>
      <c r="N61" s="39">
        <f t="shared" si="32"/>
        <v>183214</v>
      </c>
      <c r="O61" s="36">
        <f t="shared" si="32"/>
        <v>375925</v>
      </c>
      <c r="P61" s="37">
        <f t="shared" si="32"/>
        <v>579</v>
      </c>
      <c r="Q61" s="38">
        <f t="shared" si="32"/>
        <v>376504</v>
      </c>
      <c r="R61" s="32">
        <f t="shared" si="32"/>
        <v>229959</v>
      </c>
      <c r="S61" s="39">
        <f t="shared" si="32"/>
        <v>218342</v>
      </c>
      <c r="T61" s="36">
        <f t="shared" si="32"/>
        <v>448301</v>
      </c>
      <c r="U61" s="37">
        <f t="shared" si="32"/>
        <v>695</v>
      </c>
      <c r="V61" s="34">
        <f t="shared" si="32"/>
        <v>448996</v>
      </c>
      <c r="W61" s="66">
        <f>(V61-Q61)/Q61*100</f>
        <v>19.253978709389543</v>
      </c>
    </row>
    <row r="62" spans="2:23" ht="12.75">
      <c r="B62" s="4" t="s">
        <v>15</v>
      </c>
      <c r="C62" s="78">
        <f t="shared" si="30"/>
        <v>1422</v>
      </c>
      <c r="D62" s="79">
        <f t="shared" si="30"/>
        <v>1416</v>
      </c>
      <c r="E62" s="92">
        <f t="shared" si="30"/>
        <v>2838</v>
      </c>
      <c r="F62" s="78">
        <f t="shared" si="30"/>
        <v>1854</v>
      </c>
      <c r="G62" s="79">
        <f t="shared" si="30"/>
        <v>1856</v>
      </c>
      <c r="H62" s="80">
        <f>F62+G62</f>
        <v>3710</v>
      </c>
      <c r="I62" s="66">
        <f t="shared" si="31"/>
        <v>30.72586328400282</v>
      </c>
      <c r="L62" s="4" t="s">
        <v>15</v>
      </c>
      <c r="M62" s="32">
        <f aca="true" t="shared" si="33" ref="M62:V62">+M10+M36</f>
        <v>220346</v>
      </c>
      <c r="N62" s="39">
        <f t="shared" si="33"/>
        <v>201692</v>
      </c>
      <c r="O62" s="36">
        <f t="shared" si="33"/>
        <v>422038</v>
      </c>
      <c r="P62" s="37">
        <f t="shared" si="33"/>
        <v>1624</v>
      </c>
      <c r="Q62" s="38">
        <f t="shared" si="33"/>
        <v>423662</v>
      </c>
      <c r="R62" s="32">
        <f t="shared" si="33"/>
        <v>264815</v>
      </c>
      <c r="S62" s="39">
        <f t="shared" si="33"/>
        <v>242064</v>
      </c>
      <c r="T62" s="36">
        <f t="shared" si="33"/>
        <v>506879</v>
      </c>
      <c r="U62" s="37">
        <f t="shared" si="33"/>
        <v>2105</v>
      </c>
      <c r="V62" s="34">
        <f t="shared" si="33"/>
        <v>508984</v>
      </c>
      <c r="W62" s="66">
        <f>(V62-Q62)/Q62*100</f>
        <v>20.139167543938328</v>
      </c>
    </row>
    <row r="63" spans="2:23" ht="13.5" thickBot="1">
      <c r="B63" s="13" t="s">
        <v>16</v>
      </c>
      <c r="C63" s="81">
        <f t="shared" si="30"/>
        <v>1695</v>
      </c>
      <c r="D63" s="82">
        <f t="shared" si="30"/>
        <v>1691</v>
      </c>
      <c r="E63" s="93">
        <f t="shared" si="30"/>
        <v>3386</v>
      </c>
      <c r="F63" s="81">
        <f t="shared" si="30"/>
        <v>2115</v>
      </c>
      <c r="G63" s="82">
        <f t="shared" si="30"/>
        <v>2105</v>
      </c>
      <c r="H63" s="80">
        <f>F63+G63</f>
        <v>4220</v>
      </c>
      <c r="I63" s="66">
        <f t="shared" si="31"/>
        <v>24.630832841110458</v>
      </c>
      <c r="L63" s="13" t="s">
        <v>16</v>
      </c>
      <c r="M63" s="32">
        <f aca="true" t="shared" si="34" ref="M63:V63">+M11+M37</f>
        <v>285863</v>
      </c>
      <c r="N63" s="39">
        <f t="shared" si="34"/>
        <v>246510</v>
      </c>
      <c r="O63" s="36">
        <f t="shared" si="34"/>
        <v>532373</v>
      </c>
      <c r="P63" s="37">
        <f t="shared" si="34"/>
        <v>2672</v>
      </c>
      <c r="Q63" s="38">
        <f t="shared" si="34"/>
        <v>535045</v>
      </c>
      <c r="R63" s="32">
        <f t="shared" si="34"/>
        <v>321185</v>
      </c>
      <c r="S63" s="39">
        <f t="shared" si="34"/>
        <v>279665</v>
      </c>
      <c r="T63" s="36">
        <f t="shared" si="34"/>
        <v>600850</v>
      </c>
      <c r="U63" s="37">
        <f t="shared" si="34"/>
        <v>2609</v>
      </c>
      <c r="V63" s="34">
        <f t="shared" si="34"/>
        <v>603459</v>
      </c>
      <c r="W63" s="66">
        <f>(V63-Q63)/Q63*100</f>
        <v>12.7865880439963</v>
      </c>
    </row>
    <row r="64" spans="2:23" ht="14.25" thickBot="1" thickTop="1">
      <c r="B64" s="42" t="s">
        <v>59</v>
      </c>
      <c r="C64" s="43">
        <f aca="true" t="shared" si="35" ref="C64:H64">+C61+C62+C63</f>
        <v>4384</v>
      </c>
      <c r="D64" s="44">
        <f t="shared" si="35"/>
        <v>4373</v>
      </c>
      <c r="E64" s="43">
        <f t="shared" si="35"/>
        <v>8757</v>
      </c>
      <c r="F64" s="43">
        <f t="shared" si="35"/>
        <v>5598</v>
      </c>
      <c r="G64" s="44">
        <f t="shared" si="35"/>
        <v>5590</v>
      </c>
      <c r="H64" s="43">
        <f t="shared" si="35"/>
        <v>11188</v>
      </c>
      <c r="I64" s="67">
        <f t="shared" si="31"/>
        <v>27.76064862395798</v>
      </c>
      <c r="L64" s="42" t="s">
        <v>59</v>
      </c>
      <c r="M64" s="43">
        <f aca="true" t="shared" si="36" ref="M64:V64">+M61+M62+M63</f>
        <v>698920</v>
      </c>
      <c r="N64" s="44">
        <f t="shared" si="36"/>
        <v>631416</v>
      </c>
      <c r="O64" s="43">
        <f t="shared" si="36"/>
        <v>1330336</v>
      </c>
      <c r="P64" s="43">
        <f t="shared" si="36"/>
        <v>4875</v>
      </c>
      <c r="Q64" s="43">
        <f t="shared" si="36"/>
        <v>1335211</v>
      </c>
      <c r="R64" s="43">
        <f t="shared" si="36"/>
        <v>815959</v>
      </c>
      <c r="S64" s="44">
        <f t="shared" si="36"/>
        <v>740071</v>
      </c>
      <c r="T64" s="43">
        <f t="shared" si="36"/>
        <v>1556030</v>
      </c>
      <c r="U64" s="43">
        <f t="shared" si="36"/>
        <v>5409</v>
      </c>
      <c r="V64" s="43">
        <f t="shared" si="36"/>
        <v>1561439</v>
      </c>
      <c r="W64" s="67">
        <f>(V64-Q64)/Q64*100</f>
        <v>16.943239682716815</v>
      </c>
    </row>
    <row r="65" spans="2:23" ht="13.5" thickTop="1">
      <c r="B65" s="4" t="s">
        <v>18</v>
      </c>
      <c r="C65" s="78">
        <f aca="true" t="shared" si="37" ref="C65:H66">+C13+C39</f>
        <v>1763</v>
      </c>
      <c r="D65" s="79">
        <f t="shared" si="37"/>
        <v>1768</v>
      </c>
      <c r="E65" s="92">
        <f t="shared" si="37"/>
        <v>3531</v>
      </c>
      <c r="F65" s="32">
        <f t="shared" si="37"/>
        <v>2077</v>
      </c>
      <c r="G65" s="33">
        <f t="shared" si="37"/>
        <v>2078</v>
      </c>
      <c r="H65" s="34">
        <f t="shared" si="37"/>
        <v>4155</v>
      </c>
      <c r="I65" s="66">
        <f t="shared" si="31"/>
        <v>17.672047578589634</v>
      </c>
      <c r="L65" s="4" t="s">
        <v>18</v>
      </c>
      <c r="M65" s="32">
        <f aca="true" t="shared" si="38" ref="M65:V65">+M13+M39</f>
        <v>274425</v>
      </c>
      <c r="N65" s="39">
        <f t="shared" si="38"/>
        <v>293506</v>
      </c>
      <c r="O65" s="36">
        <f t="shared" si="38"/>
        <v>567931</v>
      </c>
      <c r="P65" s="37">
        <f t="shared" si="38"/>
        <v>1862</v>
      </c>
      <c r="Q65" s="38">
        <f t="shared" si="38"/>
        <v>569793</v>
      </c>
      <c r="R65" s="32">
        <f t="shared" si="38"/>
        <v>307332</v>
      </c>
      <c r="S65" s="39">
        <f t="shared" si="38"/>
        <v>326064</v>
      </c>
      <c r="T65" s="36">
        <f t="shared" si="38"/>
        <v>633396</v>
      </c>
      <c r="U65" s="37">
        <f t="shared" si="38"/>
        <v>1664</v>
      </c>
      <c r="V65" s="34">
        <f t="shared" si="38"/>
        <v>635060</v>
      </c>
      <c r="W65" s="66">
        <f aca="true" t="shared" si="39" ref="W65:W76">(V65-Q65)/Q65*100</f>
        <v>11.454510673174294</v>
      </c>
    </row>
    <row r="66" spans="2:23" ht="12.75">
      <c r="B66" s="4" t="s">
        <v>19</v>
      </c>
      <c r="C66" s="78">
        <f t="shared" si="37"/>
        <v>1742</v>
      </c>
      <c r="D66" s="79">
        <f t="shared" si="37"/>
        <v>1740</v>
      </c>
      <c r="E66" s="92">
        <f t="shared" si="37"/>
        <v>3482</v>
      </c>
      <c r="F66" s="32">
        <f t="shared" si="37"/>
        <v>1963</v>
      </c>
      <c r="G66" s="33">
        <f t="shared" si="37"/>
        <v>1967</v>
      </c>
      <c r="H66" s="34">
        <f t="shared" si="37"/>
        <v>3930</v>
      </c>
      <c r="I66" s="66">
        <f t="shared" si="31"/>
        <v>12.8661688684664</v>
      </c>
      <c r="L66" s="4" t="s">
        <v>19</v>
      </c>
      <c r="M66" s="32">
        <f aca="true" t="shared" si="40" ref="M66:V66">+M14+M40</f>
        <v>272779</v>
      </c>
      <c r="N66" s="39">
        <f t="shared" si="40"/>
        <v>280783</v>
      </c>
      <c r="O66" s="36">
        <f t="shared" si="40"/>
        <v>553562</v>
      </c>
      <c r="P66" s="37">
        <f t="shared" si="40"/>
        <v>1189</v>
      </c>
      <c r="Q66" s="38">
        <f t="shared" si="40"/>
        <v>554751</v>
      </c>
      <c r="R66" s="32">
        <f t="shared" si="40"/>
        <v>322102</v>
      </c>
      <c r="S66" s="39">
        <f t="shared" si="40"/>
        <v>329174</v>
      </c>
      <c r="T66" s="36">
        <f t="shared" si="40"/>
        <v>651276</v>
      </c>
      <c r="U66" s="37">
        <f t="shared" si="40"/>
        <v>1192</v>
      </c>
      <c r="V66" s="34">
        <f t="shared" si="40"/>
        <v>652468</v>
      </c>
      <c r="W66" s="66">
        <f t="shared" si="39"/>
        <v>17.614569419433224</v>
      </c>
    </row>
    <row r="67" spans="2:23" ht="13.5" thickBot="1">
      <c r="B67" s="4" t="s">
        <v>20</v>
      </c>
      <c r="C67" s="102">
        <f>C15+C41</f>
        <v>1830</v>
      </c>
      <c r="D67" s="103">
        <f>D15+D41</f>
        <v>1831</v>
      </c>
      <c r="E67" s="104">
        <f>E15+E41</f>
        <v>3661</v>
      </c>
      <c r="F67" s="32">
        <f>+F15+F41</f>
        <v>2020</v>
      </c>
      <c r="G67" s="33">
        <f>+G15+G41</f>
        <v>2021</v>
      </c>
      <c r="H67" s="34">
        <f>+H15+H41</f>
        <v>4041</v>
      </c>
      <c r="I67" s="66">
        <f t="shared" si="31"/>
        <v>10.37967768369298</v>
      </c>
      <c r="L67" s="4" t="s">
        <v>20</v>
      </c>
      <c r="M67" s="73">
        <f aca="true" t="shared" si="41" ref="M67:V67">+M15+M41</f>
        <v>256004</v>
      </c>
      <c r="N67" s="105">
        <f t="shared" si="41"/>
        <v>270743</v>
      </c>
      <c r="O67" s="36">
        <f t="shared" si="41"/>
        <v>526747</v>
      </c>
      <c r="P67" s="37">
        <f t="shared" si="41"/>
        <v>1664</v>
      </c>
      <c r="Q67" s="38">
        <f t="shared" si="41"/>
        <v>528411</v>
      </c>
      <c r="R67" s="32">
        <f t="shared" si="41"/>
        <v>304834</v>
      </c>
      <c r="S67" s="39">
        <f t="shared" si="41"/>
        <v>331878</v>
      </c>
      <c r="T67" s="36">
        <f t="shared" si="41"/>
        <v>636712</v>
      </c>
      <c r="U67" s="37">
        <f t="shared" si="41"/>
        <v>1407</v>
      </c>
      <c r="V67" s="34">
        <f t="shared" si="41"/>
        <v>638119</v>
      </c>
      <c r="W67" s="66">
        <f t="shared" si="39"/>
        <v>20.761869075397748</v>
      </c>
    </row>
    <row r="68" spans="2:23" ht="14.25" thickBot="1" thickTop="1">
      <c r="B68" s="47" t="s">
        <v>21</v>
      </c>
      <c r="C68" s="48">
        <f aca="true" t="shared" si="42" ref="C68:H68">C67+C65+C66</f>
        <v>5335</v>
      </c>
      <c r="D68" s="48">
        <f t="shared" si="42"/>
        <v>5339</v>
      </c>
      <c r="E68" s="48">
        <f t="shared" si="42"/>
        <v>10674</v>
      </c>
      <c r="F68" s="48">
        <f t="shared" si="42"/>
        <v>6060</v>
      </c>
      <c r="G68" s="48">
        <f t="shared" si="42"/>
        <v>6066</v>
      </c>
      <c r="H68" s="48">
        <f t="shared" si="42"/>
        <v>12126</v>
      </c>
      <c r="I68" s="86">
        <f>(H68-E68)*100/E68</f>
        <v>13.603147835862844</v>
      </c>
      <c r="L68" s="47" t="s">
        <v>21</v>
      </c>
      <c r="M68" s="48">
        <f aca="true" t="shared" si="43" ref="M68:V68">+M65+M66+M67</f>
        <v>803208</v>
      </c>
      <c r="N68" s="52">
        <f t="shared" si="43"/>
        <v>845032</v>
      </c>
      <c r="O68" s="52">
        <f t="shared" si="43"/>
        <v>1648240</v>
      </c>
      <c r="P68" s="50">
        <f t="shared" si="43"/>
        <v>4715</v>
      </c>
      <c r="Q68" s="52">
        <f t="shared" si="43"/>
        <v>1652955</v>
      </c>
      <c r="R68" s="48">
        <f t="shared" si="43"/>
        <v>934268</v>
      </c>
      <c r="S68" s="52">
        <f t="shared" si="43"/>
        <v>987116</v>
      </c>
      <c r="T68" s="52">
        <f t="shared" si="43"/>
        <v>1921384</v>
      </c>
      <c r="U68" s="50">
        <f t="shared" si="43"/>
        <v>4263</v>
      </c>
      <c r="V68" s="52">
        <f t="shared" si="43"/>
        <v>1925647</v>
      </c>
      <c r="W68" s="87">
        <f t="shared" si="39"/>
        <v>16.4972428166526</v>
      </c>
    </row>
    <row r="69" spans="2:23" ht="13.5" thickTop="1">
      <c r="B69" s="4" t="s">
        <v>22</v>
      </c>
      <c r="C69" s="78">
        <f aca="true" t="shared" si="44" ref="C69:H71">+C17+C43</f>
        <v>1684</v>
      </c>
      <c r="D69" s="79">
        <f t="shared" si="44"/>
        <v>1682</v>
      </c>
      <c r="E69" s="92">
        <f t="shared" si="44"/>
        <v>3366</v>
      </c>
      <c r="F69" s="32">
        <f t="shared" si="44"/>
        <v>1740</v>
      </c>
      <c r="G69" s="33">
        <f t="shared" si="44"/>
        <v>1737</v>
      </c>
      <c r="H69" s="38">
        <f t="shared" si="44"/>
        <v>3477</v>
      </c>
      <c r="I69" s="66">
        <f>(H69-E69)*100/E69</f>
        <v>3.2976827094474155</v>
      </c>
      <c r="L69" s="4" t="s">
        <v>22</v>
      </c>
      <c r="M69" s="32">
        <f aca="true" t="shared" si="45" ref="M69:V69">+M17+M43</f>
        <v>232017</v>
      </c>
      <c r="N69" s="39">
        <f t="shared" si="45"/>
        <v>253898</v>
      </c>
      <c r="O69" s="36">
        <f t="shared" si="45"/>
        <v>485915</v>
      </c>
      <c r="P69" s="37">
        <f t="shared" si="45"/>
        <v>1401</v>
      </c>
      <c r="Q69" s="38">
        <f t="shared" si="45"/>
        <v>487316</v>
      </c>
      <c r="R69" s="32">
        <f t="shared" si="45"/>
        <v>244286</v>
      </c>
      <c r="S69" s="39">
        <f t="shared" si="45"/>
        <v>262835</v>
      </c>
      <c r="T69" s="36">
        <f t="shared" si="45"/>
        <v>507121</v>
      </c>
      <c r="U69" s="37">
        <f t="shared" si="45"/>
        <v>643</v>
      </c>
      <c r="V69" s="34">
        <f t="shared" si="45"/>
        <v>507764</v>
      </c>
      <c r="W69" s="66">
        <f t="shared" si="39"/>
        <v>4.196045276576185</v>
      </c>
    </row>
    <row r="70" spans="2:23" ht="12.75">
      <c r="B70" s="4" t="s">
        <v>23</v>
      </c>
      <c r="C70" s="78">
        <f t="shared" si="44"/>
        <v>1511</v>
      </c>
      <c r="D70" s="79">
        <f t="shared" si="44"/>
        <v>1518</v>
      </c>
      <c r="E70" s="92">
        <f t="shared" si="44"/>
        <v>3029</v>
      </c>
      <c r="F70" s="32">
        <f t="shared" si="44"/>
        <v>1571</v>
      </c>
      <c r="G70" s="33">
        <f t="shared" si="44"/>
        <v>1570</v>
      </c>
      <c r="H70" s="34">
        <f t="shared" si="44"/>
        <v>3141</v>
      </c>
      <c r="I70" s="66">
        <f>(H70-E70)*100/E70</f>
        <v>3.697589963684384</v>
      </c>
      <c r="L70" s="4" t="s">
        <v>23</v>
      </c>
      <c r="M70" s="32">
        <f aca="true" t="shared" si="46" ref="M70:V70">+M18+M44</f>
        <v>177826</v>
      </c>
      <c r="N70" s="39">
        <f t="shared" si="46"/>
        <v>195045</v>
      </c>
      <c r="O70" s="36">
        <f t="shared" si="46"/>
        <v>372871</v>
      </c>
      <c r="P70" s="37">
        <f t="shared" si="46"/>
        <v>1606</v>
      </c>
      <c r="Q70" s="38">
        <f t="shared" si="46"/>
        <v>374477</v>
      </c>
      <c r="R70" s="32">
        <f t="shared" si="46"/>
        <v>203071</v>
      </c>
      <c r="S70" s="39">
        <f t="shared" si="46"/>
        <v>218570</v>
      </c>
      <c r="T70" s="36">
        <f t="shared" si="46"/>
        <v>421641</v>
      </c>
      <c r="U70" s="37">
        <f t="shared" si="46"/>
        <v>698</v>
      </c>
      <c r="V70" s="34">
        <f t="shared" si="46"/>
        <v>422339</v>
      </c>
      <c r="W70" s="66">
        <f>(V70-Q70)/Q70*100</f>
        <v>12.781025269909769</v>
      </c>
    </row>
    <row r="71" spans="2:23" ht="13.5" thickBot="1">
      <c r="B71" s="4" t="s">
        <v>24</v>
      </c>
      <c r="C71" s="78">
        <f t="shared" si="44"/>
        <v>1463</v>
      </c>
      <c r="D71" s="79">
        <f t="shared" si="44"/>
        <v>1461</v>
      </c>
      <c r="E71" s="92">
        <f t="shared" si="44"/>
        <v>2924</v>
      </c>
      <c r="F71" s="32">
        <f t="shared" si="44"/>
        <v>1412</v>
      </c>
      <c r="G71" s="33">
        <f t="shared" si="44"/>
        <v>1405</v>
      </c>
      <c r="H71" s="34">
        <f t="shared" si="44"/>
        <v>2817</v>
      </c>
      <c r="I71" s="66">
        <f>(H71-E71)*100/E71</f>
        <v>-3.6593707250342</v>
      </c>
      <c r="L71" s="4" t="s">
        <v>24</v>
      </c>
      <c r="M71" s="32">
        <f aca="true" t="shared" si="47" ref="M71:V71">+M19+M45</f>
        <v>172461</v>
      </c>
      <c r="N71" s="39">
        <f t="shared" si="47"/>
        <v>167686</v>
      </c>
      <c r="O71" s="36">
        <f t="shared" si="47"/>
        <v>340147</v>
      </c>
      <c r="P71" s="37">
        <f t="shared" si="47"/>
        <v>1519</v>
      </c>
      <c r="Q71" s="38">
        <f t="shared" si="47"/>
        <v>341666</v>
      </c>
      <c r="R71" s="32">
        <f t="shared" si="47"/>
        <v>189549</v>
      </c>
      <c r="S71" s="39">
        <f t="shared" si="47"/>
        <v>183942</v>
      </c>
      <c r="T71" s="54">
        <f t="shared" si="47"/>
        <v>373491</v>
      </c>
      <c r="U71" s="55">
        <f t="shared" si="47"/>
        <v>620</v>
      </c>
      <c r="V71" s="34">
        <f t="shared" si="47"/>
        <v>374111</v>
      </c>
      <c r="W71" s="66">
        <f>(V71-Q71)/Q71*100</f>
        <v>9.496116089982614</v>
      </c>
    </row>
    <row r="72" spans="2:23" ht="14.25" thickBot="1" thickTop="1">
      <c r="B72" s="47" t="s">
        <v>68</v>
      </c>
      <c r="C72" s="83">
        <f aca="true" t="shared" si="48" ref="C72:H72">C71+C69+C70</f>
        <v>4658</v>
      </c>
      <c r="D72" s="231">
        <f t="shared" si="48"/>
        <v>4661</v>
      </c>
      <c r="E72" s="231">
        <f t="shared" si="48"/>
        <v>9319</v>
      </c>
      <c r="F72" s="43">
        <f t="shared" si="48"/>
        <v>4723</v>
      </c>
      <c r="G72" s="56">
        <f t="shared" si="48"/>
        <v>4712</v>
      </c>
      <c r="H72" s="56">
        <f t="shared" si="48"/>
        <v>9435</v>
      </c>
      <c r="I72" s="67">
        <f>(H72-E72)*100/E72</f>
        <v>1.2447687520120185</v>
      </c>
      <c r="L72" s="47" t="s">
        <v>68</v>
      </c>
      <c r="M72" s="48">
        <f aca="true" t="shared" si="49" ref="M72:V72">M71+M69+M70</f>
        <v>582304</v>
      </c>
      <c r="N72" s="48">
        <f t="shared" si="49"/>
        <v>616629</v>
      </c>
      <c r="O72" s="50">
        <f t="shared" si="49"/>
        <v>1198933</v>
      </c>
      <c r="P72" s="50">
        <f t="shared" si="49"/>
        <v>4526</v>
      </c>
      <c r="Q72" s="50">
        <f t="shared" si="49"/>
        <v>1203459</v>
      </c>
      <c r="R72" s="48">
        <f t="shared" si="49"/>
        <v>636906</v>
      </c>
      <c r="S72" s="48">
        <f t="shared" si="49"/>
        <v>665347</v>
      </c>
      <c r="T72" s="50">
        <f t="shared" si="49"/>
        <v>1302253</v>
      </c>
      <c r="U72" s="50">
        <f t="shared" si="49"/>
        <v>1961</v>
      </c>
      <c r="V72" s="50">
        <f t="shared" si="49"/>
        <v>1304214</v>
      </c>
      <c r="W72" s="87">
        <f>(V72-Q72)/Q72*100</f>
        <v>8.372117371676143</v>
      </c>
    </row>
    <row r="73" spans="2:23" ht="13.5" thickTop="1">
      <c r="B73" s="4" t="s">
        <v>27</v>
      </c>
      <c r="C73" s="78">
        <f aca="true" t="shared" si="50" ref="C73:G75">+C21+C47</f>
        <v>1620</v>
      </c>
      <c r="D73" s="79">
        <f t="shared" si="50"/>
        <v>1621</v>
      </c>
      <c r="E73" s="100">
        <f t="shared" si="50"/>
        <v>3241</v>
      </c>
      <c r="F73" s="32">
        <f t="shared" si="50"/>
        <v>1363</v>
      </c>
      <c r="G73" s="33">
        <f t="shared" si="50"/>
        <v>1363</v>
      </c>
      <c r="H73" s="34">
        <f>F73+G73</f>
        <v>2726</v>
      </c>
      <c r="I73" s="66">
        <f>(H73-E73)/E73*100</f>
        <v>-15.890157358839865</v>
      </c>
      <c r="L73" s="4" t="s">
        <v>27</v>
      </c>
      <c r="M73" s="32">
        <f aca="true" t="shared" si="51" ref="M73:V73">+M21+M47</f>
        <v>221399</v>
      </c>
      <c r="N73" s="39">
        <f t="shared" si="51"/>
        <v>212580</v>
      </c>
      <c r="O73" s="36">
        <f t="shared" si="51"/>
        <v>433979</v>
      </c>
      <c r="P73" s="37">
        <f t="shared" si="51"/>
        <v>539</v>
      </c>
      <c r="Q73" s="38">
        <f t="shared" si="51"/>
        <v>434518</v>
      </c>
      <c r="R73" s="32">
        <f t="shared" si="51"/>
        <v>225810</v>
      </c>
      <c r="S73" s="39">
        <f t="shared" si="51"/>
        <v>219236</v>
      </c>
      <c r="T73" s="54">
        <f t="shared" si="51"/>
        <v>445046</v>
      </c>
      <c r="U73" s="62">
        <f t="shared" si="51"/>
        <v>943</v>
      </c>
      <c r="V73" s="34">
        <f t="shared" si="51"/>
        <v>445989</v>
      </c>
      <c r="W73" s="66">
        <f>(V73-Q73)/Q73*100</f>
        <v>2.6399366654545955</v>
      </c>
    </row>
    <row r="74" spans="2:23" ht="12.75">
      <c r="B74" s="4" t="s">
        <v>28</v>
      </c>
      <c r="C74" s="78">
        <f t="shared" si="50"/>
        <v>1693</v>
      </c>
      <c r="D74" s="79">
        <f t="shared" si="50"/>
        <v>1691</v>
      </c>
      <c r="E74" s="92">
        <f t="shared" si="50"/>
        <v>3384</v>
      </c>
      <c r="F74" s="32">
        <f t="shared" si="50"/>
        <v>1216</v>
      </c>
      <c r="G74" s="33">
        <f t="shared" si="50"/>
        <v>1219</v>
      </c>
      <c r="H74" s="34">
        <f>F74+G74</f>
        <v>2435</v>
      </c>
      <c r="I74" s="66">
        <f>(H74-E74)/E74*100</f>
        <v>-28.043735224586285</v>
      </c>
      <c r="L74" s="4" t="s">
        <v>28</v>
      </c>
      <c r="M74" s="32">
        <f aca="true" t="shared" si="52" ref="M74:V74">+M22+M48</f>
        <v>239520</v>
      </c>
      <c r="N74" s="39">
        <f t="shared" si="52"/>
        <v>248093</v>
      </c>
      <c r="O74" s="36">
        <f t="shared" si="52"/>
        <v>487613</v>
      </c>
      <c r="P74" s="37">
        <f t="shared" si="52"/>
        <v>1212</v>
      </c>
      <c r="Q74" s="38">
        <f t="shared" si="52"/>
        <v>488825</v>
      </c>
      <c r="R74" s="32">
        <f t="shared" si="52"/>
        <v>204781</v>
      </c>
      <c r="S74" s="39">
        <f t="shared" si="52"/>
        <v>215289</v>
      </c>
      <c r="T74" s="36">
        <f t="shared" si="52"/>
        <v>420070</v>
      </c>
      <c r="U74" s="37">
        <f t="shared" si="52"/>
        <v>404</v>
      </c>
      <c r="V74" s="34">
        <f t="shared" si="52"/>
        <v>420474</v>
      </c>
      <c r="W74" s="66">
        <f>(V74-Q74)/Q74*100</f>
        <v>-13.98271365007927</v>
      </c>
    </row>
    <row r="75" spans="2:23" ht="13.5" thickBot="1">
      <c r="B75" s="4" t="s">
        <v>29</v>
      </c>
      <c r="C75" s="78">
        <f t="shared" si="50"/>
        <v>1496</v>
      </c>
      <c r="D75" s="79">
        <f t="shared" si="50"/>
        <v>1497</v>
      </c>
      <c r="E75" s="92">
        <f t="shared" si="50"/>
        <v>2993</v>
      </c>
      <c r="F75" s="32">
        <f t="shared" si="50"/>
        <v>1155</v>
      </c>
      <c r="G75" s="33">
        <f t="shared" si="50"/>
        <v>1153</v>
      </c>
      <c r="H75" s="34">
        <f>F75+G75</f>
        <v>2308</v>
      </c>
      <c r="I75" s="66">
        <f>(H75-E75)/E75*100</f>
        <v>-22.886735716672234</v>
      </c>
      <c r="L75" s="4" t="s">
        <v>29</v>
      </c>
      <c r="M75" s="32">
        <f aca="true" t="shared" si="53" ref="M75:V75">+M23+M49</f>
        <v>183554</v>
      </c>
      <c r="N75" s="39">
        <f t="shared" si="53"/>
        <v>178749</v>
      </c>
      <c r="O75" s="36">
        <f t="shared" si="53"/>
        <v>362303</v>
      </c>
      <c r="P75" s="37">
        <f t="shared" si="53"/>
        <v>866</v>
      </c>
      <c r="Q75" s="38">
        <f t="shared" si="53"/>
        <v>363169</v>
      </c>
      <c r="R75" s="32">
        <f t="shared" si="53"/>
        <v>149022</v>
      </c>
      <c r="S75" s="39">
        <f t="shared" si="53"/>
        <v>136203</v>
      </c>
      <c r="T75" s="36">
        <f t="shared" si="53"/>
        <v>285225</v>
      </c>
      <c r="U75" s="37">
        <f t="shared" si="53"/>
        <v>480</v>
      </c>
      <c r="V75" s="34">
        <f t="shared" si="53"/>
        <v>285705</v>
      </c>
      <c r="W75" s="66">
        <f t="shared" si="39"/>
        <v>-21.330014401008896</v>
      </c>
    </row>
    <row r="76" spans="2:23" ht="14.25" thickBot="1" thickTop="1">
      <c r="B76" s="42" t="s">
        <v>63</v>
      </c>
      <c r="C76" s="43">
        <f aca="true" t="shared" si="54" ref="C76:H76">+C73+C74+C75</f>
        <v>4809</v>
      </c>
      <c r="D76" s="44">
        <f t="shared" si="54"/>
        <v>4809</v>
      </c>
      <c r="E76" s="43">
        <f t="shared" si="54"/>
        <v>9618</v>
      </c>
      <c r="F76" s="43">
        <f t="shared" si="54"/>
        <v>3734</v>
      </c>
      <c r="G76" s="44">
        <f t="shared" si="54"/>
        <v>3735</v>
      </c>
      <c r="H76" s="43">
        <f t="shared" si="54"/>
        <v>7469</v>
      </c>
      <c r="I76" s="67">
        <f>(H76-E76)*100/E76</f>
        <v>-22.343522561863175</v>
      </c>
      <c r="L76" s="42" t="s">
        <v>63</v>
      </c>
      <c r="M76" s="43">
        <f aca="true" t="shared" si="55" ref="M76:V76">+M73+M74+M75</f>
        <v>644473</v>
      </c>
      <c r="N76" s="44">
        <f t="shared" si="55"/>
        <v>639422</v>
      </c>
      <c r="O76" s="43">
        <f t="shared" si="55"/>
        <v>1283895</v>
      </c>
      <c r="P76" s="43">
        <f t="shared" si="55"/>
        <v>2617</v>
      </c>
      <c r="Q76" s="43">
        <f t="shared" si="55"/>
        <v>1286512</v>
      </c>
      <c r="R76" s="43">
        <f t="shared" si="55"/>
        <v>579613</v>
      </c>
      <c r="S76" s="44">
        <f t="shared" si="55"/>
        <v>570728</v>
      </c>
      <c r="T76" s="43">
        <f t="shared" si="55"/>
        <v>1150341</v>
      </c>
      <c r="U76" s="43">
        <f t="shared" si="55"/>
        <v>1827</v>
      </c>
      <c r="V76" s="43">
        <f t="shared" si="55"/>
        <v>1152168</v>
      </c>
      <c r="W76" s="67">
        <f t="shared" si="39"/>
        <v>-10.442498787419007</v>
      </c>
    </row>
    <row r="77" spans="2:23" ht="14.25" thickBot="1" thickTop="1">
      <c r="B77" s="42" t="s">
        <v>69</v>
      </c>
      <c r="C77" s="43">
        <f aca="true" t="shared" si="56" ref="C77:H77">+C68+C72+C73+C74+C75</f>
        <v>14802</v>
      </c>
      <c r="D77" s="44">
        <f t="shared" si="56"/>
        <v>14809</v>
      </c>
      <c r="E77" s="43">
        <f t="shared" si="56"/>
        <v>29611</v>
      </c>
      <c r="F77" s="43">
        <f t="shared" si="56"/>
        <v>14517</v>
      </c>
      <c r="G77" s="44">
        <f t="shared" si="56"/>
        <v>14513</v>
      </c>
      <c r="H77" s="43">
        <f t="shared" si="56"/>
        <v>29030</v>
      </c>
      <c r="I77" s="67">
        <f>(H77-E77)/E77*100</f>
        <v>-1.962108675829928</v>
      </c>
      <c r="L77" s="42" t="s">
        <v>69</v>
      </c>
      <c r="M77" s="43">
        <f aca="true" t="shared" si="57" ref="M77:V77">+M68+M72+M73+M74+M75</f>
        <v>2029985</v>
      </c>
      <c r="N77" s="44">
        <f t="shared" si="57"/>
        <v>2101083</v>
      </c>
      <c r="O77" s="43">
        <f t="shared" si="57"/>
        <v>4131068</v>
      </c>
      <c r="P77" s="43">
        <f t="shared" si="57"/>
        <v>11858</v>
      </c>
      <c r="Q77" s="43">
        <f t="shared" si="57"/>
        <v>4142926</v>
      </c>
      <c r="R77" s="43">
        <f t="shared" si="57"/>
        <v>2150787</v>
      </c>
      <c r="S77" s="44">
        <f t="shared" si="57"/>
        <v>2223191</v>
      </c>
      <c r="T77" s="43">
        <f t="shared" si="57"/>
        <v>4373978</v>
      </c>
      <c r="U77" s="43">
        <f t="shared" si="57"/>
        <v>8051</v>
      </c>
      <c r="V77" s="43">
        <f t="shared" si="57"/>
        <v>4382029</v>
      </c>
      <c r="W77" s="67">
        <f>(V77-Q77)/Q77*100</f>
        <v>5.771355800224286</v>
      </c>
    </row>
    <row r="78" spans="2:23" ht="14.25" thickBot="1" thickTop="1">
      <c r="B78" s="42" t="s">
        <v>9</v>
      </c>
      <c r="C78" s="43">
        <f aca="true" t="shared" si="58" ref="C78:H78">+C68+C72+C76+C64</f>
        <v>19186</v>
      </c>
      <c r="D78" s="44">
        <f t="shared" si="58"/>
        <v>19182</v>
      </c>
      <c r="E78" s="43">
        <f t="shared" si="58"/>
        <v>38368</v>
      </c>
      <c r="F78" s="43">
        <f t="shared" si="58"/>
        <v>20115</v>
      </c>
      <c r="G78" s="44">
        <f t="shared" si="58"/>
        <v>20103</v>
      </c>
      <c r="H78" s="43">
        <f t="shared" si="58"/>
        <v>40218</v>
      </c>
      <c r="I78" s="67">
        <f>(H78-E78)/E78*100</f>
        <v>4.821726438698916</v>
      </c>
      <c r="L78" s="42" t="s">
        <v>9</v>
      </c>
      <c r="M78" s="43">
        <f aca="true" t="shared" si="59" ref="M78:V78">+M68+M72+M76+M64</f>
        <v>2728905</v>
      </c>
      <c r="N78" s="44">
        <f t="shared" si="59"/>
        <v>2732499</v>
      </c>
      <c r="O78" s="43">
        <f t="shared" si="59"/>
        <v>5461404</v>
      </c>
      <c r="P78" s="43">
        <f t="shared" si="59"/>
        <v>16733</v>
      </c>
      <c r="Q78" s="43">
        <f t="shared" si="59"/>
        <v>5478137</v>
      </c>
      <c r="R78" s="43">
        <f t="shared" si="59"/>
        <v>2966746</v>
      </c>
      <c r="S78" s="44">
        <f t="shared" si="59"/>
        <v>2963262</v>
      </c>
      <c r="T78" s="43">
        <f t="shared" si="59"/>
        <v>5930008</v>
      </c>
      <c r="U78" s="43">
        <f t="shared" si="59"/>
        <v>13460</v>
      </c>
      <c r="V78" s="43">
        <f t="shared" si="59"/>
        <v>5943468</v>
      </c>
      <c r="W78" s="67">
        <f>(V78-Q78)/Q78*100</f>
        <v>8.494329367812451</v>
      </c>
    </row>
    <row r="79" spans="2:12" ht="13.5" thickTop="1">
      <c r="B79" s="68" t="s">
        <v>67</v>
      </c>
      <c r="L79" s="68" t="s">
        <v>67</v>
      </c>
    </row>
    <row r="80" spans="12:23" ht="12.75">
      <c r="L80" s="316" t="s">
        <v>41</v>
      </c>
      <c r="M80" s="316"/>
      <c r="N80" s="316"/>
      <c r="O80" s="316"/>
      <c r="P80" s="316"/>
      <c r="Q80" s="316"/>
      <c r="R80" s="316"/>
      <c r="S80" s="316"/>
      <c r="T80" s="316"/>
      <c r="U80" s="316"/>
      <c r="V80" s="316"/>
      <c r="W80" s="316"/>
    </row>
    <row r="81" spans="12:23" ht="15.75">
      <c r="L81" s="317" t="s">
        <v>42</v>
      </c>
      <c r="M81" s="317"/>
      <c r="N81" s="317"/>
      <c r="O81" s="317"/>
      <c r="P81" s="317"/>
      <c r="Q81" s="317"/>
      <c r="R81" s="317"/>
      <c r="S81" s="317"/>
      <c r="T81" s="317"/>
      <c r="U81" s="317"/>
      <c r="V81" s="317"/>
      <c r="W81" s="317"/>
    </row>
    <row r="82" ht="13.5" thickBot="1">
      <c r="W82" s="75" t="s">
        <v>43</v>
      </c>
    </row>
    <row r="83" spans="12:23" ht="17.25" thickBot="1" thickTop="1">
      <c r="L83" s="2"/>
      <c r="M83" s="324" t="s">
        <v>66</v>
      </c>
      <c r="N83" s="325"/>
      <c r="O83" s="325"/>
      <c r="P83" s="325"/>
      <c r="Q83" s="326"/>
      <c r="R83" s="327" t="s">
        <v>65</v>
      </c>
      <c r="S83" s="328"/>
      <c r="T83" s="328"/>
      <c r="U83" s="328"/>
      <c r="V83" s="329"/>
      <c r="W83" s="3" t="s">
        <v>4</v>
      </c>
    </row>
    <row r="84" spans="12:23" ht="13.5" thickTop="1">
      <c r="L84" s="4" t="s">
        <v>5</v>
      </c>
      <c r="M84" s="5"/>
      <c r="N84" s="9"/>
      <c r="O84" s="10"/>
      <c r="P84" s="11"/>
      <c r="Q84" s="12"/>
      <c r="R84" s="5"/>
      <c r="S84" s="9"/>
      <c r="T84" s="10"/>
      <c r="U84" s="11"/>
      <c r="V84" s="12"/>
      <c r="W84" s="8" t="s">
        <v>6</v>
      </c>
    </row>
    <row r="85" spans="12:23" ht="13.5" thickBot="1">
      <c r="L85" s="13"/>
      <c r="M85" s="17" t="s">
        <v>44</v>
      </c>
      <c r="N85" s="18" t="s">
        <v>45</v>
      </c>
      <c r="O85" s="19" t="s">
        <v>46</v>
      </c>
      <c r="P85" s="20" t="s">
        <v>13</v>
      </c>
      <c r="Q85" s="21" t="s">
        <v>9</v>
      </c>
      <c r="R85" s="17" t="s">
        <v>44</v>
      </c>
      <c r="S85" s="18" t="s">
        <v>45</v>
      </c>
      <c r="T85" s="19" t="s">
        <v>46</v>
      </c>
      <c r="U85" s="20" t="s">
        <v>13</v>
      </c>
      <c r="V85" s="21" t="s">
        <v>9</v>
      </c>
      <c r="W85" s="16"/>
    </row>
    <row r="86" spans="12:23" ht="4.5" customHeight="1" thickTop="1">
      <c r="L86" s="4"/>
      <c r="M86" s="26"/>
      <c r="N86" s="27"/>
      <c r="O86" s="28"/>
      <c r="P86" s="29"/>
      <c r="Q86" s="30"/>
      <c r="R86" s="26"/>
      <c r="S86" s="27"/>
      <c r="T86" s="28"/>
      <c r="U86" s="29"/>
      <c r="V86" s="31"/>
      <c r="W86" s="11"/>
    </row>
    <row r="87" spans="1:23" ht="12.75">
      <c r="A87" s="76"/>
      <c r="B87" s="76"/>
      <c r="C87" s="76"/>
      <c r="D87" s="76"/>
      <c r="E87" s="76"/>
      <c r="F87" s="76"/>
      <c r="G87" s="76"/>
      <c r="H87" s="76"/>
      <c r="I87" s="76"/>
      <c r="J87" s="76"/>
      <c r="L87" s="4" t="s">
        <v>14</v>
      </c>
      <c r="M87" s="32">
        <v>20</v>
      </c>
      <c r="N87" s="39">
        <v>125</v>
      </c>
      <c r="O87" s="36">
        <f>+M87+N87</f>
        <v>145</v>
      </c>
      <c r="P87" s="37">
        <v>124</v>
      </c>
      <c r="Q87" s="38">
        <f>O87+P87</f>
        <v>269</v>
      </c>
      <c r="R87" s="32">
        <v>42</v>
      </c>
      <c r="S87" s="39">
        <v>396</v>
      </c>
      <c r="T87" s="36">
        <f>R87+S87</f>
        <v>438</v>
      </c>
      <c r="U87" s="37">
        <v>106</v>
      </c>
      <c r="V87" s="34">
        <f>T87+U87</f>
        <v>544</v>
      </c>
      <c r="W87" s="66">
        <f aca="true" t="shared" si="60" ref="W87:W92">(V87-Q87)/Q87*100</f>
        <v>102.23048327137548</v>
      </c>
    </row>
    <row r="88" spans="1:23" ht="12.75">
      <c r="A88" s="76"/>
      <c r="B88" s="76"/>
      <c r="C88" s="76"/>
      <c r="D88" s="76"/>
      <c r="E88" s="76"/>
      <c r="F88" s="76"/>
      <c r="G88" s="76"/>
      <c r="H88" s="76"/>
      <c r="I88" s="76"/>
      <c r="J88" s="76"/>
      <c r="L88" s="4" t="s">
        <v>15</v>
      </c>
      <c r="M88" s="32">
        <v>22</v>
      </c>
      <c r="N88" s="39">
        <v>482</v>
      </c>
      <c r="O88" s="36">
        <f>+M88+N88</f>
        <v>504</v>
      </c>
      <c r="P88" s="37">
        <v>143</v>
      </c>
      <c r="Q88" s="38">
        <f>O88+P88</f>
        <v>647</v>
      </c>
      <c r="R88" s="32">
        <v>140</v>
      </c>
      <c r="S88" s="39">
        <v>540</v>
      </c>
      <c r="T88" s="36">
        <f>R88+S88</f>
        <v>680</v>
      </c>
      <c r="U88" s="37">
        <v>217</v>
      </c>
      <c r="V88" s="34">
        <f>T88+U88</f>
        <v>897</v>
      </c>
      <c r="W88" s="66">
        <f t="shared" si="60"/>
        <v>38.639876352395675</v>
      </c>
    </row>
    <row r="89" spans="1:23" ht="13.5" thickBot="1">
      <c r="A89" s="76"/>
      <c r="B89" s="76"/>
      <c r="C89" s="76"/>
      <c r="D89" s="76"/>
      <c r="E89" s="76"/>
      <c r="F89" s="76"/>
      <c r="G89" s="76"/>
      <c r="H89" s="76"/>
      <c r="I89" s="76"/>
      <c r="J89" s="76"/>
      <c r="L89" s="13" t="s">
        <v>16</v>
      </c>
      <c r="M89" s="32">
        <v>43</v>
      </c>
      <c r="N89" s="39">
        <v>645</v>
      </c>
      <c r="O89" s="36">
        <f>+M89+N89</f>
        <v>688</v>
      </c>
      <c r="P89" s="37">
        <v>220</v>
      </c>
      <c r="Q89" s="38">
        <f>O89+P89</f>
        <v>908</v>
      </c>
      <c r="R89" s="32">
        <v>88</v>
      </c>
      <c r="S89" s="39">
        <v>711</v>
      </c>
      <c r="T89" s="36">
        <f>R89+S89</f>
        <v>799</v>
      </c>
      <c r="U89" s="37">
        <v>193</v>
      </c>
      <c r="V89" s="34">
        <f>T89+U89</f>
        <v>992</v>
      </c>
      <c r="W89" s="66">
        <f t="shared" si="60"/>
        <v>9.251101321585903</v>
      </c>
    </row>
    <row r="90" spans="1:23" ht="14.25" thickBot="1" thickTop="1">
      <c r="A90" s="76"/>
      <c r="B90" s="76"/>
      <c r="C90" s="76"/>
      <c r="D90" s="76"/>
      <c r="E90" s="76"/>
      <c r="F90" s="76"/>
      <c r="G90" s="76"/>
      <c r="H90" s="76"/>
      <c r="I90" s="76"/>
      <c r="J90" s="76"/>
      <c r="L90" s="42" t="s">
        <v>59</v>
      </c>
      <c r="M90" s="43">
        <f>+M87+M88+M89</f>
        <v>85</v>
      </c>
      <c r="N90" s="44">
        <f>+N87+N88+N89</f>
        <v>1252</v>
      </c>
      <c r="O90" s="43">
        <f>+M90+N90</f>
        <v>1337</v>
      </c>
      <c r="P90" s="43">
        <f>+P87+P88+P89</f>
        <v>487</v>
      </c>
      <c r="Q90" s="43">
        <f>O90+P90</f>
        <v>1824</v>
      </c>
      <c r="R90" s="43">
        <f>+R87+R88+R89</f>
        <v>270</v>
      </c>
      <c r="S90" s="44">
        <f>+S87+S88+S89</f>
        <v>1647</v>
      </c>
      <c r="T90" s="43">
        <f>+T87+T88+T89</f>
        <v>1917</v>
      </c>
      <c r="U90" s="43">
        <f>+U87+U88+U89</f>
        <v>516</v>
      </c>
      <c r="V90" s="43">
        <f>+V87+V88+V89</f>
        <v>2433</v>
      </c>
      <c r="W90" s="67">
        <f>(V90-Q90)/Q90*100</f>
        <v>33.38815789473684</v>
      </c>
    </row>
    <row r="91" spans="1:23" ht="13.5" thickTop="1">
      <c r="A91" s="76"/>
      <c r="B91" s="76"/>
      <c r="C91" s="76"/>
      <c r="D91" s="76"/>
      <c r="E91" s="76"/>
      <c r="F91" s="76"/>
      <c r="G91" s="76"/>
      <c r="H91" s="76"/>
      <c r="I91" s="76"/>
      <c r="J91" s="76"/>
      <c r="L91" s="4" t="s">
        <v>18</v>
      </c>
      <c r="M91" s="32">
        <v>24</v>
      </c>
      <c r="N91" s="39">
        <v>413</v>
      </c>
      <c r="O91" s="36">
        <f aca="true" t="shared" si="61" ref="O91:O101">+M91+N91</f>
        <v>437</v>
      </c>
      <c r="P91" s="37">
        <v>138</v>
      </c>
      <c r="Q91" s="38">
        <f aca="true" t="shared" si="62" ref="Q91:Q101">O91+P91</f>
        <v>575</v>
      </c>
      <c r="R91" s="32">
        <v>48</v>
      </c>
      <c r="S91" s="39">
        <v>482</v>
      </c>
      <c r="T91" s="36">
        <f>R91+S91</f>
        <v>530</v>
      </c>
      <c r="U91" s="37">
        <v>171</v>
      </c>
      <c r="V91" s="34">
        <f>T91+U91</f>
        <v>701</v>
      </c>
      <c r="W91" s="66">
        <f t="shared" si="60"/>
        <v>21.913043478260867</v>
      </c>
    </row>
    <row r="92" spans="1:23" ht="12.75">
      <c r="A92" s="76"/>
      <c r="B92" s="76"/>
      <c r="C92" s="76"/>
      <c r="D92" s="76"/>
      <c r="E92" s="76"/>
      <c r="F92" s="76"/>
      <c r="G92" s="76"/>
      <c r="H92" s="76"/>
      <c r="I92" s="76"/>
      <c r="J92" s="76"/>
      <c r="L92" s="4" t="s">
        <v>19</v>
      </c>
      <c r="M92" s="32">
        <v>23</v>
      </c>
      <c r="N92" s="39">
        <v>438</v>
      </c>
      <c r="O92" s="36">
        <f t="shared" si="61"/>
        <v>461</v>
      </c>
      <c r="P92" s="37">
        <v>73</v>
      </c>
      <c r="Q92" s="38">
        <f t="shared" si="62"/>
        <v>534</v>
      </c>
      <c r="R92" s="32">
        <v>31</v>
      </c>
      <c r="S92" s="39">
        <v>569</v>
      </c>
      <c r="T92" s="36">
        <f>R92+S92</f>
        <v>600</v>
      </c>
      <c r="U92" s="37">
        <v>99</v>
      </c>
      <c r="V92" s="34">
        <f>T92+U92</f>
        <v>699</v>
      </c>
      <c r="W92" s="66">
        <f t="shared" si="60"/>
        <v>30.89887640449438</v>
      </c>
    </row>
    <row r="93" spans="1:23" ht="13.5" thickBot="1">
      <c r="A93" s="76"/>
      <c r="B93" s="76"/>
      <c r="C93" s="76"/>
      <c r="D93" s="76"/>
      <c r="E93" s="76"/>
      <c r="F93" s="76"/>
      <c r="G93" s="76"/>
      <c r="H93" s="76"/>
      <c r="I93" s="76"/>
      <c r="J93" s="76"/>
      <c r="L93" s="4" t="s">
        <v>20</v>
      </c>
      <c r="M93" s="32">
        <v>41</v>
      </c>
      <c r="N93" s="39">
        <v>433</v>
      </c>
      <c r="O93" s="36">
        <f t="shared" si="61"/>
        <v>474</v>
      </c>
      <c r="P93" s="37">
        <v>132</v>
      </c>
      <c r="Q93" s="38">
        <f t="shared" si="62"/>
        <v>606</v>
      </c>
      <c r="R93" s="32">
        <v>56</v>
      </c>
      <c r="S93" s="39">
        <v>360</v>
      </c>
      <c r="T93" s="36">
        <f>R93+S93</f>
        <v>416</v>
      </c>
      <c r="U93" s="37">
        <v>100</v>
      </c>
      <c r="V93" s="34">
        <f>T93+U93</f>
        <v>516</v>
      </c>
      <c r="W93" s="66">
        <f aca="true" t="shared" si="63" ref="W93:W104">(V93-Q93)/Q93*100</f>
        <v>-14.85148514851485</v>
      </c>
    </row>
    <row r="94" spans="1:23" ht="14.25" thickBot="1" thickTop="1">
      <c r="A94" s="76"/>
      <c r="B94" s="76"/>
      <c r="C94" s="76"/>
      <c r="D94" s="76"/>
      <c r="E94" s="76"/>
      <c r="F94" s="76"/>
      <c r="G94" s="76"/>
      <c r="H94" s="76"/>
      <c r="I94" s="76"/>
      <c r="J94" s="76"/>
      <c r="L94" s="47" t="s">
        <v>21</v>
      </c>
      <c r="M94" s="48">
        <f>+M91+M92+M93</f>
        <v>88</v>
      </c>
      <c r="N94" s="49">
        <f>+N91+N92+N93</f>
        <v>1284</v>
      </c>
      <c r="O94" s="52">
        <f t="shared" si="61"/>
        <v>1372</v>
      </c>
      <c r="P94" s="50">
        <f>+P91+P92+P93</f>
        <v>343</v>
      </c>
      <c r="Q94" s="52">
        <f t="shared" si="62"/>
        <v>1715</v>
      </c>
      <c r="R94" s="48">
        <f>+R91+R92+R93</f>
        <v>135</v>
      </c>
      <c r="S94" s="49">
        <f>+S91+S92+S93</f>
        <v>1411</v>
      </c>
      <c r="T94" s="52">
        <f>+T91+T92+T93</f>
        <v>1546</v>
      </c>
      <c r="U94" s="50">
        <f>+U91+U92+U93</f>
        <v>370</v>
      </c>
      <c r="V94" s="50">
        <f>+V91+V92+V93</f>
        <v>1916</v>
      </c>
      <c r="W94" s="87">
        <f t="shared" si="63"/>
        <v>11.720116618075801</v>
      </c>
    </row>
    <row r="95" spans="1:23" ht="13.5" thickTop="1">
      <c r="A95" s="76"/>
      <c r="B95" s="76"/>
      <c r="C95" s="76"/>
      <c r="D95" s="76"/>
      <c r="E95" s="76"/>
      <c r="F95" s="76"/>
      <c r="G95" s="76"/>
      <c r="H95" s="76"/>
      <c r="I95" s="76"/>
      <c r="J95" s="76"/>
      <c r="L95" s="4" t="s">
        <v>22</v>
      </c>
      <c r="M95" s="32">
        <v>35</v>
      </c>
      <c r="N95" s="39">
        <v>296</v>
      </c>
      <c r="O95" s="36">
        <f t="shared" si="61"/>
        <v>331</v>
      </c>
      <c r="P95" s="37">
        <v>96</v>
      </c>
      <c r="Q95" s="38">
        <f t="shared" si="62"/>
        <v>427</v>
      </c>
      <c r="R95" s="32">
        <v>29</v>
      </c>
      <c r="S95" s="39">
        <v>261</v>
      </c>
      <c r="T95" s="36">
        <f>SUM(R95:S95)</f>
        <v>290</v>
      </c>
      <c r="U95" s="37">
        <v>108</v>
      </c>
      <c r="V95" s="34">
        <f>SUM(T95:U95)</f>
        <v>398</v>
      </c>
      <c r="W95" s="66">
        <f t="shared" si="63"/>
        <v>-6.791569086651054</v>
      </c>
    </row>
    <row r="96" spans="1:23" ht="12.75">
      <c r="A96" s="76"/>
      <c r="B96" s="76"/>
      <c r="C96" s="76"/>
      <c r="D96" s="76"/>
      <c r="E96" s="76"/>
      <c r="F96" s="76"/>
      <c r="G96" s="76"/>
      <c r="H96" s="76"/>
      <c r="I96" s="76"/>
      <c r="J96" s="76"/>
      <c r="L96" s="4" t="s">
        <v>23</v>
      </c>
      <c r="M96" s="32">
        <v>16</v>
      </c>
      <c r="N96" s="39">
        <v>176</v>
      </c>
      <c r="O96" s="36">
        <f>+M96+N96</f>
        <v>192</v>
      </c>
      <c r="P96" s="37">
        <v>169</v>
      </c>
      <c r="Q96" s="38">
        <f>O96+P96</f>
        <v>361</v>
      </c>
      <c r="R96" s="32">
        <v>17</v>
      </c>
      <c r="S96" s="39">
        <v>232</v>
      </c>
      <c r="T96" s="36">
        <f>SUM(R96:S96)</f>
        <v>249</v>
      </c>
      <c r="U96" s="37">
        <v>108</v>
      </c>
      <c r="V96" s="34">
        <f>SUM(T96:U96)</f>
        <v>357</v>
      </c>
      <c r="W96" s="66">
        <f t="shared" si="63"/>
        <v>-1.10803324099723</v>
      </c>
    </row>
    <row r="97" spans="1:23" ht="13.5" thickBot="1">
      <c r="A97" s="76"/>
      <c r="B97" s="76"/>
      <c r="C97" s="76"/>
      <c r="D97" s="76"/>
      <c r="E97" s="76"/>
      <c r="F97" s="76"/>
      <c r="G97" s="76"/>
      <c r="H97" s="76"/>
      <c r="I97" s="76"/>
      <c r="J97" s="76"/>
      <c r="L97" s="4" t="s">
        <v>24</v>
      </c>
      <c r="M97" s="32">
        <v>25</v>
      </c>
      <c r="N97" s="39">
        <v>177</v>
      </c>
      <c r="O97" s="54">
        <f>+M97+N97</f>
        <v>202</v>
      </c>
      <c r="P97" s="55">
        <v>179</v>
      </c>
      <c r="Q97" s="38">
        <f>O97+P97</f>
        <v>381</v>
      </c>
      <c r="R97" s="32">
        <v>9</v>
      </c>
      <c r="S97" s="39">
        <v>280</v>
      </c>
      <c r="T97" s="54">
        <f>SUM(R97:S97)</f>
        <v>289</v>
      </c>
      <c r="U97" s="55">
        <v>106</v>
      </c>
      <c r="V97" s="34">
        <f>SUM(T97:U97)</f>
        <v>395</v>
      </c>
      <c r="W97" s="66">
        <f>(V97-Q97)/Q97*100</f>
        <v>3.674540682414698</v>
      </c>
    </row>
    <row r="98" spans="1:23" ht="14.25" thickBot="1" thickTop="1">
      <c r="A98" s="76"/>
      <c r="B98" s="76"/>
      <c r="C98" s="76"/>
      <c r="D98" s="76"/>
      <c r="E98" s="76"/>
      <c r="F98" s="76"/>
      <c r="G98" s="76"/>
      <c r="H98" s="76"/>
      <c r="I98" s="76"/>
      <c r="J98" s="76"/>
      <c r="L98" s="47" t="s">
        <v>68</v>
      </c>
      <c r="M98" s="48">
        <f aca="true" t="shared" si="64" ref="M98:V98">M97+M95+M96</f>
        <v>76</v>
      </c>
      <c r="N98" s="48">
        <f t="shared" si="64"/>
        <v>649</v>
      </c>
      <c r="O98" s="50">
        <f t="shared" si="64"/>
        <v>725</v>
      </c>
      <c r="P98" s="50">
        <f t="shared" si="64"/>
        <v>444</v>
      </c>
      <c r="Q98" s="50">
        <f t="shared" si="64"/>
        <v>1169</v>
      </c>
      <c r="R98" s="48">
        <f t="shared" si="64"/>
        <v>55</v>
      </c>
      <c r="S98" s="48">
        <f t="shared" si="64"/>
        <v>773</v>
      </c>
      <c r="T98" s="50">
        <f t="shared" si="64"/>
        <v>828</v>
      </c>
      <c r="U98" s="50">
        <f t="shared" si="64"/>
        <v>322</v>
      </c>
      <c r="V98" s="50">
        <f t="shared" si="64"/>
        <v>1150</v>
      </c>
      <c r="W98" s="87">
        <f>(V98-Q98)/Q98*100</f>
        <v>-1.6253207869974338</v>
      </c>
    </row>
    <row r="99" spans="1:23" ht="13.5" thickTop="1">
      <c r="A99" s="76"/>
      <c r="B99" s="76"/>
      <c r="C99" s="76"/>
      <c r="D99" s="76"/>
      <c r="E99" s="76"/>
      <c r="F99" s="76"/>
      <c r="G99" s="76"/>
      <c r="H99" s="76"/>
      <c r="I99" s="76"/>
      <c r="J99" s="76"/>
      <c r="L99" s="4" t="s">
        <v>27</v>
      </c>
      <c r="M99" s="32">
        <v>30</v>
      </c>
      <c r="N99" s="39">
        <v>232</v>
      </c>
      <c r="O99" s="54">
        <f>+M99+N99</f>
        <v>262</v>
      </c>
      <c r="P99" s="62">
        <v>122</v>
      </c>
      <c r="Q99" s="38">
        <f>O99+P99</f>
        <v>384</v>
      </c>
      <c r="R99" s="32">
        <v>16</v>
      </c>
      <c r="S99" s="39">
        <v>225</v>
      </c>
      <c r="T99" s="54">
        <f>SUM(R99:S99)</f>
        <v>241</v>
      </c>
      <c r="U99" s="62">
        <v>113</v>
      </c>
      <c r="V99" s="34">
        <f>T99+U99</f>
        <v>354</v>
      </c>
      <c r="W99" s="66">
        <f>(V99-Q99)/Q99*100</f>
        <v>-7.8125</v>
      </c>
    </row>
    <row r="100" spans="1:23" ht="12.75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L100" s="4" t="s">
        <v>28</v>
      </c>
      <c r="M100" s="32">
        <v>36</v>
      </c>
      <c r="N100" s="39">
        <v>142</v>
      </c>
      <c r="O100" s="54">
        <f>+M100+N100</f>
        <v>178</v>
      </c>
      <c r="P100" s="37">
        <v>189</v>
      </c>
      <c r="Q100" s="38">
        <f>O100+P100</f>
        <v>367</v>
      </c>
      <c r="R100" s="32">
        <v>18</v>
      </c>
      <c r="S100" s="39">
        <v>158</v>
      </c>
      <c r="T100" s="54">
        <f>SUM(R100:S100)</f>
        <v>176</v>
      </c>
      <c r="U100" s="37">
        <v>132</v>
      </c>
      <c r="V100" s="34">
        <f>T100+U100</f>
        <v>308</v>
      </c>
      <c r="W100" s="66">
        <f>(V100-Q100)/Q100*100</f>
        <v>-16.076294277929154</v>
      </c>
    </row>
    <row r="101" spans="1:23" ht="13.5" thickBot="1">
      <c r="A101" s="9"/>
      <c r="B101" s="9"/>
      <c r="C101" s="9"/>
      <c r="D101" s="9"/>
      <c r="E101" s="9"/>
      <c r="F101" s="9"/>
      <c r="G101" s="9"/>
      <c r="H101" s="9"/>
      <c r="I101" s="9"/>
      <c r="J101" s="9"/>
      <c r="L101" s="4" t="s">
        <v>29</v>
      </c>
      <c r="M101" s="32">
        <v>29</v>
      </c>
      <c r="N101" s="39">
        <v>253</v>
      </c>
      <c r="O101" s="54">
        <f t="shared" si="61"/>
        <v>282</v>
      </c>
      <c r="P101" s="37">
        <v>102</v>
      </c>
      <c r="Q101" s="38">
        <f t="shared" si="62"/>
        <v>384</v>
      </c>
      <c r="R101" s="32">
        <v>30</v>
      </c>
      <c r="S101" s="39">
        <v>194</v>
      </c>
      <c r="T101" s="54">
        <f>SUM(R101:S101)</f>
        <v>224</v>
      </c>
      <c r="U101" s="37">
        <v>156</v>
      </c>
      <c r="V101" s="34">
        <f>T101+U101</f>
        <v>380</v>
      </c>
      <c r="W101" s="66">
        <f t="shared" si="63"/>
        <v>-1.0416666666666665</v>
      </c>
    </row>
    <row r="102" spans="1:23" ht="14.25" thickBot="1" thickTop="1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L102" s="42" t="s">
        <v>63</v>
      </c>
      <c r="M102" s="43">
        <f aca="true" t="shared" si="65" ref="M102:V102">+M99+M100+M101</f>
        <v>95</v>
      </c>
      <c r="N102" s="44">
        <f t="shared" si="65"/>
        <v>627</v>
      </c>
      <c r="O102" s="43">
        <f t="shared" si="65"/>
        <v>722</v>
      </c>
      <c r="P102" s="43">
        <f t="shared" si="65"/>
        <v>413</v>
      </c>
      <c r="Q102" s="43">
        <f t="shared" si="65"/>
        <v>1135</v>
      </c>
      <c r="R102" s="43">
        <f t="shared" si="65"/>
        <v>64</v>
      </c>
      <c r="S102" s="44">
        <f t="shared" si="65"/>
        <v>577</v>
      </c>
      <c r="T102" s="43">
        <f t="shared" si="65"/>
        <v>641</v>
      </c>
      <c r="U102" s="43">
        <f t="shared" si="65"/>
        <v>401</v>
      </c>
      <c r="V102" s="43">
        <f t="shared" si="65"/>
        <v>1042</v>
      </c>
      <c r="W102" s="67">
        <f t="shared" si="63"/>
        <v>-8.193832599118943</v>
      </c>
    </row>
    <row r="103" spans="1:23" ht="14.25" thickBot="1" thickTop="1">
      <c r="A103" s="76"/>
      <c r="B103" s="302"/>
      <c r="C103" s="305"/>
      <c r="D103" s="305"/>
      <c r="E103" s="305"/>
      <c r="F103" s="305"/>
      <c r="G103" s="305"/>
      <c r="H103" s="305"/>
      <c r="I103" s="304"/>
      <c r="J103" s="76"/>
      <c r="L103" s="42" t="s">
        <v>69</v>
      </c>
      <c r="M103" s="43">
        <f aca="true" t="shared" si="66" ref="M103:V103">+M94+M98+M99+M100+M101</f>
        <v>259</v>
      </c>
      <c r="N103" s="44">
        <f t="shared" si="66"/>
        <v>2560</v>
      </c>
      <c r="O103" s="43">
        <f t="shared" si="66"/>
        <v>2819</v>
      </c>
      <c r="P103" s="43">
        <f t="shared" si="66"/>
        <v>1200</v>
      </c>
      <c r="Q103" s="43">
        <f t="shared" si="66"/>
        <v>4019</v>
      </c>
      <c r="R103" s="43">
        <f t="shared" si="66"/>
        <v>254</v>
      </c>
      <c r="S103" s="44">
        <f t="shared" si="66"/>
        <v>2761</v>
      </c>
      <c r="T103" s="43">
        <f t="shared" si="66"/>
        <v>3015</v>
      </c>
      <c r="U103" s="43">
        <f t="shared" si="66"/>
        <v>1093</v>
      </c>
      <c r="V103" s="43">
        <f t="shared" si="66"/>
        <v>4108</v>
      </c>
      <c r="W103" s="67">
        <f>(V103-Q103)/Q103*100</f>
        <v>2.214481214232396</v>
      </c>
    </row>
    <row r="104" spans="1:23" ht="14.25" thickBot="1" thickTop="1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L104" s="42" t="s">
        <v>9</v>
      </c>
      <c r="M104" s="43">
        <f aca="true" t="shared" si="67" ref="M104:V104">+M94+M98+M102+M90</f>
        <v>344</v>
      </c>
      <c r="N104" s="44">
        <f t="shared" si="67"/>
        <v>3812</v>
      </c>
      <c r="O104" s="43">
        <f t="shared" si="67"/>
        <v>4156</v>
      </c>
      <c r="P104" s="43">
        <f t="shared" si="67"/>
        <v>1687</v>
      </c>
      <c r="Q104" s="43">
        <f t="shared" si="67"/>
        <v>5843</v>
      </c>
      <c r="R104" s="43">
        <f t="shared" si="67"/>
        <v>524</v>
      </c>
      <c r="S104" s="44">
        <f t="shared" si="67"/>
        <v>4408</v>
      </c>
      <c r="T104" s="43">
        <f t="shared" si="67"/>
        <v>4932</v>
      </c>
      <c r="U104" s="43">
        <f t="shared" si="67"/>
        <v>1609</v>
      </c>
      <c r="V104" s="43">
        <f t="shared" si="67"/>
        <v>6541</v>
      </c>
      <c r="W104" s="67">
        <f t="shared" si="63"/>
        <v>11.945918192709225</v>
      </c>
    </row>
    <row r="105" spans="1:12" ht="13.5" thickTop="1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L105" s="68" t="s">
        <v>67</v>
      </c>
    </row>
    <row r="106" spans="12:23" ht="12.75">
      <c r="L106" s="316" t="s">
        <v>47</v>
      </c>
      <c r="M106" s="316"/>
      <c r="N106" s="316"/>
      <c r="O106" s="316"/>
      <c r="P106" s="316"/>
      <c r="Q106" s="316"/>
      <c r="R106" s="316"/>
      <c r="S106" s="316"/>
      <c r="T106" s="316"/>
      <c r="U106" s="316"/>
      <c r="V106" s="316"/>
      <c r="W106" s="316"/>
    </row>
    <row r="107" spans="12:23" ht="15.75">
      <c r="L107" s="317" t="s">
        <v>48</v>
      </c>
      <c r="M107" s="317"/>
      <c r="N107" s="317"/>
      <c r="O107" s="317"/>
      <c r="P107" s="317"/>
      <c r="Q107" s="317"/>
      <c r="R107" s="317"/>
      <c r="S107" s="317"/>
      <c r="T107" s="317"/>
      <c r="U107" s="317"/>
      <c r="V107" s="317"/>
      <c r="W107" s="317"/>
    </row>
    <row r="108" ht="13.5" thickBot="1">
      <c r="W108" s="75" t="s">
        <v>43</v>
      </c>
    </row>
    <row r="109" spans="12:23" ht="17.25" thickBot="1" thickTop="1">
      <c r="L109" s="2"/>
      <c r="M109" s="324" t="s">
        <v>66</v>
      </c>
      <c r="N109" s="325"/>
      <c r="O109" s="325"/>
      <c r="P109" s="325"/>
      <c r="Q109" s="326"/>
      <c r="R109" s="327" t="s">
        <v>65</v>
      </c>
      <c r="S109" s="328"/>
      <c r="T109" s="328"/>
      <c r="U109" s="328"/>
      <c r="V109" s="329"/>
      <c r="W109" s="3" t="s">
        <v>4</v>
      </c>
    </row>
    <row r="110" spans="12:23" ht="13.5" thickTop="1">
      <c r="L110" s="4" t="s">
        <v>5</v>
      </c>
      <c r="M110" s="5"/>
      <c r="N110" s="9"/>
      <c r="O110" s="10"/>
      <c r="P110" s="11"/>
      <c r="Q110" s="12"/>
      <c r="R110" s="5"/>
      <c r="S110" s="9"/>
      <c r="T110" s="10"/>
      <c r="U110" s="11"/>
      <c r="V110" s="12"/>
      <c r="W110" s="8" t="s">
        <v>6</v>
      </c>
    </row>
    <row r="111" spans="12:23" ht="13.5" thickBot="1">
      <c r="L111" s="13"/>
      <c r="M111" s="17" t="s">
        <v>44</v>
      </c>
      <c r="N111" s="18" t="s">
        <v>45</v>
      </c>
      <c r="O111" s="19" t="s">
        <v>46</v>
      </c>
      <c r="P111" s="20" t="s">
        <v>13</v>
      </c>
      <c r="Q111" s="21" t="s">
        <v>9</v>
      </c>
      <c r="R111" s="17" t="s">
        <v>44</v>
      </c>
      <c r="S111" s="18" t="s">
        <v>45</v>
      </c>
      <c r="T111" s="19" t="s">
        <v>46</v>
      </c>
      <c r="U111" s="20" t="s">
        <v>13</v>
      </c>
      <c r="V111" s="21" t="s">
        <v>9</v>
      </c>
      <c r="W111" s="16"/>
    </row>
    <row r="112" spans="12:23" ht="4.5" customHeight="1" thickTop="1">
      <c r="L112" s="4"/>
      <c r="M112" s="26"/>
      <c r="N112" s="27"/>
      <c r="O112" s="28"/>
      <c r="P112" s="29"/>
      <c r="Q112" s="30"/>
      <c r="R112" s="26"/>
      <c r="S112" s="27"/>
      <c r="T112" s="28"/>
      <c r="U112" s="29"/>
      <c r="V112" s="31"/>
      <c r="W112" s="11"/>
    </row>
    <row r="113" spans="12:23" ht="12.75">
      <c r="L113" s="4" t="s">
        <v>14</v>
      </c>
      <c r="M113" s="32">
        <v>608</v>
      </c>
      <c r="N113" s="39">
        <v>301</v>
      </c>
      <c r="O113" s="36">
        <f>M113+N113</f>
        <v>909</v>
      </c>
      <c r="P113" s="37">
        <v>0</v>
      </c>
      <c r="Q113" s="38">
        <f>O113+P113</f>
        <v>909</v>
      </c>
      <c r="R113" s="32">
        <v>675</v>
      </c>
      <c r="S113" s="39">
        <v>358</v>
      </c>
      <c r="T113" s="36">
        <f>R113+S113</f>
        <v>1033</v>
      </c>
      <c r="U113" s="37">
        <v>0</v>
      </c>
      <c r="V113" s="34">
        <f>T113+U113</f>
        <v>1033</v>
      </c>
      <c r="W113" s="66">
        <f>(V113-Q113)/Q113*100</f>
        <v>13.641364136413642</v>
      </c>
    </row>
    <row r="114" spans="12:23" ht="12.75">
      <c r="L114" s="4" t="s">
        <v>15</v>
      </c>
      <c r="M114" s="32">
        <v>924</v>
      </c>
      <c r="N114" s="39">
        <v>416</v>
      </c>
      <c r="O114" s="36">
        <f>M114+N114</f>
        <v>1340</v>
      </c>
      <c r="P114" s="37">
        <v>0</v>
      </c>
      <c r="Q114" s="38">
        <f>O114+P114</f>
        <v>1340</v>
      </c>
      <c r="R114" s="32">
        <v>947</v>
      </c>
      <c r="S114" s="39">
        <v>394</v>
      </c>
      <c r="T114" s="36">
        <f>R114+S114</f>
        <v>1341</v>
      </c>
      <c r="U114" s="37">
        <v>0</v>
      </c>
      <c r="V114" s="34">
        <f>T114+U114</f>
        <v>1341</v>
      </c>
      <c r="W114" s="66">
        <f>(V114-Q114)/Q114*100</f>
        <v>0.0746268656716418</v>
      </c>
    </row>
    <row r="115" spans="12:23" ht="13.5" thickBot="1">
      <c r="L115" s="13" t="s">
        <v>16</v>
      </c>
      <c r="M115" s="32">
        <v>1095</v>
      </c>
      <c r="N115" s="39">
        <v>862</v>
      </c>
      <c r="O115" s="36">
        <f>M115+N115</f>
        <v>1957</v>
      </c>
      <c r="P115" s="37">
        <v>0</v>
      </c>
      <c r="Q115" s="38">
        <f>O115+P115</f>
        <v>1957</v>
      </c>
      <c r="R115" s="32">
        <v>1118</v>
      </c>
      <c r="S115" s="39">
        <v>644</v>
      </c>
      <c r="T115" s="36">
        <f>R115+S115</f>
        <v>1762</v>
      </c>
      <c r="U115" s="37">
        <v>0</v>
      </c>
      <c r="V115" s="34">
        <f>T115+U115</f>
        <v>1762</v>
      </c>
      <c r="W115" s="66">
        <f>(V115-Q115)/Q115*100</f>
        <v>-9.964230965763925</v>
      </c>
    </row>
    <row r="116" spans="12:23" ht="14.25" thickBot="1" thickTop="1">
      <c r="L116" s="42" t="s">
        <v>59</v>
      </c>
      <c r="M116" s="43">
        <f aca="true" t="shared" si="68" ref="M116:V116">+M113+M114+M115</f>
        <v>2627</v>
      </c>
      <c r="N116" s="44">
        <f t="shared" si="68"/>
        <v>1579</v>
      </c>
      <c r="O116" s="43">
        <f t="shared" si="68"/>
        <v>4206</v>
      </c>
      <c r="P116" s="43">
        <f t="shared" si="68"/>
        <v>0</v>
      </c>
      <c r="Q116" s="43">
        <f t="shared" si="68"/>
        <v>4206</v>
      </c>
      <c r="R116" s="43">
        <f t="shared" si="68"/>
        <v>2740</v>
      </c>
      <c r="S116" s="44">
        <f t="shared" si="68"/>
        <v>1396</v>
      </c>
      <c r="T116" s="43">
        <f t="shared" si="68"/>
        <v>4136</v>
      </c>
      <c r="U116" s="43">
        <f t="shared" si="68"/>
        <v>0</v>
      </c>
      <c r="V116" s="43">
        <f t="shared" si="68"/>
        <v>4136</v>
      </c>
      <c r="W116" s="67">
        <f>(V116-Q116)/Q116*100</f>
        <v>-1.6642891107941038</v>
      </c>
    </row>
    <row r="117" spans="12:23" ht="13.5" thickTop="1">
      <c r="L117" s="4" t="s">
        <v>18</v>
      </c>
      <c r="M117" s="32">
        <v>797</v>
      </c>
      <c r="N117" s="39">
        <v>716</v>
      </c>
      <c r="O117" s="36">
        <f>M117+N117</f>
        <v>1513</v>
      </c>
      <c r="P117" s="37">
        <v>0</v>
      </c>
      <c r="Q117" s="38">
        <f>O117+P117</f>
        <v>1513</v>
      </c>
      <c r="R117" s="32">
        <v>835</v>
      </c>
      <c r="S117" s="39">
        <v>601</v>
      </c>
      <c r="T117" s="36">
        <f>R117+S117</f>
        <v>1436</v>
      </c>
      <c r="U117" s="37">
        <v>0</v>
      </c>
      <c r="V117" s="34">
        <f>T117+U117</f>
        <v>1436</v>
      </c>
      <c r="W117" s="66">
        <f aca="true" t="shared" si="69" ref="W117:W128">(V117-Q117)/Q117*100</f>
        <v>-5.089226701916721</v>
      </c>
    </row>
    <row r="118" spans="12:23" ht="12.75">
      <c r="L118" s="4" t="s">
        <v>19</v>
      </c>
      <c r="M118" s="32">
        <v>819</v>
      </c>
      <c r="N118" s="39">
        <v>538</v>
      </c>
      <c r="O118" s="36">
        <f>M118+N118</f>
        <v>1357</v>
      </c>
      <c r="P118" s="37">
        <v>0</v>
      </c>
      <c r="Q118" s="38">
        <f>O118+P118</f>
        <v>1357</v>
      </c>
      <c r="R118" s="32">
        <v>838</v>
      </c>
      <c r="S118" s="39">
        <v>583</v>
      </c>
      <c r="T118" s="36">
        <f>R118+S118</f>
        <v>1421</v>
      </c>
      <c r="U118" s="37">
        <v>0</v>
      </c>
      <c r="V118" s="34">
        <f>T118+U118</f>
        <v>1421</v>
      </c>
      <c r="W118" s="66">
        <f t="shared" si="69"/>
        <v>4.716285924834193</v>
      </c>
    </row>
    <row r="119" spans="12:23" ht="13.5" thickBot="1">
      <c r="L119" s="4" t="s">
        <v>20</v>
      </c>
      <c r="M119" s="32">
        <v>787</v>
      </c>
      <c r="N119" s="39">
        <v>516</v>
      </c>
      <c r="O119" s="36">
        <f>M119+N119</f>
        <v>1303</v>
      </c>
      <c r="P119" s="37">
        <v>0</v>
      </c>
      <c r="Q119" s="38">
        <f>O119+P119</f>
        <v>1303</v>
      </c>
      <c r="R119" s="32">
        <v>959</v>
      </c>
      <c r="S119" s="39">
        <v>364</v>
      </c>
      <c r="T119" s="36">
        <f>R119+S119</f>
        <v>1323</v>
      </c>
      <c r="U119" s="37">
        <v>0</v>
      </c>
      <c r="V119" s="34">
        <f>T119+U119</f>
        <v>1323</v>
      </c>
      <c r="W119" s="66">
        <f t="shared" si="69"/>
        <v>1.5349194167306215</v>
      </c>
    </row>
    <row r="120" spans="12:23" ht="14.25" thickBot="1" thickTop="1">
      <c r="L120" s="47" t="s">
        <v>21</v>
      </c>
      <c r="M120" s="48">
        <f aca="true" t="shared" si="70" ref="M120:V120">M118+M117+M119</f>
        <v>2403</v>
      </c>
      <c r="N120" s="49">
        <f t="shared" si="70"/>
        <v>1770</v>
      </c>
      <c r="O120" s="52">
        <f t="shared" si="70"/>
        <v>4173</v>
      </c>
      <c r="P120" s="52">
        <f t="shared" si="70"/>
        <v>0</v>
      </c>
      <c r="Q120" s="52">
        <f t="shared" si="70"/>
        <v>4173</v>
      </c>
      <c r="R120" s="48">
        <f t="shared" si="70"/>
        <v>2632</v>
      </c>
      <c r="S120" s="49">
        <f t="shared" si="70"/>
        <v>1548</v>
      </c>
      <c r="T120" s="52">
        <f t="shared" si="70"/>
        <v>4180</v>
      </c>
      <c r="U120" s="52">
        <f t="shared" si="70"/>
        <v>0</v>
      </c>
      <c r="V120" s="50">
        <f t="shared" si="70"/>
        <v>4180</v>
      </c>
      <c r="W120" s="87">
        <f t="shared" si="69"/>
        <v>0.1677450275581117</v>
      </c>
    </row>
    <row r="121" spans="12:23" ht="13.5" thickTop="1">
      <c r="L121" s="4" t="s">
        <v>22</v>
      </c>
      <c r="M121" s="32">
        <v>672</v>
      </c>
      <c r="N121" s="39">
        <v>286</v>
      </c>
      <c r="O121" s="36">
        <f>SUM(M121:N121)</f>
        <v>958</v>
      </c>
      <c r="P121" s="37">
        <v>0</v>
      </c>
      <c r="Q121" s="38">
        <f>O121+P121</f>
        <v>958</v>
      </c>
      <c r="R121" s="32">
        <v>673</v>
      </c>
      <c r="S121" s="39">
        <v>322</v>
      </c>
      <c r="T121" s="36">
        <f>SUM(R121:S121)</f>
        <v>995</v>
      </c>
      <c r="U121" s="37">
        <v>0</v>
      </c>
      <c r="V121" s="34">
        <f>SUM(T121:U121)</f>
        <v>995</v>
      </c>
      <c r="W121" s="66">
        <f t="shared" si="69"/>
        <v>3.8622129436325676</v>
      </c>
    </row>
    <row r="122" spans="12:23" ht="12.75">
      <c r="L122" s="4" t="s">
        <v>23</v>
      </c>
      <c r="M122" s="32">
        <v>532</v>
      </c>
      <c r="N122" s="39">
        <v>256</v>
      </c>
      <c r="O122" s="36">
        <f>SUM(M122:N122)</f>
        <v>788</v>
      </c>
      <c r="P122" s="37">
        <v>0</v>
      </c>
      <c r="Q122" s="38">
        <f>O122+P122</f>
        <v>788</v>
      </c>
      <c r="R122" s="32">
        <v>629</v>
      </c>
      <c r="S122" s="39">
        <v>219</v>
      </c>
      <c r="T122" s="36">
        <f>SUM(R122:S122)</f>
        <v>848</v>
      </c>
      <c r="U122" s="37">
        <v>0</v>
      </c>
      <c r="V122" s="34">
        <f>SUM(T122:U122)</f>
        <v>848</v>
      </c>
      <c r="W122" s="66">
        <f>(V122-Q122)/Q122*100</f>
        <v>7.614213197969544</v>
      </c>
    </row>
    <row r="123" spans="12:23" ht="13.5" thickBot="1">
      <c r="L123" s="4" t="s">
        <v>24</v>
      </c>
      <c r="M123" s="32">
        <v>494</v>
      </c>
      <c r="N123" s="39">
        <v>223</v>
      </c>
      <c r="O123" s="54">
        <f>SUM(M123:N123)</f>
        <v>717</v>
      </c>
      <c r="P123" s="55">
        <v>0</v>
      </c>
      <c r="Q123" s="38">
        <f>O123+P123</f>
        <v>717</v>
      </c>
      <c r="R123" s="32">
        <v>592</v>
      </c>
      <c r="S123" s="39">
        <v>263</v>
      </c>
      <c r="T123" s="54">
        <f>SUM(R123:S123)</f>
        <v>855</v>
      </c>
      <c r="U123" s="55">
        <v>0</v>
      </c>
      <c r="V123" s="34">
        <f>SUM(T123:U123)</f>
        <v>855</v>
      </c>
      <c r="W123" s="66">
        <f>(V123-Q123)/Q123*100</f>
        <v>19.246861924686193</v>
      </c>
    </row>
    <row r="124" spans="12:23" ht="14.25" thickBot="1" thickTop="1">
      <c r="L124" s="47" t="s">
        <v>68</v>
      </c>
      <c r="M124" s="48">
        <f aca="true" t="shared" si="71" ref="M124:V124">M123+M121+M122</f>
        <v>1698</v>
      </c>
      <c r="N124" s="48">
        <f t="shared" si="71"/>
        <v>765</v>
      </c>
      <c r="O124" s="50">
        <f t="shared" si="71"/>
        <v>2463</v>
      </c>
      <c r="P124" s="50">
        <f t="shared" si="71"/>
        <v>0</v>
      </c>
      <c r="Q124" s="50">
        <f t="shared" si="71"/>
        <v>2463</v>
      </c>
      <c r="R124" s="48">
        <f t="shared" si="71"/>
        <v>1894</v>
      </c>
      <c r="S124" s="48">
        <f t="shared" si="71"/>
        <v>804</v>
      </c>
      <c r="T124" s="50">
        <f t="shared" si="71"/>
        <v>2698</v>
      </c>
      <c r="U124" s="50">
        <f t="shared" si="71"/>
        <v>0</v>
      </c>
      <c r="V124" s="50">
        <f t="shared" si="71"/>
        <v>2698</v>
      </c>
      <c r="W124" s="87">
        <f>(V124-Q124)/Q124*100</f>
        <v>9.541209906617945</v>
      </c>
    </row>
    <row r="125" spans="12:23" ht="13.5" thickTop="1">
      <c r="L125" s="4" t="s">
        <v>27</v>
      </c>
      <c r="M125" s="32">
        <v>549</v>
      </c>
      <c r="N125" s="39">
        <v>278</v>
      </c>
      <c r="O125" s="54">
        <f>M125+N125</f>
        <v>827</v>
      </c>
      <c r="P125" s="62">
        <v>0</v>
      </c>
      <c r="Q125" s="38">
        <f>O125+P125</f>
        <v>827</v>
      </c>
      <c r="R125" s="32">
        <v>651</v>
      </c>
      <c r="S125" s="39">
        <v>260</v>
      </c>
      <c r="T125" s="54">
        <f>SUM(R125:S125)</f>
        <v>911</v>
      </c>
      <c r="U125" s="62">
        <v>14</v>
      </c>
      <c r="V125" s="34">
        <f>T125+U125</f>
        <v>925</v>
      </c>
      <c r="W125" s="66">
        <f>(V125-Q125)/Q125*100</f>
        <v>11.85006045949214</v>
      </c>
    </row>
    <row r="126" spans="12:23" ht="12.75">
      <c r="L126" s="4" t="s">
        <v>28</v>
      </c>
      <c r="M126" s="32">
        <v>630</v>
      </c>
      <c r="N126" s="39">
        <v>214</v>
      </c>
      <c r="O126" s="54">
        <f>M126+N126</f>
        <v>844</v>
      </c>
      <c r="P126" s="37">
        <v>0</v>
      </c>
      <c r="Q126" s="38">
        <f>O126+P126</f>
        <v>844</v>
      </c>
      <c r="R126" s="32">
        <v>628</v>
      </c>
      <c r="S126" s="39">
        <v>226</v>
      </c>
      <c r="T126" s="54">
        <f>SUM(R126:S126)</f>
        <v>854</v>
      </c>
      <c r="U126" s="37">
        <v>0</v>
      </c>
      <c r="V126" s="34">
        <f>T126+U126</f>
        <v>854</v>
      </c>
      <c r="W126" s="66">
        <f>(V126-Q126)/Q126*100</f>
        <v>1.1848341232227488</v>
      </c>
    </row>
    <row r="127" spans="12:23" ht="13.5" thickBot="1">
      <c r="L127" s="4" t="s">
        <v>29</v>
      </c>
      <c r="M127" s="32">
        <v>582</v>
      </c>
      <c r="N127" s="39">
        <v>243</v>
      </c>
      <c r="O127" s="54">
        <f>M127+N127</f>
        <v>825</v>
      </c>
      <c r="P127" s="37">
        <v>0</v>
      </c>
      <c r="Q127" s="38">
        <f>O127+P127</f>
        <v>825</v>
      </c>
      <c r="R127" s="32">
        <v>612</v>
      </c>
      <c r="S127" s="39">
        <v>219</v>
      </c>
      <c r="T127" s="54">
        <f>SUM(R127:S127)</f>
        <v>831</v>
      </c>
      <c r="U127" s="37">
        <v>0</v>
      </c>
      <c r="V127" s="34">
        <f>T127+U127</f>
        <v>831</v>
      </c>
      <c r="W127" s="66">
        <f t="shared" si="69"/>
        <v>0.7272727272727273</v>
      </c>
    </row>
    <row r="128" spans="12:23" ht="14.25" thickBot="1" thickTop="1">
      <c r="L128" s="42" t="s">
        <v>63</v>
      </c>
      <c r="M128" s="43">
        <f aca="true" t="shared" si="72" ref="M128:V128">+M125+M126+M127</f>
        <v>1761</v>
      </c>
      <c r="N128" s="44">
        <f t="shared" si="72"/>
        <v>735</v>
      </c>
      <c r="O128" s="43">
        <f t="shared" si="72"/>
        <v>2496</v>
      </c>
      <c r="P128" s="43">
        <f t="shared" si="72"/>
        <v>0</v>
      </c>
      <c r="Q128" s="43">
        <f t="shared" si="72"/>
        <v>2496</v>
      </c>
      <c r="R128" s="43">
        <f t="shared" si="72"/>
        <v>1891</v>
      </c>
      <c r="S128" s="44">
        <f t="shared" si="72"/>
        <v>705</v>
      </c>
      <c r="T128" s="43">
        <f t="shared" si="72"/>
        <v>2596</v>
      </c>
      <c r="U128" s="43">
        <f t="shared" si="72"/>
        <v>14</v>
      </c>
      <c r="V128" s="43">
        <f t="shared" si="72"/>
        <v>2610</v>
      </c>
      <c r="W128" s="67">
        <f t="shared" si="69"/>
        <v>4.567307692307692</v>
      </c>
    </row>
    <row r="129" spans="1:23" ht="14.25" thickBot="1" thickTop="1">
      <c r="A129" s="76"/>
      <c r="B129" s="302"/>
      <c r="C129" s="305"/>
      <c r="D129" s="305"/>
      <c r="E129" s="305"/>
      <c r="F129" s="305"/>
      <c r="G129" s="305"/>
      <c r="H129" s="305"/>
      <c r="I129" s="304"/>
      <c r="J129" s="76"/>
      <c r="L129" s="42" t="s">
        <v>69</v>
      </c>
      <c r="M129" s="43">
        <f aca="true" t="shared" si="73" ref="M129:V129">+M120+M124+M125+M126+M127</f>
        <v>5862</v>
      </c>
      <c r="N129" s="44">
        <f t="shared" si="73"/>
        <v>3270</v>
      </c>
      <c r="O129" s="43">
        <f t="shared" si="73"/>
        <v>9132</v>
      </c>
      <c r="P129" s="43">
        <f t="shared" si="73"/>
        <v>0</v>
      </c>
      <c r="Q129" s="43">
        <f t="shared" si="73"/>
        <v>9132</v>
      </c>
      <c r="R129" s="43">
        <f t="shared" si="73"/>
        <v>6417</v>
      </c>
      <c r="S129" s="44">
        <f t="shared" si="73"/>
        <v>3057</v>
      </c>
      <c r="T129" s="43">
        <f t="shared" si="73"/>
        <v>9474</v>
      </c>
      <c r="U129" s="43">
        <f t="shared" si="73"/>
        <v>14</v>
      </c>
      <c r="V129" s="43">
        <f t="shared" si="73"/>
        <v>9488</v>
      </c>
      <c r="W129" s="67">
        <f>(V129-Q129)/Q129*100</f>
        <v>3.898379325448971</v>
      </c>
    </row>
    <row r="130" spans="12:23" ht="14.25" thickBot="1" thickTop="1">
      <c r="L130" s="42" t="s">
        <v>9</v>
      </c>
      <c r="M130" s="43">
        <f aca="true" t="shared" si="74" ref="M130:V130">+M120+M124+M128+M116</f>
        <v>8489</v>
      </c>
      <c r="N130" s="44">
        <f t="shared" si="74"/>
        <v>4849</v>
      </c>
      <c r="O130" s="43">
        <f t="shared" si="74"/>
        <v>13338</v>
      </c>
      <c r="P130" s="43">
        <f t="shared" si="74"/>
        <v>0</v>
      </c>
      <c r="Q130" s="43">
        <f t="shared" si="74"/>
        <v>13338</v>
      </c>
      <c r="R130" s="43">
        <f t="shared" si="74"/>
        <v>9157</v>
      </c>
      <c r="S130" s="44">
        <f t="shared" si="74"/>
        <v>4453</v>
      </c>
      <c r="T130" s="43">
        <f t="shared" si="74"/>
        <v>13610</v>
      </c>
      <c r="U130" s="43">
        <f t="shared" si="74"/>
        <v>14</v>
      </c>
      <c r="V130" s="43">
        <f t="shared" si="74"/>
        <v>13624</v>
      </c>
      <c r="W130" s="67">
        <f>(V130-Q130)/Q130*100</f>
        <v>2.144249512670565</v>
      </c>
    </row>
    <row r="131" spans="12:23" ht="13.5" thickTop="1">
      <c r="L131" s="68" t="s">
        <v>67</v>
      </c>
      <c r="W131" s="77"/>
    </row>
    <row r="132" spans="12:23" ht="12.75">
      <c r="L132" s="316" t="s">
        <v>49</v>
      </c>
      <c r="M132" s="316"/>
      <c r="N132" s="316"/>
      <c r="O132" s="316"/>
      <c r="P132" s="316"/>
      <c r="Q132" s="316"/>
      <c r="R132" s="316"/>
      <c r="S132" s="316"/>
      <c r="T132" s="316"/>
      <c r="U132" s="316"/>
      <c r="V132" s="316"/>
      <c r="W132" s="316"/>
    </row>
    <row r="133" spans="12:23" ht="15.75">
      <c r="L133" s="317" t="s">
        <v>61</v>
      </c>
      <c r="M133" s="317"/>
      <c r="N133" s="317"/>
      <c r="O133" s="317"/>
      <c r="P133" s="317"/>
      <c r="Q133" s="317"/>
      <c r="R133" s="317"/>
      <c r="S133" s="317"/>
      <c r="T133" s="317"/>
      <c r="U133" s="317"/>
      <c r="V133" s="317"/>
      <c r="W133" s="317"/>
    </row>
    <row r="134" ht="13.5" thickBot="1">
      <c r="W134" s="75" t="s">
        <v>43</v>
      </c>
    </row>
    <row r="135" spans="12:23" ht="17.25" thickBot="1" thickTop="1">
      <c r="L135" s="2"/>
      <c r="M135" s="324" t="s">
        <v>66</v>
      </c>
      <c r="N135" s="325"/>
      <c r="O135" s="325"/>
      <c r="P135" s="325"/>
      <c r="Q135" s="326"/>
      <c r="R135" s="327" t="s">
        <v>65</v>
      </c>
      <c r="S135" s="328"/>
      <c r="T135" s="328"/>
      <c r="U135" s="328"/>
      <c r="V135" s="329"/>
      <c r="W135" s="3" t="s">
        <v>4</v>
      </c>
    </row>
    <row r="136" spans="12:23" ht="13.5" thickTop="1">
      <c r="L136" s="4" t="s">
        <v>5</v>
      </c>
      <c r="M136" s="5"/>
      <c r="N136" s="9"/>
      <c r="O136" s="10"/>
      <c r="P136" s="11"/>
      <c r="Q136" s="12"/>
      <c r="R136" s="5"/>
      <c r="S136" s="9"/>
      <c r="T136" s="10"/>
      <c r="U136" s="11"/>
      <c r="V136" s="12"/>
      <c r="W136" s="8" t="s">
        <v>6</v>
      </c>
    </row>
    <row r="137" spans="12:23" ht="13.5" thickBot="1">
      <c r="L137" s="13"/>
      <c r="M137" s="17" t="s">
        <v>44</v>
      </c>
      <c r="N137" s="18" t="s">
        <v>45</v>
      </c>
      <c r="O137" s="19" t="s">
        <v>46</v>
      </c>
      <c r="P137" s="20" t="s">
        <v>13</v>
      </c>
      <c r="Q137" s="21" t="s">
        <v>9</v>
      </c>
      <c r="R137" s="17" t="s">
        <v>44</v>
      </c>
      <c r="S137" s="18" t="s">
        <v>45</v>
      </c>
      <c r="T137" s="19" t="s">
        <v>46</v>
      </c>
      <c r="U137" s="20" t="s">
        <v>13</v>
      </c>
      <c r="V137" s="21" t="s">
        <v>9</v>
      </c>
      <c r="W137" s="16"/>
    </row>
    <row r="138" spans="12:23" ht="4.5" customHeight="1" thickTop="1">
      <c r="L138" s="4"/>
      <c r="M138" s="26"/>
      <c r="N138" s="27"/>
      <c r="O138" s="28"/>
      <c r="P138" s="29"/>
      <c r="Q138" s="30"/>
      <c r="R138" s="26"/>
      <c r="S138" s="27"/>
      <c r="T138" s="28"/>
      <c r="U138" s="29"/>
      <c r="V138" s="31"/>
      <c r="W138" s="11"/>
    </row>
    <row r="139" spans="12:23" ht="12.75">
      <c r="L139" s="4" t="s">
        <v>14</v>
      </c>
      <c r="M139" s="32">
        <f aca="true" t="shared" si="75" ref="M139:N141">+M87+M113</f>
        <v>628</v>
      </c>
      <c r="N139" s="39">
        <f t="shared" si="75"/>
        <v>426</v>
      </c>
      <c r="O139" s="36">
        <f>M139+N139</f>
        <v>1054</v>
      </c>
      <c r="P139" s="37">
        <f>+P87+P113</f>
        <v>124</v>
      </c>
      <c r="Q139" s="38">
        <f>O139+P139</f>
        <v>1178</v>
      </c>
      <c r="R139" s="32">
        <f aca="true" t="shared" si="76" ref="R139:S141">+R87+R113</f>
        <v>717</v>
      </c>
      <c r="S139" s="39">
        <f t="shared" si="76"/>
        <v>754</v>
      </c>
      <c r="T139" s="36">
        <f>R139+S139</f>
        <v>1471</v>
      </c>
      <c r="U139" s="37">
        <f>+U87+U113</f>
        <v>106</v>
      </c>
      <c r="V139" s="34">
        <f>T139+U139</f>
        <v>1577</v>
      </c>
      <c r="W139" s="66">
        <f>(V139-Q139)/Q139*100</f>
        <v>33.87096774193548</v>
      </c>
    </row>
    <row r="140" spans="12:23" ht="12.75">
      <c r="L140" s="4" t="s">
        <v>15</v>
      </c>
      <c r="M140" s="32">
        <f t="shared" si="75"/>
        <v>946</v>
      </c>
      <c r="N140" s="39">
        <f t="shared" si="75"/>
        <v>898</v>
      </c>
      <c r="O140" s="36">
        <f>M140+N140</f>
        <v>1844</v>
      </c>
      <c r="P140" s="37">
        <f>+P88+P114</f>
        <v>143</v>
      </c>
      <c r="Q140" s="38">
        <f>O140+P140</f>
        <v>1987</v>
      </c>
      <c r="R140" s="32">
        <f t="shared" si="76"/>
        <v>1087</v>
      </c>
      <c r="S140" s="39">
        <f t="shared" si="76"/>
        <v>934</v>
      </c>
      <c r="T140" s="36">
        <f>R140+S140</f>
        <v>2021</v>
      </c>
      <c r="U140" s="37">
        <f>+U88+U114</f>
        <v>217</v>
      </c>
      <c r="V140" s="34">
        <f>T140+U140</f>
        <v>2238</v>
      </c>
      <c r="W140" s="66">
        <f>(V140-Q140)/Q140*100</f>
        <v>12.632108706592854</v>
      </c>
    </row>
    <row r="141" spans="12:23" ht="13.5" thickBot="1">
      <c r="L141" s="13" t="s">
        <v>16</v>
      </c>
      <c r="M141" s="32">
        <f t="shared" si="75"/>
        <v>1138</v>
      </c>
      <c r="N141" s="39">
        <f t="shared" si="75"/>
        <v>1507</v>
      </c>
      <c r="O141" s="36">
        <f>M141+N141</f>
        <v>2645</v>
      </c>
      <c r="P141" s="37">
        <f>+P89+P115</f>
        <v>220</v>
      </c>
      <c r="Q141" s="38">
        <f>O141+P141</f>
        <v>2865</v>
      </c>
      <c r="R141" s="32">
        <f t="shared" si="76"/>
        <v>1206</v>
      </c>
      <c r="S141" s="39">
        <f t="shared" si="76"/>
        <v>1355</v>
      </c>
      <c r="T141" s="36">
        <f>R141+S141</f>
        <v>2561</v>
      </c>
      <c r="U141" s="37">
        <f>+U89+U115</f>
        <v>193</v>
      </c>
      <c r="V141" s="34">
        <f>T141+U141</f>
        <v>2754</v>
      </c>
      <c r="W141" s="66">
        <f>(V141-Q141)/Q141*100</f>
        <v>-3.87434554973822</v>
      </c>
    </row>
    <row r="142" spans="12:23" ht="14.25" thickBot="1" thickTop="1">
      <c r="L142" s="42" t="s">
        <v>59</v>
      </c>
      <c r="M142" s="43">
        <f aca="true" t="shared" si="77" ref="M142:V142">+M139+M140+M141</f>
        <v>2712</v>
      </c>
      <c r="N142" s="44">
        <f t="shared" si="77"/>
        <v>2831</v>
      </c>
      <c r="O142" s="43">
        <f t="shared" si="77"/>
        <v>5543</v>
      </c>
      <c r="P142" s="43">
        <f t="shared" si="77"/>
        <v>487</v>
      </c>
      <c r="Q142" s="43">
        <f t="shared" si="77"/>
        <v>6030</v>
      </c>
      <c r="R142" s="43">
        <f t="shared" si="77"/>
        <v>3010</v>
      </c>
      <c r="S142" s="44">
        <f t="shared" si="77"/>
        <v>3043</v>
      </c>
      <c r="T142" s="43">
        <f t="shared" si="77"/>
        <v>6053</v>
      </c>
      <c r="U142" s="43">
        <f t="shared" si="77"/>
        <v>516</v>
      </c>
      <c r="V142" s="43">
        <f t="shared" si="77"/>
        <v>6569</v>
      </c>
      <c r="W142" s="67">
        <f>(V142-Q142)/Q142*100</f>
        <v>8.938640132669985</v>
      </c>
    </row>
    <row r="143" spans="12:23" ht="13.5" thickTop="1">
      <c r="L143" s="4" t="s">
        <v>18</v>
      </c>
      <c r="M143" s="32">
        <f aca="true" t="shared" si="78" ref="M143:N145">+M91+M117</f>
        <v>821</v>
      </c>
      <c r="N143" s="39">
        <f t="shared" si="78"/>
        <v>1129</v>
      </c>
      <c r="O143" s="36">
        <f>M143+N143</f>
        <v>1950</v>
      </c>
      <c r="P143" s="37">
        <f>+P91+P117</f>
        <v>138</v>
      </c>
      <c r="Q143" s="38">
        <f>O143+P143</f>
        <v>2088</v>
      </c>
      <c r="R143" s="32">
        <f>+R91+R117</f>
        <v>883</v>
      </c>
      <c r="S143" s="39">
        <f>+S91+S117</f>
        <v>1083</v>
      </c>
      <c r="T143" s="36">
        <f>+T91+T117</f>
        <v>1966</v>
      </c>
      <c r="U143" s="37">
        <f>+U91+U117</f>
        <v>171</v>
      </c>
      <c r="V143" s="34">
        <f>+V91+V117</f>
        <v>2137</v>
      </c>
      <c r="W143" s="66">
        <f aca="true" t="shared" si="79" ref="W143:W154">(V143-Q143)/Q143*100</f>
        <v>2.346743295019157</v>
      </c>
    </row>
    <row r="144" spans="12:23" ht="12.75">
      <c r="L144" s="4" t="s">
        <v>19</v>
      </c>
      <c r="M144" s="32">
        <f t="shared" si="78"/>
        <v>842</v>
      </c>
      <c r="N144" s="39">
        <f t="shared" si="78"/>
        <v>976</v>
      </c>
      <c r="O144" s="36">
        <f>M144+N144</f>
        <v>1818</v>
      </c>
      <c r="P144" s="37">
        <f>+P92+P118</f>
        <v>73</v>
      </c>
      <c r="Q144" s="38">
        <f>O144+P144</f>
        <v>1891</v>
      </c>
      <c r="R144" s="32">
        <f>+R92+R118</f>
        <v>869</v>
      </c>
      <c r="S144" s="39">
        <f>+S92+S118</f>
        <v>1152</v>
      </c>
      <c r="T144" s="36">
        <f>R144+S144</f>
        <v>2021</v>
      </c>
      <c r="U144" s="37">
        <f>+U92+U118</f>
        <v>99</v>
      </c>
      <c r="V144" s="34">
        <f>T144+U144</f>
        <v>2120</v>
      </c>
      <c r="W144" s="66">
        <f t="shared" si="79"/>
        <v>12.109994711792703</v>
      </c>
    </row>
    <row r="145" spans="12:23" ht="13.5" thickBot="1">
      <c r="L145" s="4" t="s">
        <v>20</v>
      </c>
      <c r="M145" s="32">
        <f t="shared" si="78"/>
        <v>828</v>
      </c>
      <c r="N145" s="39">
        <f t="shared" si="78"/>
        <v>949</v>
      </c>
      <c r="O145" s="36">
        <f>+O93+O119</f>
        <v>1777</v>
      </c>
      <c r="P145" s="37">
        <f>+P93+P119</f>
        <v>132</v>
      </c>
      <c r="Q145" s="38">
        <f>+Q93+Q119</f>
        <v>1909</v>
      </c>
      <c r="R145" s="32">
        <f>+R93+R119</f>
        <v>1015</v>
      </c>
      <c r="S145" s="39">
        <f>+S93+S119</f>
        <v>724</v>
      </c>
      <c r="T145" s="36">
        <f>+T93+T119</f>
        <v>1739</v>
      </c>
      <c r="U145" s="37">
        <f>+U93+U119</f>
        <v>100</v>
      </c>
      <c r="V145" s="34">
        <f>+V93+V119</f>
        <v>1839</v>
      </c>
      <c r="W145" s="66">
        <f t="shared" si="79"/>
        <v>-3.666841278156103</v>
      </c>
    </row>
    <row r="146" spans="12:23" ht="14.25" thickBot="1" thickTop="1">
      <c r="L146" s="47" t="s">
        <v>21</v>
      </c>
      <c r="M146" s="48">
        <f aca="true" t="shared" si="80" ref="M146:V146">M144+M143+M145</f>
        <v>2491</v>
      </c>
      <c r="N146" s="49">
        <f t="shared" si="80"/>
        <v>3054</v>
      </c>
      <c r="O146" s="52">
        <f t="shared" si="80"/>
        <v>5545</v>
      </c>
      <c r="P146" s="52">
        <f t="shared" si="80"/>
        <v>343</v>
      </c>
      <c r="Q146" s="52">
        <f t="shared" si="80"/>
        <v>5888</v>
      </c>
      <c r="R146" s="48">
        <f t="shared" si="80"/>
        <v>2767</v>
      </c>
      <c r="S146" s="49">
        <f t="shared" si="80"/>
        <v>2959</v>
      </c>
      <c r="T146" s="52">
        <f t="shared" si="80"/>
        <v>5726</v>
      </c>
      <c r="U146" s="52">
        <f t="shared" si="80"/>
        <v>370</v>
      </c>
      <c r="V146" s="52">
        <f t="shared" si="80"/>
        <v>6096</v>
      </c>
      <c r="W146" s="87">
        <f t="shared" si="79"/>
        <v>3.532608695652174</v>
      </c>
    </row>
    <row r="147" spans="12:23" ht="13.5" thickTop="1">
      <c r="L147" s="4" t="s">
        <v>22</v>
      </c>
      <c r="M147" s="32">
        <f aca="true" t="shared" si="81" ref="M147:V147">+M95+M121</f>
        <v>707</v>
      </c>
      <c r="N147" s="39">
        <f t="shared" si="81"/>
        <v>582</v>
      </c>
      <c r="O147" s="36">
        <f t="shared" si="81"/>
        <v>1289</v>
      </c>
      <c r="P147" s="37">
        <f t="shared" si="81"/>
        <v>96</v>
      </c>
      <c r="Q147" s="38">
        <f t="shared" si="81"/>
        <v>1385</v>
      </c>
      <c r="R147" s="32">
        <f t="shared" si="81"/>
        <v>702</v>
      </c>
      <c r="S147" s="39">
        <f t="shared" si="81"/>
        <v>583</v>
      </c>
      <c r="T147" s="36">
        <f t="shared" si="81"/>
        <v>1285</v>
      </c>
      <c r="U147" s="37">
        <f t="shared" si="81"/>
        <v>108</v>
      </c>
      <c r="V147" s="34">
        <f t="shared" si="81"/>
        <v>1393</v>
      </c>
      <c r="W147" s="66">
        <f t="shared" si="79"/>
        <v>0.5776173285198556</v>
      </c>
    </row>
    <row r="148" spans="12:23" ht="12.75">
      <c r="L148" s="4" t="s">
        <v>23</v>
      </c>
      <c r="M148" s="32">
        <f>+M96+M122</f>
        <v>548</v>
      </c>
      <c r="N148" s="39">
        <f>+N96+N122</f>
        <v>432</v>
      </c>
      <c r="O148" s="36">
        <f>M148+N148</f>
        <v>980</v>
      </c>
      <c r="P148" s="37">
        <f>+P96+P122</f>
        <v>169</v>
      </c>
      <c r="Q148" s="38">
        <f>O148+P148</f>
        <v>1149</v>
      </c>
      <c r="R148" s="32">
        <f aca="true" t="shared" si="82" ref="R148:V149">+R96+R122</f>
        <v>646</v>
      </c>
      <c r="S148" s="39">
        <f t="shared" si="82"/>
        <v>451</v>
      </c>
      <c r="T148" s="36">
        <f t="shared" si="82"/>
        <v>1097</v>
      </c>
      <c r="U148" s="37">
        <f t="shared" si="82"/>
        <v>108</v>
      </c>
      <c r="V148" s="34">
        <f t="shared" si="82"/>
        <v>1205</v>
      </c>
      <c r="W148" s="66">
        <f>(V148-Q148)/Q148*100</f>
        <v>4.873803307223673</v>
      </c>
    </row>
    <row r="149" spans="12:23" ht="13.5" thickBot="1">
      <c r="L149" s="4" t="s">
        <v>24</v>
      </c>
      <c r="M149" s="32">
        <f>+M97+M123</f>
        <v>519</v>
      </c>
      <c r="N149" s="39">
        <f>+N97+N123</f>
        <v>400</v>
      </c>
      <c r="O149" s="36">
        <f>M149+N149</f>
        <v>919</v>
      </c>
      <c r="P149" s="37">
        <f>+P97+P123</f>
        <v>179</v>
      </c>
      <c r="Q149" s="38">
        <f>O149+P149</f>
        <v>1098</v>
      </c>
      <c r="R149" s="32">
        <f t="shared" si="82"/>
        <v>601</v>
      </c>
      <c r="S149" s="39">
        <f t="shared" si="82"/>
        <v>543</v>
      </c>
      <c r="T149" s="54">
        <f t="shared" si="82"/>
        <v>1144</v>
      </c>
      <c r="U149" s="55">
        <f t="shared" si="82"/>
        <v>106</v>
      </c>
      <c r="V149" s="34">
        <f t="shared" si="82"/>
        <v>1250</v>
      </c>
      <c r="W149" s="66">
        <f>(V149-Q149)/Q149*100</f>
        <v>13.843351548269581</v>
      </c>
    </row>
    <row r="150" spans="12:23" ht="14.25" thickBot="1" thickTop="1">
      <c r="L150" s="47" t="s">
        <v>68</v>
      </c>
      <c r="M150" s="48">
        <f aca="true" t="shared" si="83" ref="M150:V150">M149+M147+M148</f>
        <v>1774</v>
      </c>
      <c r="N150" s="48">
        <f t="shared" si="83"/>
        <v>1414</v>
      </c>
      <c r="O150" s="50">
        <f t="shared" si="83"/>
        <v>3188</v>
      </c>
      <c r="P150" s="50">
        <f t="shared" si="83"/>
        <v>444</v>
      </c>
      <c r="Q150" s="50">
        <f t="shared" si="83"/>
        <v>3632</v>
      </c>
      <c r="R150" s="48">
        <f t="shared" si="83"/>
        <v>1949</v>
      </c>
      <c r="S150" s="48">
        <f t="shared" si="83"/>
        <v>1577</v>
      </c>
      <c r="T150" s="50">
        <f t="shared" si="83"/>
        <v>3526</v>
      </c>
      <c r="U150" s="50">
        <f t="shared" si="83"/>
        <v>322</v>
      </c>
      <c r="V150" s="50">
        <f t="shared" si="83"/>
        <v>3848</v>
      </c>
      <c r="W150" s="87">
        <f>(V150-Q150)/Q150*100</f>
        <v>5.947136563876652</v>
      </c>
    </row>
    <row r="151" spans="12:23" ht="13.5" thickTop="1">
      <c r="L151" s="4" t="s">
        <v>27</v>
      </c>
      <c r="M151" s="32">
        <f aca="true" t="shared" si="84" ref="M151:N153">+M99+M125</f>
        <v>579</v>
      </c>
      <c r="N151" s="39">
        <f t="shared" si="84"/>
        <v>510</v>
      </c>
      <c r="O151" s="36">
        <f>M151+N151</f>
        <v>1089</v>
      </c>
      <c r="P151" s="37">
        <f aca="true" t="shared" si="85" ref="P151:V153">+P99+P125</f>
        <v>122</v>
      </c>
      <c r="Q151" s="38">
        <f t="shared" si="85"/>
        <v>1211</v>
      </c>
      <c r="R151" s="32">
        <f t="shared" si="85"/>
        <v>667</v>
      </c>
      <c r="S151" s="39">
        <f t="shared" si="85"/>
        <v>485</v>
      </c>
      <c r="T151" s="54">
        <f t="shared" si="85"/>
        <v>1152</v>
      </c>
      <c r="U151" s="62">
        <f t="shared" si="85"/>
        <v>127</v>
      </c>
      <c r="V151" s="34">
        <f t="shared" si="85"/>
        <v>1279</v>
      </c>
      <c r="W151" s="66">
        <f>(V151-Q151)/Q151*100</f>
        <v>5.615194054500413</v>
      </c>
    </row>
    <row r="152" spans="12:23" ht="12.75">
      <c r="L152" s="4" t="s">
        <v>28</v>
      </c>
      <c r="M152" s="32">
        <f t="shared" si="84"/>
        <v>666</v>
      </c>
      <c r="N152" s="39">
        <f t="shared" si="84"/>
        <v>356</v>
      </c>
      <c r="O152" s="36">
        <f>+O100+O126</f>
        <v>1022</v>
      </c>
      <c r="P152" s="37">
        <f t="shared" si="85"/>
        <v>189</v>
      </c>
      <c r="Q152" s="38">
        <f t="shared" si="85"/>
        <v>1211</v>
      </c>
      <c r="R152" s="32">
        <f t="shared" si="85"/>
        <v>646</v>
      </c>
      <c r="S152" s="39">
        <f t="shared" si="85"/>
        <v>384</v>
      </c>
      <c r="T152" s="54">
        <f t="shared" si="85"/>
        <v>1030</v>
      </c>
      <c r="U152" s="37">
        <f t="shared" si="85"/>
        <v>132</v>
      </c>
      <c r="V152" s="34">
        <f t="shared" si="85"/>
        <v>1162</v>
      </c>
      <c r="W152" s="66">
        <f>(V152-Q152)/Q152*100</f>
        <v>-4.046242774566474</v>
      </c>
    </row>
    <row r="153" spans="12:23" ht="13.5" thickBot="1">
      <c r="L153" s="4" t="s">
        <v>29</v>
      </c>
      <c r="M153" s="32">
        <f t="shared" si="84"/>
        <v>611</v>
      </c>
      <c r="N153" s="39">
        <f t="shared" si="84"/>
        <v>496</v>
      </c>
      <c r="O153" s="36">
        <f>+O101+O127</f>
        <v>1107</v>
      </c>
      <c r="P153" s="55">
        <f t="shared" si="85"/>
        <v>102</v>
      </c>
      <c r="Q153" s="38">
        <f t="shared" si="85"/>
        <v>1209</v>
      </c>
      <c r="R153" s="32">
        <f t="shared" si="85"/>
        <v>642</v>
      </c>
      <c r="S153" s="39">
        <f t="shared" si="85"/>
        <v>413</v>
      </c>
      <c r="T153" s="36">
        <f t="shared" si="85"/>
        <v>1055</v>
      </c>
      <c r="U153" s="55">
        <f t="shared" si="85"/>
        <v>156</v>
      </c>
      <c r="V153" s="34">
        <f t="shared" si="85"/>
        <v>1211</v>
      </c>
      <c r="W153" s="66">
        <f t="shared" si="79"/>
        <v>0.1654259718775848</v>
      </c>
    </row>
    <row r="154" spans="12:23" ht="14.25" thickBot="1" thickTop="1">
      <c r="L154" s="42" t="s">
        <v>63</v>
      </c>
      <c r="M154" s="43">
        <f aca="true" t="shared" si="86" ref="M154:V154">+M151+M152+M153</f>
        <v>1856</v>
      </c>
      <c r="N154" s="44">
        <f t="shared" si="86"/>
        <v>1362</v>
      </c>
      <c r="O154" s="43">
        <f t="shared" si="86"/>
        <v>3218</v>
      </c>
      <c r="P154" s="43">
        <f t="shared" si="86"/>
        <v>413</v>
      </c>
      <c r="Q154" s="46">
        <f t="shared" si="86"/>
        <v>3631</v>
      </c>
      <c r="R154" s="43">
        <f t="shared" si="86"/>
        <v>1955</v>
      </c>
      <c r="S154" s="44">
        <f t="shared" si="86"/>
        <v>1282</v>
      </c>
      <c r="T154" s="43">
        <f t="shared" si="86"/>
        <v>3237</v>
      </c>
      <c r="U154" s="43">
        <f t="shared" si="86"/>
        <v>415</v>
      </c>
      <c r="V154" s="45">
        <f t="shared" si="86"/>
        <v>3652</v>
      </c>
      <c r="W154" s="67">
        <f t="shared" si="79"/>
        <v>0.5783530707793997</v>
      </c>
    </row>
    <row r="155" spans="1:23" ht="14.25" thickBot="1" thickTop="1">
      <c r="A155" s="76"/>
      <c r="B155" s="302"/>
      <c r="C155" s="305"/>
      <c r="D155" s="305"/>
      <c r="E155" s="305"/>
      <c r="F155" s="305"/>
      <c r="G155" s="305"/>
      <c r="H155" s="305"/>
      <c r="I155" s="304"/>
      <c r="J155" s="76"/>
      <c r="L155" s="42" t="s">
        <v>69</v>
      </c>
      <c r="M155" s="43">
        <f aca="true" t="shared" si="87" ref="M155:V155">+M146+M150+M151+M152+M153</f>
        <v>6121</v>
      </c>
      <c r="N155" s="44">
        <f t="shared" si="87"/>
        <v>5830</v>
      </c>
      <c r="O155" s="43">
        <f t="shared" si="87"/>
        <v>11951</v>
      </c>
      <c r="P155" s="43">
        <f t="shared" si="87"/>
        <v>1200</v>
      </c>
      <c r="Q155" s="43">
        <f t="shared" si="87"/>
        <v>13151</v>
      </c>
      <c r="R155" s="43">
        <f t="shared" si="87"/>
        <v>6671</v>
      </c>
      <c r="S155" s="44">
        <f t="shared" si="87"/>
        <v>5818</v>
      </c>
      <c r="T155" s="43">
        <f t="shared" si="87"/>
        <v>12489</v>
      </c>
      <c r="U155" s="43">
        <f t="shared" si="87"/>
        <v>1107</v>
      </c>
      <c r="V155" s="43">
        <f t="shared" si="87"/>
        <v>13596</v>
      </c>
      <c r="W155" s="67">
        <f>(V155-Q155)/Q155*100</f>
        <v>3.3837730971028814</v>
      </c>
    </row>
    <row r="156" spans="12:23" ht="14.25" thickBot="1" thickTop="1">
      <c r="L156" s="42" t="s">
        <v>9</v>
      </c>
      <c r="M156" s="43">
        <f aca="true" t="shared" si="88" ref="M156:V156">+M146+M150+M154+M142</f>
        <v>8833</v>
      </c>
      <c r="N156" s="44">
        <f t="shared" si="88"/>
        <v>8661</v>
      </c>
      <c r="O156" s="43">
        <f t="shared" si="88"/>
        <v>17494</v>
      </c>
      <c r="P156" s="43">
        <f t="shared" si="88"/>
        <v>1687</v>
      </c>
      <c r="Q156" s="43">
        <f t="shared" si="88"/>
        <v>19181</v>
      </c>
      <c r="R156" s="43">
        <f t="shared" si="88"/>
        <v>9681</v>
      </c>
      <c r="S156" s="44">
        <f t="shared" si="88"/>
        <v>8861</v>
      </c>
      <c r="T156" s="43">
        <f t="shared" si="88"/>
        <v>18542</v>
      </c>
      <c r="U156" s="43">
        <f t="shared" si="88"/>
        <v>1623</v>
      </c>
      <c r="V156" s="43">
        <f t="shared" si="88"/>
        <v>20165</v>
      </c>
      <c r="W156" s="67">
        <f>(V156-Q156)/Q156*100</f>
        <v>5.130076638340024</v>
      </c>
    </row>
    <row r="157" ht="13.5" thickTop="1">
      <c r="L157" s="68" t="s">
        <v>67</v>
      </c>
    </row>
    <row r="158" spans="12:23" ht="12.75">
      <c r="L158" s="316" t="s">
        <v>51</v>
      </c>
      <c r="M158" s="316"/>
      <c r="N158" s="316"/>
      <c r="O158" s="316"/>
      <c r="P158" s="316"/>
      <c r="Q158" s="316"/>
      <c r="R158" s="316"/>
      <c r="S158" s="316"/>
      <c r="T158" s="316"/>
      <c r="U158" s="316"/>
      <c r="V158" s="316"/>
      <c r="W158" s="316"/>
    </row>
    <row r="159" spans="12:23" ht="15.75">
      <c r="L159" s="317" t="s">
        <v>52</v>
      </c>
      <c r="M159" s="317"/>
      <c r="N159" s="317"/>
      <c r="O159" s="317"/>
      <c r="P159" s="317"/>
      <c r="Q159" s="317"/>
      <c r="R159" s="317"/>
      <c r="S159" s="317"/>
      <c r="T159" s="317"/>
      <c r="U159" s="317"/>
      <c r="V159" s="317"/>
      <c r="W159" s="317"/>
    </row>
    <row r="160" ht="13.5" thickBot="1">
      <c r="W160" s="75" t="s">
        <v>43</v>
      </c>
    </row>
    <row r="161" spans="12:23" ht="17.25" thickBot="1" thickTop="1">
      <c r="L161" s="2"/>
      <c r="M161" s="324" t="s">
        <v>66</v>
      </c>
      <c r="N161" s="325"/>
      <c r="O161" s="325"/>
      <c r="P161" s="325"/>
      <c r="Q161" s="326"/>
      <c r="R161" s="327" t="s">
        <v>65</v>
      </c>
      <c r="S161" s="328"/>
      <c r="T161" s="328"/>
      <c r="U161" s="328"/>
      <c r="V161" s="329"/>
      <c r="W161" s="3" t="s">
        <v>4</v>
      </c>
    </row>
    <row r="162" spans="12:23" ht="13.5" thickTop="1">
      <c r="L162" s="4" t="s">
        <v>5</v>
      </c>
      <c r="M162" s="5"/>
      <c r="N162" s="9"/>
      <c r="O162" s="10"/>
      <c r="P162" s="11"/>
      <c r="Q162" s="12"/>
      <c r="R162" s="5"/>
      <c r="S162" s="9"/>
      <c r="T162" s="10"/>
      <c r="U162" s="11"/>
      <c r="V162" s="12"/>
      <c r="W162" s="8" t="s">
        <v>6</v>
      </c>
    </row>
    <row r="163" spans="12:23" ht="13.5" thickBot="1">
      <c r="L163" s="13"/>
      <c r="M163" s="17" t="s">
        <v>44</v>
      </c>
      <c r="N163" s="18" t="s">
        <v>45</v>
      </c>
      <c r="O163" s="19" t="s">
        <v>46</v>
      </c>
      <c r="P163" s="20" t="s">
        <v>13</v>
      </c>
      <c r="Q163" s="21" t="s">
        <v>9</v>
      </c>
      <c r="R163" s="17" t="s">
        <v>44</v>
      </c>
      <c r="S163" s="18" t="s">
        <v>45</v>
      </c>
      <c r="T163" s="19" t="s">
        <v>46</v>
      </c>
      <c r="U163" s="20" t="s">
        <v>13</v>
      </c>
      <c r="V163" s="21" t="s">
        <v>9</v>
      </c>
      <c r="W163" s="16"/>
    </row>
    <row r="164" spans="12:23" ht="3.75" customHeight="1" thickTop="1">
      <c r="L164" s="4"/>
      <c r="M164" s="26"/>
      <c r="N164" s="27"/>
      <c r="O164" s="28"/>
      <c r="P164" s="29"/>
      <c r="Q164" s="30"/>
      <c r="R164" s="26"/>
      <c r="S164" s="27"/>
      <c r="T164" s="28"/>
      <c r="U164" s="29"/>
      <c r="V164" s="31"/>
      <c r="W164" s="11"/>
    </row>
    <row r="165" spans="12:23" ht="12.75">
      <c r="L165" s="4" t="s">
        <v>14</v>
      </c>
      <c r="M165" s="32">
        <v>0</v>
      </c>
      <c r="N165" s="39">
        <v>0</v>
      </c>
      <c r="O165" s="36">
        <f>M165+N165</f>
        <v>0</v>
      </c>
      <c r="P165" s="37">
        <v>0</v>
      </c>
      <c r="Q165" s="38">
        <f>O165+P165</f>
        <v>0</v>
      </c>
      <c r="R165" s="32">
        <v>0</v>
      </c>
      <c r="S165" s="39">
        <v>0</v>
      </c>
      <c r="T165" s="36">
        <v>0</v>
      </c>
      <c r="U165" s="37">
        <v>0</v>
      </c>
      <c r="V165" s="34">
        <f>T165+U165</f>
        <v>0</v>
      </c>
      <c r="W165" s="35">
        <v>0</v>
      </c>
    </row>
    <row r="166" spans="12:23" ht="12.75">
      <c r="L166" s="4" t="s">
        <v>15</v>
      </c>
      <c r="M166" s="32">
        <v>0</v>
      </c>
      <c r="N166" s="39">
        <v>0</v>
      </c>
      <c r="O166" s="36">
        <f>M166+N166</f>
        <v>0</v>
      </c>
      <c r="P166" s="37">
        <v>0</v>
      </c>
      <c r="Q166" s="38">
        <f>O166+P166</f>
        <v>0</v>
      </c>
      <c r="R166" s="32">
        <v>0</v>
      </c>
      <c r="S166" s="39">
        <v>0</v>
      </c>
      <c r="T166" s="36">
        <v>0</v>
      </c>
      <c r="U166" s="37">
        <v>0</v>
      </c>
      <c r="V166" s="34">
        <f>T166+U166</f>
        <v>0</v>
      </c>
      <c r="W166" s="35">
        <v>0</v>
      </c>
    </row>
    <row r="167" spans="12:23" ht="13.5" thickBot="1">
      <c r="L167" s="13" t="s">
        <v>16</v>
      </c>
      <c r="M167" s="32">
        <v>0</v>
      </c>
      <c r="N167" s="39">
        <v>4</v>
      </c>
      <c r="O167" s="36">
        <f>M167+N167</f>
        <v>4</v>
      </c>
      <c r="P167" s="37">
        <v>0</v>
      </c>
      <c r="Q167" s="38">
        <f>O167+P167</f>
        <v>4</v>
      </c>
      <c r="R167" s="32">
        <v>0</v>
      </c>
      <c r="S167" s="39">
        <v>0</v>
      </c>
      <c r="T167" s="36">
        <f>SUM(R167:S167)</f>
        <v>0</v>
      </c>
      <c r="U167" s="37">
        <v>0</v>
      </c>
      <c r="V167" s="34">
        <f>T167+U167</f>
        <v>0</v>
      </c>
      <c r="W167" s="35">
        <v>0</v>
      </c>
    </row>
    <row r="168" spans="12:23" ht="14.25" thickBot="1" thickTop="1">
      <c r="L168" s="42" t="s">
        <v>59</v>
      </c>
      <c r="M168" s="43">
        <f aca="true" t="shared" si="89" ref="M168:V168">+M165+M166+M167</f>
        <v>0</v>
      </c>
      <c r="N168" s="44">
        <f t="shared" si="89"/>
        <v>4</v>
      </c>
      <c r="O168" s="43">
        <f t="shared" si="89"/>
        <v>4</v>
      </c>
      <c r="P168" s="43">
        <f t="shared" si="89"/>
        <v>0</v>
      </c>
      <c r="Q168" s="43">
        <f t="shared" si="89"/>
        <v>4</v>
      </c>
      <c r="R168" s="43">
        <f t="shared" si="89"/>
        <v>0</v>
      </c>
      <c r="S168" s="44">
        <f t="shared" si="89"/>
        <v>0</v>
      </c>
      <c r="T168" s="43">
        <f t="shared" si="89"/>
        <v>0</v>
      </c>
      <c r="U168" s="43">
        <f t="shared" si="89"/>
        <v>0</v>
      </c>
      <c r="V168" s="43">
        <f t="shared" si="89"/>
        <v>0</v>
      </c>
      <c r="W168" s="57">
        <f>+W180+W165+W166</f>
        <v>0</v>
      </c>
    </row>
    <row r="169" spans="12:23" ht="13.5" thickTop="1">
      <c r="L169" s="4" t="s">
        <v>18</v>
      </c>
      <c r="M169" s="32">
        <v>0</v>
      </c>
      <c r="N169" s="39">
        <v>0</v>
      </c>
      <c r="O169" s="36">
        <f>M169+N169</f>
        <v>0</v>
      </c>
      <c r="P169" s="37">
        <v>0</v>
      </c>
      <c r="Q169" s="38">
        <f>O169+P169</f>
        <v>0</v>
      </c>
      <c r="R169" s="32">
        <v>0</v>
      </c>
      <c r="S169" s="39">
        <v>0</v>
      </c>
      <c r="T169" s="36">
        <f>R169+S169</f>
        <v>0</v>
      </c>
      <c r="U169" s="37">
        <v>0</v>
      </c>
      <c r="V169" s="34">
        <f>T169+U169</f>
        <v>0</v>
      </c>
      <c r="W169" s="35">
        <v>0</v>
      </c>
    </row>
    <row r="170" spans="12:23" ht="12.75">
      <c r="L170" s="4" t="s">
        <v>19</v>
      </c>
      <c r="M170" s="32">
        <v>0</v>
      </c>
      <c r="N170" s="39">
        <v>0</v>
      </c>
      <c r="O170" s="36">
        <f>M170+N170</f>
        <v>0</v>
      </c>
      <c r="P170" s="37">
        <v>0</v>
      </c>
      <c r="Q170" s="38">
        <f>O170+P170</f>
        <v>0</v>
      </c>
      <c r="R170" s="32">
        <v>0</v>
      </c>
      <c r="S170" s="39">
        <v>0</v>
      </c>
      <c r="T170" s="36">
        <f>R170+S170</f>
        <v>0</v>
      </c>
      <c r="U170" s="37">
        <v>0</v>
      </c>
      <c r="V170" s="34">
        <f>T170+U170</f>
        <v>0</v>
      </c>
      <c r="W170" s="35">
        <v>0</v>
      </c>
    </row>
    <row r="171" spans="12:23" ht="13.5" thickBot="1">
      <c r="L171" s="4" t="s">
        <v>20</v>
      </c>
      <c r="M171" s="32">
        <v>0</v>
      </c>
      <c r="N171" s="39">
        <v>0</v>
      </c>
      <c r="O171" s="36">
        <f>+N171+M171</f>
        <v>0</v>
      </c>
      <c r="P171" s="37">
        <v>0</v>
      </c>
      <c r="Q171" s="38">
        <f>O171+P171</f>
        <v>0</v>
      </c>
      <c r="R171" s="32">
        <v>0</v>
      </c>
      <c r="S171" s="39">
        <v>0</v>
      </c>
      <c r="T171" s="36">
        <f>+S171+R171</f>
        <v>0</v>
      </c>
      <c r="U171" s="37">
        <v>0</v>
      </c>
      <c r="V171" s="34">
        <f>+U171+T171</f>
        <v>0</v>
      </c>
      <c r="W171" s="35">
        <v>0</v>
      </c>
    </row>
    <row r="172" spans="12:23" ht="14.25" thickBot="1" thickTop="1">
      <c r="L172" s="47" t="s">
        <v>21</v>
      </c>
      <c r="M172" s="48">
        <f aca="true" t="shared" si="90" ref="M172:V172">M170+M169+M171</f>
        <v>0</v>
      </c>
      <c r="N172" s="52">
        <f t="shared" si="90"/>
        <v>0</v>
      </c>
      <c r="O172" s="52">
        <f t="shared" si="90"/>
        <v>0</v>
      </c>
      <c r="P172" s="50">
        <f t="shared" si="90"/>
        <v>0</v>
      </c>
      <c r="Q172" s="52">
        <f t="shared" si="90"/>
        <v>0</v>
      </c>
      <c r="R172" s="48">
        <f t="shared" si="90"/>
        <v>0</v>
      </c>
      <c r="S172" s="52">
        <f t="shared" si="90"/>
        <v>0</v>
      </c>
      <c r="T172" s="52">
        <f t="shared" si="90"/>
        <v>0</v>
      </c>
      <c r="U172" s="50">
        <f t="shared" si="90"/>
        <v>0</v>
      </c>
      <c r="V172" s="52">
        <f t="shared" si="90"/>
        <v>0</v>
      </c>
      <c r="W172" s="57">
        <v>0</v>
      </c>
    </row>
    <row r="173" spans="12:23" ht="13.5" thickTop="1">
      <c r="L173" s="4" t="s">
        <v>22</v>
      </c>
      <c r="M173" s="32">
        <v>0</v>
      </c>
      <c r="N173" s="39">
        <v>0</v>
      </c>
      <c r="O173" s="36">
        <f>SUM(M173:N173)</f>
        <v>0</v>
      </c>
      <c r="P173" s="37">
        <v>0</v>
      </c>
      <c r="Q173" s="38">
        <f>O173+P173</f>
        <v>0</v>
      </c>
      <c r="R173" s="32">
        <v>0</v>
      </c>
      <c r="S173" s="39">
        <v>0</v>
      </c>
      <c r="T173" s="36">
        <f>SUM(R173:S173)</f>
        <v>0</v>
      </c>
      <c r="U173" s="37">
        <v>0</v>
      </c>
      <c r="V173" s="34">
        <f>SUM(T173:U173)</f>
        <v>0</v>
      </c>
      <c r="W173" s="35">
        <v>0</v>
      </c>
    </row>
    <row r="174" spans="12:23" ht="12.75">
      <c r="L174" s="4" t="s">
        <v>23</v>
      </c>
      <c r="M174" s="32">
        <v>0</v>
      </c>
      <c r="N174" s="39">
        <v>0</v>
      </c>
      <c r="O174" s="36">
        <f>SUM(M174:N174)</f>
        <v>0</v>
      </c>
      <c r="P174" s="37">
        <v>0</v>
      </c>
      <c r="Q174" s="38">
        <f>O174+P174</f>
        <v>0</v>
      </c>
      <c r="R174" s="32">
        <v>0</v>
      </c>
      <c r="S174" s="39">
        <v>0</v>
      </c>
      <c r="T174" s="36">
        <f>SUM(R174:S174)</f>
        <v>0</v>
      </c>
      <c r="U174" s="37">
        <v>0</v>
      </c>
      <c r="V174" s="34">
        <f>SUM(T174:U174)</f>
        <v>0</v>
      </c>
      <c r="W174" s="35">
        <v>0</v>
      </c>
    </row>
    <row r="175" spans="12:23" ht="13.5" thickBot="1">
      <c r="L175" s="4" t="s">
        <v>24</v>
      </c>
      <c r="M175" s="32">
        <v>0</v>
      </c>
      <c r="N175" s="39">
        <v>0</v>
      </c>
      <c r="O175" s="54">
        <f>SUM(M175:N175)</f>
        <v>0</v>
      </c>
      <c r="P175" s="55">
        <v>0</v>
      </c>
      <c r="Q175" s="38">
        <f>O175+P175</f>
        <v>0</v>
      </c>
      <c r="R175" s="32">
        <v>0</v>
      </c>
      <c r="S175" s="39">
        <v>0</v>
      </c>
      <c r="T175" s="54">
        <v>0</v>
      </c>
      <c r="U175" s="55">
        <v>0</v>
      </c>
      <c r="V175" s="34">
        <f>SUM(T175:U175)</f>
        <v>0</v>
      </c>
      <c r="W175" s="35">
        <v>0</v>
      </c>
    </row>
    <row r="176" spans="12:23" ht="14.25" thickBot="1" thickTop="1">
      <c r="L176" s="47" t="s">
        <v>68</v>
      </c>
      <c r="M176" s="43">
        <f aca="true" t="shared" si="91" ref="M176:V176">M175+M173+M174</f>
        <v>0</v>
      </c>
      <c r="N176" s="44">
        <f t="shared" si="91"/>
        <v>0</v>
      </c>
      <c r="O176" s="43">
        <f t="shared" si="91"/>
        <v>0</v>
      </c>
      <c r="P176" s="43">
        <f t="shared" si="91"/>
        <v>0</v>
      </c>
      <c r="Q176" s="43">
        <f t="shared" si="91"/>
        <v>0</v>
      </c>
      <c r="R176" s="43">
        <f t="shared" si="91"/>
        <v>0</v>
      </c>
      <c r="S176" s="44">
        <f t="shared" si="91"/>
        <v>0</v>
      </c>
      <c r="T176" s="43">
        <f t="shared" si="91"/>
        <v>0</v>
      </c>
      <c r="U176" s="43">
        <f t="shared" si="91"/>
        <v>0</v>
      </c>
      <c r="V176" s="45">
        <f t="shared" si="91"/>
        <v>0</v>
      </c>
      <c r="W176" s="57">
        <v>0</v>
      </c>
    </row>
    <row r="177" spans="12:23" ht="13.5" thickTop="1">
      <c r="L177" s="4" t="s">
        <v>27</v>
      </c>
      <c r="M177" s="32">
        <v>0</v>
      </c>
      <c r="N177" s="39">
        <v>0</v>
      </c>
      <c r="O177" s="54">
        <f>M177+N177</f>
        <v>0</v>
      </c>
      <c r="P177" s="62">
        <v>0</v>
      </c>
      <c r="Q177" s="38">
        <f>O177+P177</f>
        <v>0</v>
      </c>
      <c r="R177" s="32">
        <v>0</v>
      </c>
      <c r="S177" s="39">
        <v>0</v>
      </c>
      <c r="T177" s="54">
        <f>SUM(R177:S177)</f>
        <v>0</v>
      </c>
      <c r="U177" s="62">
        <v>0</v>
      </c>
      <c r="V177" s="34">
        <f>T177+U177</f>
        <v>0</v>
      </c>
      <c r="W177" s="35">
        <v>0</v>
      </c>
    </row>
    <row r="178" spans="12:23" ht="12.75">
      <c r="L178" s="4" t="s">
        <v>28</v>
      </c>
      <c r="M178" s="32">
        <v>0</v>
      </c>
      <c r="N178" s="39">
        <v>0</v>
      </c>
      <c r="O178" s="54">
        <f>M178+N178</f>
        <v>0</v>
      </c>
      <c r="P178" s="37">
        <v>0</v>
      </c>
      <c r="Q178" s="38">
        <f>O178+P178</f>
        <v>0</v>
      </c>
      <c r="R178" s="32">
        <v>0</v>
      </c>
      <c r="S178" s="39">
        <v>0</v>
      </c>
      <c r="T178" s="54">
        <f>SUM(R178:S178)</f>
        <v>0</v>
      </c>
      <c r="U178" s="37">
        <v>0</v>
      </c>
      <c r="V178" s="54">
        <f>T178+U178</f>
        <v>0</v>
      </c>
      <c r="W178" s="35">
        <v>0</v>
      </c>
    </row>
    <row r="179" spans="12:23" ht="13.5" thickBot="1">
      <c r="L179" s="4" t="s">
        <v>29</v>
      </c>
      <c r="M179" s="32">
        <v>0</v>
      </c>
      <c r="N179" s="39">
        <v>0</v>
      </c>
      <c r="O179" s="36">
        <f>M179+N179</f>
        <v>0</v>
      </c>
      <c r="P179" s="55">
        <v>0</v>
      </c>
      <c r="Q179" s="38">
        <f>O179+P179</f>
        <v>0</v>
      </c>
      <c r="R179" s="32">
        <v>0</v>
      </c>
      <c r="S179" s="39">
        <v>0</v>
      </c>
      <c r="T179" s="36">
        <f>SUM(R179:S179)</f>
        <v>0</v>
      </c>
      <c r="U179" s="55">
        <v>0</v>
      </c>
      <c r="V179" s="34">
        <f>T179+U179</f>
        <v>0</v>
      </c>
      <c r="W179" s="35">
        <v>0</v>
      </c>
    </row>
    <row r="180" spans="12:23" ht="14.25" thickBot="1" thickTop="1">
      <c r="L180" s="42" t="s">
        <v>63</v>
      </c>
      <c r="M180" s="43">
        <f aca="true" t="shared" si="92" ref="M180:V180">+M177+M178+M179</f>
        <v>0</v>
      </c>
      <c r="N180" s="43">
        <f t="shared" si="92"/>
        <v>0</v>
      </c>
      <c r="O180" s="43">
        <f t="shared" si="92"/>
        <v>0</v>
      </c>
      <c r="P180" s="43">
        <f t="shared" si="92"/>
        <v>0</v>
      </c>
      <c r="Q180" s="43">
        <f t="shared" si="92"/>
        <v>0</v>
      </c>
      <c r="R180" s="43">
        <f t="shared" si="92"/>
        <v>0</v>
      </c>
      <c r="S180" s="44">
        <f t="shared" si="92"/>
        <v>0</v>
      </c>
      <c r="T180" s="43">
        <f t="shared" si="92"/>
        <v>0</v>
      </c>
      <c r="U180" s="43">
        <f t="shared" si="92"/>
        <v>0</v>
      </c>
      <c r="V180" s="43">
        <f t="shared" si="92"/>
        <v>0</v>
      </c>
      <c r="W180" s="57">
        <f>+W177+W178+W179</f>
        <v>0</v>
      </c>
    </row>
    <row r="181" spans="1:23" ht="14.25" thickBot="1" thickTop="1">
      <c r="A181" s="76"/>
      <c r="B181" s="302"/>
      <c r="C181" s="305"/>
      <c r="D181" s="305"/>
      <c r="E181" s="305"/>
      <c r="F181" s="305"/>
      <c r="G181" s="305"/>
      <c r="H181" s="305"/>
      <c r="I181" s="304"/>
      <c r="J181" s="76"/>
      <c r="L181" s="42" t="s">
        <v>69</v>
      </c>
      <c r="M181" s="43">
        <f aca="true" t="shared" si="93" ref="M181:V181">+M172+M176+M177+M178+M179</f>
        <v>0</v>
      </c>
      <c r="N181" s="44">
        <f t="shared" si="93"/>
        <v>0</v>
      </c>
      <c r="O181" s="43">
        <f t="shared" si="93"/>
        <v>0</v>
      </c>
      <c r="P181" s="43">
        <f t="shared" si="93"/>
        <v>0</v>
      </c>
      <c r="Q181" s="43">
        <f t="shared" si="93"/>
        <v>0</v>
      </c>
      <c r="R181" s="43">
        <f t="shared" si="93"/>
        <v>0</v>
      </c>
      <c r="S181" s="44">
        <f t="shared" si="93"/>
        <v>0</v>
      </c>
      <c r="T181" s="43">
        <f t="shared" si="93"/>
        <v>0</v>
      </c>
      <c r="U181" s="43">
        <f t="shared" si="93"/>
        <v>0</v>
      </c>
      <c r="V181" s="43">
        <f t="shared" si="93"/>
        <v>0</v>
      </c>
      <c r="W181" s="57">
        <v>0</v>
      </c>
    </row>
    <row r="182" spans="12:23" ht="14.25" thickBot="1" thickTop="1">
      <c r="L182" s="42" t="s">
        <v>9</v>
      </c>
      <c r="M182" s="43">
        <f aca="true" t="shared" si="94" ref="M182:V182">+M172+M176+M180+M168</f>
        <v>0</v>
      </c>
      <c r="N182" s="44">
        <f t="shared" si="94"/>
        <v>4</v>
      </c>
      <c r="O182" s="43">
        <f t="shared" si="94"/>
        <v>4</v>
      </c>
      <c r="P182" s="43">
        <f t="shared" si="94"/>
        <v>0</v>
      </c>
      <c r="Q182" s="43">
        <f t="shared" si="94"/>
        <v>4</v>
      </c>
      <c r="R182" s="43">
        <f t="shared" si="94"/>
        <v>0</v>
      </c>
      <c r="S182" s="44">
        <f t="shared" si="94"/>
        <v>0</v>
      </c>
      <c r="T182" s="43">
        <f t="shared" si="94"/>
        <v>0</v>
      </c>
      <c r="U182" s="43">
        <f t="shared" si="94"/>
        <v>0</v>
      </c>
      <c r="V182" s="43">
        <f t="shared" si="94"/>
        <v>0</v>
      </c>
      <c r="W182" s="57">
        <f>+W165+W166+W167</f>
        <v>0</v>
      </c>
    </row>
    <row r="183" ht="13.5" thickTop="1">
      <c r="L183" s="68" t="s">
        <v>67</v>
      </c>
    </row>
    <row r="184" spans="12:23" ht="12.75">
      <c r="L184" s="316" t="s">
        <v>53</v>
      </c>
      <c r="M184" s="316"/>
      <c r="N184" s="316"/>
      <c r="O184" s="316"/>
      <c r="P184" s="316"/>
      <c r="Q184" s="316"/>
      <c r="R184" s="316"/>
      <c r="S184" s="316"/>
      <c r="T184" s="316"/>
      <c r="U184" s="316"/>
      <c r="V184" s="316"/>
      <c r="W184" s="316"/>
    </row>
    <row r="185" spans="12:23" ht="15.75">
      <c r="L185" s="317" t="s">
        <v>54</v>
      </c>
      <c r="M185" s="317"/>
      <c r="N185" s="317"/>
      <c r="O185" s="317"/>
      <c r="P185" s="317"/>
      <c r="Q185" s="317"/>
      <c r="R185" s="317"/>
      <c r="S185" s="317"/>
      <c r="T185" s="317"/>
      <c r="U185" s="317"/>
      <c r="V185" s="317"/>
      <c r="W185" s="317"/>
    </row>
    <row r="186" ht="13.5" thickBot="1">
      <c r="W186" s="75" t="s">
        <v>43</v>
      </c>
    </row>
    <row r="187" spans="12:23" ht="17.25" thickBot="1" thickTop="1">
      <c r="L187" s="2"/>
      <c r="M187" s="324" t="s">
        <v>66</v>
      </c>
      <c r="N187" s="325"/>
      <c r="O187" s="325"/>
      <c r="P187" s="325"/>
      <c r="Q187" s="326"/>
      <c r="R187" s="327" t="s">
        <v>65</v>
      </c>
      <c r="S187" s="328"/>
      <c r="T187" s="328"/>
      <c r="U187" s="328"/>
      <c r="V187" s="329"/>
      <c r="W187" s="3" t="s">
        <v>4</v>
      </c>
    </row>
    <row r="188" spans="12:23" ht="13.5" thickTop="1">
      <c r="L188" s="4" t="s">
        <v>5</v>
      </c>
      <c r="M188" s="5"/>
      <c r="N188" s="9"/>
      <c r="O188" s="10"/>
      <c r="P188" s="11"/>
      <c r="Q188" s="12"/>
      <c r="R188" s="5"/>
      <c r="S188" s="9"/>
      <c r="T188" s="10"/>
      <c r="U188" s="11"/>
      <c r="V188" s="12"/>
      <c r="W188" s="8" t="s">
        <v>6</v>
      </c>
    </row>
    <row r="189" spans="12:23" ht="13.5" thickBot="1">
      <c r="L189" s="13"/>
      <c r="M189" s="17" t="s">
        <v>44</v>
      </c>
      <c r="N189" s="18" t="s">
        <v>45</v>
      </c>
      <c r="O189" s="19" t="s">
        <v>46</v>
      </c>
      <c r="P189" s="20" t="s">
        <v>13</v>
      </c>
      <c r="Q189" s="21" t="s">
        <v>9</v>
      </c>
      <c r="R189" s="17" t="s">
        <v>44</v>
      </c>
      <c r="S189" s="18" t="s">
        <v>45</v>
      </c>
      <c r="T189" s="19" t="s">
        <v>46</v>
      </c>
      <c r="U189" s="20" t="s">
        <v>13</v>
      </c>
      <c r="V189" s="21" t="s">
        <v>9</v>
      </c>
      <c r="W189" s="16"/>
    </row>
    <row r="190" spans="12:23" ht="4.5" customHeight="1" thickTop="1">
      <c r="L190" s="4"/>
      <c r="M190" s="26"/>
      <c r="N190" s="27"/>
      <c r="O190" s="28"/>
      <c r="P190" s="29"/>
      <c r="Q190" s="30"/>
      <c r="R190" s="26"/>
      <c r="S190" s="27"/>
      <c r="T190" s="28"/>
      <c r="U190" s="29"/>
      <c r="V190" s="31"/>
      <c r="W190" s="11"/>
    </row>
    <row r="191" spans="12:23" ht="12.75">
      <c r="L191" s="4" t="s">
        <v>14</v>
      </c>
      <c r="M191" s="32">
        <v>0</v>
      </c>
      <c r="N191" s="39">
        <v>0</v>
      </c>
      <c r="O191" s="36">
        <f>M191+N191</f>
        <v>0</v>
      </c>
      <c r="P191" s="37">
        <v>0</v>
      </c>
      <c r="Q191" s="38">
        <f>O191+P191</f>
        <v>0</v>
      </c>
      <c r="R191" s="32">
        <v>0</v>
      </c>
      <c r="S191" s="39">
        <v>0</v>
      </c>
      <c r="T191" s="36">
        <f>R191+S191</f>
        <v>0</v>
      </c>
      <c r="U191" s="37">
        <v>0</v>
      </c>
      <c r="V191" s="34">
        <f>T191+U191</f>
        <v>0</v>
      </c>
      <c r="W191" s="35">
        <v>0</v>
      </c>
    </row>
    <row r="192" spans="12:23" ht="12.75">
      <c r="L192" s="4" t="s">
        <v>15</v>
      </c>
      <c r="M192" s="32">
        <v>0</v>
      </c>
      <c r="N192" s="39">
        <v>0</v>
      </c>
      <c r="O192" s="36">
        <f>M192+N192</f>
        <v>0</v>
      </c>
      <c r="P192" s="37">
        <v>0</v>
      </c>
      <c r="Q192" s="38">
        <f>O192+P192</f>
        <v>0</v>
      </c>
      <c r="R192" s="32">
        <v>0</v>
      </c>
      <c r="S192" s="39">
        <v>0</v>
      </c>
      <c r="T192" s="36">
        <f>R192+S192</f>
        <v>0</v>
      </c>
      <c r="U192" s="37">
        <v>0</v>
      </c>
      <c r="V192" s="34">
        <f>T192+U192</f>
        <v>0</v>
      </c>
      <c r="W192" s="35">
        <v>0</v>
      </c>
    </row>
    <row r="193" spans="12:23" ht="13.5" thickBot="1">
      <c r="L193" s="13" t="s">
        <v>16</v>
      </c>
      <c r="M193" s="32">
        <v>0</v>
      </c>
      <c r="N193" s="39">
        <v>0</v>
      </c>
      <c r="O193" s="36">
        <f>M193+N193</f>
        <v>0</v>
      </c>
      <c r="P193" s="37">
        <v>0</v>
      </c>
      <c r="Q193" s="38">
        <f>O193+P193</f>
        <v>0</v>
      </c>
      <c r="R193" s="32">
        <v>0</v>
      </c>
      <c r="S193" s="39">
        <v>0</v>
      </c>
      <c r="T193" s="36">
        <f>R193+S193</f>
        <v>0</v>
      </c>
      <c r="U193" s="37">
        <v>0</v>
      </c>
      <c r="V193" s="34">
        <f>T193+U193</f>
        <v>0</v>
      </c>
      <c r="W193" s="35">
        <v>0</v>
      </c>
    </row>
    <row r="194" spans="12:23" ht="14.25" thickBot="1" thickTop="1">
      <c r="L194" s="42" t="s">
        <v>59</v>
      </c>
      <c r="M194" s="43">
        <f aca="true" t="shared" si="95" ref="M194:V194">+M191+M192+M193</f>
        <v>0</v>
      </c>
      <c r="N194" s="44">
        <f t="shared" si="95"/>
        <v>0</v>
      </c>
      <c r="O194" s="43">
        <f t="shared" si="95"/>
        <v>0</v>
      </c>
      <c r="P194" s="43">
        <f t="shared" si="95"/>
        <v>0</v>
      </c>
      <c r="Q194" s="43">
        <f t="shared" si="95"/>
        <v>0</v>
      </c>
      <c r="R194" s="43">
        <f t="shared" si="95"/>
        <v>0</v>
      </c>
      <c r="S194" s="44">
        <f t="shared" si="95"/>
        <v>0</v>
      </c>
      <c r="T194" s="43">
        <f t="shared" si="95"/>
        <v>0</v>
      </c>
      <c r="U194" s="43">
        <f t="shared" si="95"/>
        <v>0</v>
      </c>
      <c r="V194" s="43">
        <f t="shared" si="95"/>
        <v>0</v>
      </c>
      <c r="W194" s="57">
        <f>+W206+W191+W192</f>
        <v>0</v>
      </c>
    </row>
    <row r="195" spans="12:23" ht="13.5" thickTop="1">
      <c r="L195" s="4" t="s">
        <v>18</v>
      </c>
      <c r="M195" s="32">
        <v>0</v>
      </c>
      <c r="N195" s="39">
        <v>0</v>
      </c>
      <c r="O195" s="36">
        <f>M195+N195</f>
        <v>0</v>
      </c>
      <c r="P195" s="37">
        <v>0</v>
      </c>
      <c r="Q195" s="38">
        <f>O195+P195</f>
        <v>0</v>
      </c>
      <c r="R195" s="32">
        <v>0</v>
      </c>
      <c r="S195" s="39">
        <v>0</v>
      </c>
      <c r="T195" s="36">
        <f>R195+S195</f>
        <v>0</v>
      </c>
      <c r="U195" s="37">
        <v>0</v>
      </c>
      <c r="V195" s="34">
        <f>T195+U195</f>
        <v>0</v>
      </c>
      <c r="W195" s="35">
        <v>0</v>
      </c>
    </row>
    <row r="196" spans="12:23" ht="12.75">
      <c r="L196" s="4" t="s">
        <v>19</v>
      </c>
      <c r="M196" s="32">
        <v>0</v>
      </c>
      <c r="N196" s="39">
        <v>0</v>
      </c>
      <c r="O196" s="36">
        <f>M196+N196</f>
        <v>0</v>
      </c>
      <c r="P196" s="37">
        <v>0</v>
      </c>
      <c r="Q196" s="38">
        <f>O196+P196</f>
        <v>0</v>
      </c>
      <c r="R196" s="32">
        <v>0</v>
      </c>
      <c r="S196" s="39">
        <v>0</v>
      </c>
      <c r="T196" s="36">
        <f>R196+S196</f>
        <v>0</v>
      </c>
      <c r="U196" s="37">
        <v>0</v>
      </c>
      <c r="V196" s="34">
        <f>T196+U196</f>
        <v>0</v>
      </c>
      <c r="W196" s="35">
        <v>0</v>
      </c>
    </row>
    <row r="197" spans="12:23" ht="13.5" thickBot="1">
      <c r="L197" s="4" t="s">
        <v>20</v>
      </c>
      <c r="M197" s="32">
        <v>0</v>
      </c>
      <c r="N197" s="39">
        <v>0</v>
      </c>
      <c r="O197" s="36">
        <f>M197+N197</f>
        <v>0</v>
      </c>
      <c r="P197" s="37">
        <v>0</v>
      </c>
      <c r="Q197" s="38">
        <f>O197+P197</f>
        <v>0</v>
      </c>
      <c r="R197" s="32">
        <v>0</v>
      </c>
      <c r="S197" s="39">
        <v>0</v>
      </c>
      <c r="T197" s="36">
        <f>R197+S197</f>
        <v>0</v>
      </c>
      <c r="U197" s="37">
        <v>0</v>
      </c>
      <c r="V197" s="34">
        <f>T197+U197</f>
        <v>0</v>
      </c>
      <c r="W197" s="35">
        <v>0</v>
      </c>
    </row>
    <row r="198" spans="12:23" ht="14.25" thickBot="1" thickTop="1">
      <c r="L198" s="47" t="s">
        <v>57</v>
      </c>
      <c r="M198" s="48">
        <f aca="true" t="shared" si="96" ref="M198:V198">M196+M195+M197</f>
        <v>0</v>
      </c>
      <c r="N198" s="49">
        <f t="shared" si="96"/>
        <v>0</v>
      </c>
      <c r="O198" s="52">
        <f t="shared" si="96"/>
        <v>0</v>
      </c>
      <c r="P198" s="50">
        <f t="shared" si="96"/>
        <v>0</v>
      </c>
      <c r="Q198" s="111">
        <f t="shared" si="96"/>
        <v>0</v>
      </c>
      <c r="R198" s="48">
        <f t="shared" si="96"/>
        <v>0</v>
      </c>
      <c r="S198" s="49">
        <f t="shared" si="96"/>
        <v>0</v>
      </c>
      <c r="T198" s="50">
        <f t="shared" si="96"/>
        <v>0</v>
      </c>
      <c r="U198" s="50">
        <f t="shared" si="96"/>
        <v>0</v>
      </c>
      <c r="V198" s="50">
        <f t="shared" si="96"/>
        <v>0</v>
      </c>
      <c r="W198" s="57">
        <v>0</v>
      </c>
    </row>
    <row r="199" spans="12:23" ht="13.5" thickTop="1">
      <c r="L199" s="4" t="s">
        <v>22</v>
      </c>
      <c r="M199" s="32">
        <v>0</v>
      </c>
      <c r="N199" s="39">
        <v>0</v>
      </c>
      <c r="O199" s="36">
        <f>SUM(M199:N199)</f>
        <v>0</v>
      </c>
      <c r="P199" s="37">
        <v>0</v>
      </c>
      <c r="Q199" s="38">
        <f>O199+P199</f>
        <v>0</v>
      </c>
      <c r="R199" s="32">
        <v>0</v>
      </c>
      <c r="S199" s="39">
        <v>0</v>
      </c>
      <c r="T199" s="36">
        <f>SUM(R199:S199)</f>
        <v>0</v>
      </c>
      <c r="U199" s="37">
        <v>0</v>
      </c>
      <c r="V199" s="34">
        <f>SUM(T199:U199)</f>
        <v>0</v>
      </c>
      <c r="W199" s="35">
        <v>0</v>
      </c>
    </row>
    <row r="200" spans="12:23" ht="12.75">
      <c r="L200" s="4" t="s">
        <v>23</v>
      </c>
      <c r="M200" s="32">
        <v>0</v>
      </c>
      <c r="N200" s="232">
        <v>0</v>
      </c>
      <c r="O200" s="36">
        <f>SUM(M200:N200)</f>
        <v>0</v>
      </c>
      <c r="P200" s="37">
        <v>0</v>
      </c>
      <c r="Q200" s="38">
        <f>O200+P200</f>
        <v>0</v>
      </c>
      <c r="R200" s="32">
        <v>0</v>
      </c>
      <c r="S200" s="232">
        <v>0</v>
      </c>
      <c r="T200" s="36">
        <f>SUM(R200:S200)</f>
        <v>0</v>
      </c>
      <c r="U200" s="233">
        <v>0</v>
      </c>
      <c r="V200" s="234">
        <f>SUM(T200:U200)</f>
        <v>0</v>
      </c>
      <c r="W200" s="35">
        <v>0</v>
      </c>
    </row>
    <row r="201" spans="12:23" ht="13.5" thickBot="1">
      <c r="L201" s="4" t="s">
        <v>24</v>
      </c>
      <c r="M201" s="235">
        <v>0</v>
      </c>
      <c r="N201" s="232">
        <v>0</v>
      </c>
      <c r="O201" s="54">
        <f>SUM(M201:N201)</f>
        <v>0</v>
      </c>
      <c r="P201" s="55">
        <v>0</v>
      </c>
      <c r="Q201" s="38">
        <f>O201+P201</f>
        <v>0</v>
      </c>
      <c r="R201" s="235">
        <v>0</v>
      </c>
      <c r="S201" s="232">
        <v>0</v>
      </c>
      <c r="T201" s="236">
        <f>SUM(R201:S201)</f>
        <v>0</v>
      </c>
      <c r="U201" s="237">
        <v>0</v>
      </c>
      <c r="V201" s="234">
        <f>SUM(T201:U201)</f>
        <v>0</v>
      </c>
      <c r="W201" s="35">
        <v>0</v>
      </c>
    </row>
    <row r="202" spans="12:23" ht="14.25" thickBot="1" thickTop="1">
      <c r="L202" s="47" t="s">
        <v>68</v>
      </c>
      <c r="M202" s="238">
        <f aca="true" t="shared" si="97" ref="M202:V202">M201+M199+M200</f>
        <v>0</v>
      </c>
      <c r="N202" s="238">
        <f t="shared" si="97"/>
        <v>0</v>
      </c>
      <c r="O202" s="238">
        <f t="shared" si="97"/>
        <v>0</v>
      </c>
      <c r="P202" s="238">
        <f t="shared" si="97"/>
        <v>0</v>
      </c>
      <c r="Q202" s="238">
        <f t="shared" si="97"/>
        <v>0</v>
      </c>
      <c r="R202" s="43">
        <f t="shared" si="97"/>
        <v>0</v>
      </c>
      <c r="S202" s="44">
        <f t="shared" si="97"/>
        <v>0</v>
      </c>
      <c r="T202" s="43">
        <f t="shared" si="97"/>
        <v>0</v>
      </c>
      <c r="U202" s="43">
        <f t="shared" si="97"/>
        <v>0</v>
      </c>
      <c r="V202" s="43">
        <f t="shared" si="97"/>
        <v>0</v>
      </c>
      <c r="W202" s="57">
        <v>0</v>
      </c>
    </row>
    <row r="203" spans="12:23" ht="13.5" thickTop="1">
      <c r="L203" s="4" t="s">
        <v>27</v>
      </c>
      <c r="M203" s="32">
        <v>0</v>
      </c>
      <c r="N203" s="39">
        <v>0</v>
      </c>
      <c r="O203" s="54">
        <f>M203+N203</f>
        <v>0</v>
      </c>
      <c r="P203" s="62">
        <v>0</v>
      </c>
      <c r="Q203" s="38">
        <f>O203+P203</f>
        <v>0</v>
      </c>
      <c r="R203" s="32">
        <v>0</v>
      </c>
      <c r="S203" s="39">
        <v>0</v>
      </c>
      <c r="T203" s="54">
        <f>SUM(R203:S203)</f>
        <v>0</v>
      </c>
      <c r="U203" s="62">
        <v>0</v>
      </c>
      <c r="V203" s="34">
        <f>SUM(T203:U203)</f>
        <v>0</v>
      </c>
      <c r="W203" s="35">
        <v>0</v>
      </c>
    </row>
    <row r="204" spans="12:23" ht="12.75">
      <c r="L204" s="4" t="s">
        <v>28</v>
      </c>
      <c r="M204" s="32">
        <v>0</v>
      </c>
      <c r="N204" s="39">
        <v>0</v>
      </c>
      <c r="O204" s="54">
        <f>M204+N204</f>
        <v>0</v>
      </c>
      <c r="P204" s="37">
        <v>0</v>
      </c>
      <c r="Q204" s="38">
        <f>O204+P204</f>
        <v>0</v>
      </c>
      <c r="R204" s="32">
        <v>0</v>
      </c>
      <c r="S204" s="39">
        <v>0</v>
      </c>
      <c r="T204" s="54">
        <f>SUM(R204:S204)</f>
        <v>0</v>
      </c>
      <c r="U204" s="37">
        <v>0</v>
      </c>
      <c r="V204" s="34">
        <f>SUM(T204:U204)</f>
        <v>0</v>
      </c>
      <c r="W204" s="35">
        <v>0</v>
      </c>
    </row>
    <row r="205" spans="12:23" ht="13.5" thickBot="1">
      <c r="L205" s="4" t="s">
        <v>29</v>
      </c>
      <c r="M205" s="32">
        <v>0</v>
      </c>
      <c r="N205" s="39">
        <v>0</v>
      </c>
      <c r="O205" s="36">
        <f>M205+N205</f>
        <v>0</v>
      </c>
      <c r="P205" s="55">
        <v>0</v>
      </c>
      <c r="Q205" s="38">
        <f>O205+P205</f>
        <v>0</v>
      </c>
      <c r="R205" s="32">
        <v>0</v>
      </c>
      <c r="S205" s="39">
        <v>0</v>
      </c>
      <c r="T205" s="36">
        <f>SUM(R205:S205)</f>
        <v>0</v>
      </c>
      <c r="U205" s="55">
        <v>0</v>
      </c>
      <c r="V205" s="34">
        <f>SUM(T205:U205)</f>
        <v>0</v>
      </c>
      <c r="W205" s="35">
        <v>0</v>
      </c>
    </row>
    <row r="206" spans="12:23" ht="14.25" thickBot="1" thickTop="1">
      <c r="L206" s="42" t="s">
        <v>63</v>
      </c>
      <c r="M206" s="43">
        <f aca="true" t="shared" si="98" ref="M206:V206">+M203+M204+M205</f>
        <v>0</v>
      </c>
      <c r="N206" s="44">
        <f t="shared" si="98"/>
        <v>0</v>
      </c>
      <c r="O206" s="43">
        <f t="shared" si="98"/>
        <v>0</v>
      </c>
      <c r="P206" s="43">
        <f t="shared" si="98"/>
        <v>0</v>
      </c>
      <c r="Q206" s="46">
        <f t="shared" si="98"/>
        <v>0</v>
      </c>
      <c r="R206" s="43">
        <f t="shared" si="98"/>
        <v>0</v>
      </c>
      <c r="S206" s="44">
        <f t="shared" si="98"/>
        <v>0</v>
      </c>
      <c r="T206" s="43">
        <f t="shared" si="98"/>
        <v>0</v>
      </c>
      <c r="U206" s="43">
        <f t="shared" si="98"/>
        <v>0</v>
      </c>
      <c r="V206" s="45">
        <f t="shared" si="98"/>
        <v>0</v>
      </c>
      <c r="W206" s="57">
        <f>+W203+W204+W205</f>
        <v>0</v>
      </c>
    </row>
    <row r="207" spans="1:23" ht="14.25" thickBot="1" thickTop="1">
      <c r="A207" s="76"/>
      <c r="B207" s="302"/>
      <c r="C207" s="305"/>
      <c r="D207" s="305"/>
      <c r="E207" s="305"/>
      <c r="F207" s="305"/>
      <c r="G207" s="305"/>
      <c r="H207" s="305"/>
      <c r="I207" s="304"/>
      <c r="J207" s="76"/>
      <c r="L207" s="42" t="s">
        <v>69</v>
      </c>
      <c r="M207" s="43">
        <f aca="true" t="shared" si="99" ref="M207:V207">+M198+M202+M203+M204+M205</f>
        <v>0</v>
      </c>
      <c r="N207" s="44">
        <f t="shared" si="99"/>
        <v>0</v>
      </c>
      <c r="O207" s="43">
        <f t="shared" si="99"/>
        <v>0</v>
      </c>
      <c r="P207" s="43">
        <f t="shared" si="99"/>
        <v>0</v>
      </c>
      <c r="Q207" s="43">
        <f t="shared" si="99"/>
        <v>0</v>
      </c>
      <c r="R207" s="43">
        <f t="shared" si="99"/>
        <v>0</v>
      </c>
      <c r="S207" s="44">
        <f t="shared" si="99"/>
        <v>0</v>
      </c>
      <c r="T207" s="43">
        <f t="shared" si="99"/>
        <v>0</v>
      </c>
      <c r="U207" s="43">
        <f t="shared" si="99"/>
        <v>0</v>
      </c>
      <c r="V207" s="43">
        <f t="shared" si="99"/>
        <v>0</v>
      </c>
      <c r="W207" s="57">
        <v>0</v>
      </c>
    </row>
    <row r="208" spans="12:23" ht="14.25" thickBot="1" thickTop="1">
      <c r="L208" s="42" t="s">
        <v>9</v>
      </c>
      <c r="M208" s="43">
        <f aca="true" t="shared" si="100" ref="M208:V208">+M198+M202+M206+M194</f>
        <v>0</v>
      </c>
      <c r="N208" s="44">
        <f t="shared" si="100"/>
        <v>0</v>
      </c>
      <c r="O208" s="43">
        <f t="shared" si="100"/>
        <v>0</v>
      </c>
      <c r="P208" s="43">
        <f t="shared" si="100"/>
        <v>0</v>
      </c>
      <c r="Q208" s="43">
        <f t="shared" si="100"/>
        <v>0</v>
      </c>
      <c r="R208" s="43">
        <f t="shared" si="100"/>
        <v>0</v>
      </c>
      <c r="S208" s="44">
        <f t="shared" si="100"/>
        <v>0</v>
      </c>
      <c r="T208" s="43">
        <f t="shared" si="100"/>
        <v>0</v>
      </c>
      <c r="U208" s="43">
        <f t="shared" si="100"/>
        <v>0</v>
      </c>
      <c r="V208" s="43">
        <f t="shared" si="100"/>
        <v>0</v>
      </c>
      <c r="W208" s="57">
        <f>+W191+W192+W193</f>
        <v>0</v>
      </c>
    </row>
    <row r="209" ht="13.5" thickTop="1">
      <c r="L209" s="68" t="s">
        <v>67</v>
      </c>
    </row>
    <row r="210" spans="12:23" ht="12.75">
      <c r="L210" s="316" t="s">
        <v>55</v>
      </c>
      <c r="M210" s="316"/>
      <c r="N210" s="316"/>
      <c r="O210" s="316"/>
      <c r="P210" s="316"/>
      <c r="Q210" s="316"/>
      <c r="R210" s="316"/>
      <c r="S210" s="316"/>
      <c r="T210" s="316"/>
      <c r="U210" s="316"/>
      <c r="V210" s="316"/>
      <c r="W210" s="316"/>
    </row>
    <row r="211" spans="12:23" ht="15.75">
      <c r="L211" s="317" t="s">
        <v>62</v>
      </c>
      <c r="M211" s="317"/>
      <c r="N211" s="317"/>
      <c r="O211" s="317"/>
      <c r="P211" s="317"/>
      <c r="Q211" s="317"/>
      <c r="R211" s="317"/>
      <c r="S211" s="317"/>
      <c r="T211" s="317"/>
      <c r="U211" s="317"/>
      <c r="V211" s="317"/>
      <c r="W211" s="317"/>
    </row>
    <row r="212" ht="13.5" thickBot="1">
      <c r="W212" s="75" t="s">
        <v>43</v>
      </c>
    </row>
    <row r="213" spans="12:23" ht="17.25" thickBot="1" thickTop="1">
      <c r="L213" s="2"/>
      <c r="M213" s="324" t="s">
        <v>66</v>
      </c>
      <c r="N213" s="325"/>
      <c r="O213" s="325"/>
      <c r="P213" s="325"/>
      <c r="Q213" s="326"/>
      <c r="R213" s="327" t="s">
        <v>65</v>
      </c>
      <c r="S213" s="328"/>
      <c r="T213" s="328"/>
      <c r="U213" s="328"/>
      <c r="V213" s="329"/>
      <c r="W213" s="3" t="s">
        <v>4</v>
      </c>
    </row>
    <row r="214" spans="12:23" ht="13.5" thickTop="1">
      <c r="L214" s="4" t="s">
        <v>5</v>
      </c>
      <c r="M214" s="5"/>
      <c r="N214" s="9"/>
      <c r="O214" s="10"/>
      <c r="P214" s="11"/>
      <c r="Q214" s="12"/>
      <c r="R214" s="5"/>
      <c r="S214" s="9"/>
      <c r="T214" s="10"/>
      <c r="U214" s="11"/>
      <c r="V214" s="12"/>
      <c r="W214" s="8" t="s">
        <v>6</v>
      </c>
    </row>
    <row r="215" spans="12:23" ht="13.5" thickBot="1">
      <c r="L215" s="13"/>
      <c r="M215" s="17" t="s">
        <v>44</v>
      </c>
      <c r="N215" s="18" t="s">
        <v>45</v>
      </c>
      <c r="O215" s="19" t="s">
        <v>58</v>
      </c>
      <c r="P215" s="20" t="s">
        <v>13</v>
      </c>
      <c r="Q215" s="21" t="s">
        <v>9</v>
      </c>
      <c r="R215" s="17" t="s">
        <v>44</v>
      </c>
      <c r="S215" s="18" t="s">
        <v>45</v>
      </c>
      <c r="T215" s="19" t="s">
        <v>58</v>
      </c>
      <c r="U215" s="20" t="s">
        <v>13</v>
      </c>
      <c r="V215" s="21" t="s">
        <v>9</v>
      </c>
      <c r="W215" s="16"/>
    </row>
    <row r="216" spans="12:23" ht="5.25" customHeight="1" thickTop="1">
      <c r="L216" s="4"/>
      <c r="M216" s="26"/>
      <c r="N216" s="27"/>
      <c r="O216" s="28"/>
      <c r="P216" s="29"/>
      <c r="Q216" s="30"/>
      <c r="R216" s="26"/>
      <c r="S216" s="27"/>
      <c r="T216" s="28"/>
      <c r="U216" s="29"/>
      <c r="V216" s="31"/>
      <c r="W216" s="11"/>
    </row>
    <row r="217" spans="12:23" ht="12.75">
      <c r="L217" s="4" t="s">
        <v>14</v>
      </c>
      <c r="M217" s="32">
        <f aca="true" t="shared" si="101" ref="M217:V217">+M165+M191</f>
        <v>0</v>
      </c>
      <c r="N217" s="39">
        <f t="shared" si="101"/>
        <v>0</v>
      </c>
      <c r="O217" s="36">
        <f t="shared" si="101"/>
        <v>0</v>
      </c>
      <c r="P217" s="37">
        <f t="shared" si="101"/>
        <v>0</v>
      </c>
      <c r="Q217" s="38">
        <f t="shared" si="101"/>
        <v>0</v>
      </c>
      <c r="R217" s="32">
        <f t="shared" si="101"/>
        <v>0</v>
      </c>
      <c r="S217" s="39">
        <f t="shared" si="101"/>
        <v>0</v>
      </c>
      <c r="T217" s="36">
        <f t="shared" si="101"/>
        <v>0</v>
      </c>
      <c r="U217" s="37">
        <f t="shared" si="101"/>
        <v>0</v>
      </c>
      <c r="V217" s="34">
        <f t="shared" si="101"/>
        <v>0</v>
      </c>
      <c r="W217" s="35">
        <f>IF(Q217=0,0,((V217/Q217)-1)*100)</f>
        <v>0</v>
      </c>
    </row>
    <row r="218" spans="12:23" ht="12.75">
      <c r="L218" s="4" t="s">
        <v>15</v>
      </c>
      <c r="M218" s="32">
        <f>+M192+M166</f>
        <v>0</v>
      </c>
      <c r="N218" s="39">
        <f>+N192+N166</f>
        <v>0</v>
      </c>
      <c r="O218" s="36">
        <f>+O192+O166</f>
        <v>0</v>
      </c>
      <c r="P218" s="37">
        <f>+P192+P166</f>
        <v>0</v>
      </c>
      <c r="Q218" s="38">
        <f>+Q192+Q166</f>
        <v>0</v>
      </c>
      <c r="R218" s="32">
        <f aca="true" t="shared" si="102" ref="R218:V219">+R166+R192</f>
        <v>0</v>
      </c>
      <c r="S218" s="39">
        <f t="shared" si="102"/>
        <v>0</v>
      </c>
      <c r="T218" s="36">
        <f t="shared" si="102"/>
        <v>0</v>
      </c>
      <c r="U218" s="37">
        <f t="shared" si="102"/>
        <v>0</v>
      </c>
      <c r="V218" s="34">
        <f t="shared" si="102"/>
        <v>0</v>
      </c>
      <c r="W218" s="35">
        <f>IF(Q218=0,0,((V218/Q218)-1)*100)</f>
        <v>0</v>
      </c>
    </row>
    <row r="219" spans="12:23" ht="13.5" thickBot="1">
      <c r="L219" s="13" t="s">
        <v>16</v>
      </c>
      <c r="M219" s="32">
        <f>+M167+M193</f>
        <v>0</v>
      </c>
      <c r="N219" s="39">
        <f>+N193+N167</f>
        <v>4</v>
      </c>
      <c r="O219" s="36">
        <f>+O193+O167</f>
        <v>4</v>
      </c>
      <c r="P219" s="37">
        <f>+P193+P167</f>
        <v>0</v>
      </c>
      <c r="Q219" s="38">
        <f>+Q193+Q167</f>
        <v>4</v>
      </c>
      <c r="R219" s="32">
        <f t="shared" si="102"/>
        <v>0</v>
      </c>
      <c r="S219" s="39">
        <f t="shared" si="102"/>
        <v>0</v>
      </c>
      <c r="T219" s="36">
        <f t="shared" si="102"/>
        <v>0</v>
      </c>
      <c r="U219" s="37">
        <f t="shared" si="102"/>
        <v>0</v>
      </c>
      <c r="V219" s="34">
        <f t="shared" si="102"/>
        <v>0</v>
      </c>
      <c r="W219" s="66">
        <f>(V219-Q219)/Q219*100</f>
        <v>-100</v>
      </c>
    </row>
    <row r="220" spans="12:23" ht="14.25" thickBot="1" thickTop="1">
      <c r="L220" s="42" t="s">
        <v>59</v>
      </c>
      <c r="M220" s="43">
        <f aca="true" t="shared" si="103" ref="M220:V220">+M217+M218+M219</f>
        <v>0</v>
      </c>
      <c r="N220" s="44">
        <f t="shared" si="103"/>
        <v>4</v>
      </c>
      <c r="O220" s="43">
        <f t="shared" si="103"/>
        <v>4</v>
      </c>
      <c r="P220" s="43">
        <f t="shared" si="103"/>
        <v>0</v>
      </c>
      <c r="Q220" s="43">
        <f t="shared" si="103"/>
        <v>4</v>
      </c>
      <c r="R220" s="43">
        <f t="shared" si="103"/>
        <v>0</v>
      </c>
      <c r="S220" s="44">
        <f t="shared" si="103"/>
        <v>0</v>
      </c>
      <c r="T220" s="43">
        <f t="shared" si="103"/>
        <v>0</v>
      </c>
      <c r="U220" s="43">
        <f t="shared" si="103"/>
        <v>0</v>
      </c>
      <c r="V220" s="43">
        <f t="shared" si="103"/>
        <v>0</v>
      </c>
      <c r="W220" s="67">
        <f>(V220-Q220)/Q220*100</f>
        <v>-100</v>
      </c>
    </row>
    <row r="221" spans="12:23" ht="13.5" thickTop="1">
      <c r="L221" s="4" t="s">
        <v>18</v>
      </c>
      <c r="M221" s="32">
        <f aca="true" t="shared" si="104" ref="M221:V221">+M169+M195</f>
        <v>0</v>
      </c>
      <c r="N221" s="39">
        <f t="shared" si="104"/>
        <v>0</v>
      </c>
      <c r="O221" s="36">
        <f t="shared" si="104"/>
        <v>0</v>
      </c>
      <c r="P221" s="37">
        <f t="shared" si="104"/>
        <v>0</v>
      </c>
      <c r="Q221" s="38">
        <f t="shared" si="104"/>
        <v>0</v>
      </c>
      <c r="R221" s="32">
        <f t="shared" si="104"/>
        <v>0</v>
      </c>
      <c r="S221" s="39">
        <f t="shared" si="104"/>
        <v>0</v>
      </c>
      <c r="T221" s="36">
        <f t="shared" si="104"/>
        <v>0</v>
      </c>
      <c r="U221" s="37">
        <f t="shared" si="104"/>
        <v>0</v>
      </c>
      <c r="V221" s="34">
        <f t="shared" si="104"/>
        <v>0</v>
      </c>
      <c r="W221" s="35">
        <f aca="true" t="shared" si="105" ref="W221:W233">IF(Q221=0,0,((V221/Q221)-1)*100)</f>
        <v>0</v>
      </c>
    </row>
    <row r="222" spans="12:23" ht="12.75">
      <c r="L222" s="4" t="s">
        <v>19</v>
      </c>
      <c r="M222" s="32">
        <f>+M196+M170</f>
        <v>0</v>
      </c>
      <c r="N222" s="39">
        <f>+N196+N170</f>
        <v>0</v>
      </c>
      <c r="O222" s="36">
        <f>+O196+O170</f>
        <v>0</v>
      </c>
      <c r="P222" s="37">
        <f>+P196+P170</f>
        <v>0</v>
      </c>
      <c r="Q222" s="38">
        <f>+Q196+Q170</f>
        <v>0</v>
      </c>
      <c r="R222" s="32">
        <f>+R170+R196</f>
        <v>0</v>
      </c>
      <c r="S222" s="39">
        <f>+S170+S196</f>
        <v>0</v>
      </c>
      <c r="T222" s="36">
        <f>+T196+T170</f>
        <v>0</v>
      </c>
      <c r="U222" s="37">
        <f>+U170+U196</f>
        <v>0</v>
      </c>
      <c r="V222" s="34">
        <f>+V196+V170</f>
        <v>0</v>
      </c>
      <c r="W222" s="35">
        <f t="shared" si="105"/>
        <v>0</v>
      </c>
    </row>
    <row r="223" spans="12:23" ht="13.5" thickBot="1">
      <c r="L223" s="4" t="s">
        <v>20</v>
      </c>
      <c r="M223" s="32">
        <f>+M171+M197</f>
        <v>0</v>
      </c>
      <c r="N223" s="39">
        <f>+N171+N197</f>
        <v>0</v>
      </c>
      <c r="O223" s="36">
        <f>+O171+O197</f>
        <v>0</v>
      </c>
      <c r="P223" s="37">
        <f>+P171+P197</f>
        <v>0</v>
      </c>
      <c r="Q223" s="38">
        <f>+Q171+Q197</f>
        <v>0</v>
      </c>
      <c r="R223" s="32">
        <f>+R171+R197</f>
        <v>0</v>
      </c>
      <c r="S223" s="39">
        <f>+S171+S197</f>
        <v>0</v>
      </c>
      <c r="T223" s="36">
        <f>+T171+T197</f>
        <v>0</v>
      </c>
      <c r="U223" s="37">
        <f>+U171+U197</f>
        <v>0</v>
      </c>
      <c r="V223" s="34">
        <f>+V171+V197</f>
        <v>0</v>
      </c>
      <c r="W223" s="35">
        <f t="shared" si="105"/>
        <v>0</v>
      </c>
    </row>
    <row r="224" spans="12:23" ht="14.25" thickBot="1" thickTop="1">
      <c r="L224" s="47" t="s">
        <v>21</v>
      </c>
      <c r="M224" s="48">
        <f aca="true" t="shared" si="106" ref="M224:V224">+M221+M222+M223</f>
        <v>0</v>
      </c>
      <c r="N224" s="49">
        <f t="shared" si="106"/>
        <v>0</v>
      </c>
      <c r="O224" s="50">
        <f t="shared" si="106"/>
        <v>0</v>
      </c>
      <c r="P224" s="50">
        <f t="shared" si="106"/>
        <v>0</v>
      </c>
      <c r="Q224" s="48">
        <f t="shared" si="106"/>
        <v>0</v>
      </c>
      <c r="R224" s="48">
        <f t="shared" si="106"/>
        <v>0</v>
      </c>
      <c r="S224" s="49">
        <f t="shared" si="106"/>
        <v>0</v>
      </c>
      <c r="T224" s="50">
        <f t="shared" si="106"/>
        <v>0</v>
      </c>
      <c r="U224" s="50">
        <f t="shared" si="106"/>
        <v>0</v>
      </c>
      <c r="V224" s="50">
        <f t="shared" si="106"/>
        <v>0</v>
      </c>
      <c r="W224" s="239">
        <f t="shared" si="105"/>
        <v>0</v>
      </c>
    </row>
    <row r="225" spans="12:23" ht="13.5" thickTop="1">
      <c r="L225" s="4" t="s">
        <v>22</v>
      </c>
      <c r="M225" s="32">
        <f aca="true" t="shared" si="107" ref="M225:V225">+M173+M199</f>
        <v>0</v>
      </c>
      <c r="N225" s="39">
        <f t="shared" si="107"/>
        <v>0</v>
      </c>
      <c r="O225" s="36">
        <f t="shared" si="107"/>
        <v>0</v>
      </c>
      <c r="P225" s="37">
        <f t="shared" si="107"/>
        <v>0</v>
      </c>
      <c r="Q225" s="38">
        <f t="shared" si="107"/>
        <v>0</v>
      </c>
      <c r="R225" s="32">
        <f t="shared" si="107"/>
        <v>0</v>
      </c>
      <c r="S225" s="39">
        <f t="shared" si="107"/>
        <v>0</v>
      </c>
      <c r="T225" s="36">
        <f t="shared" si="107"/>
        <v>0</v>
      </c>
      <c r="U225" s="37">
        <f t="shared" si="107"/>
        <v>0</v>
      </c>
      <c r="V225" s="34">
        <f t="shared" si="107"/>
        <v>0</v>
      </c>
      <c r="W225" s="35">
        <f t="shared" si="105"/>
        <v>0</v>
      </c>
    </row>
    <row r="226" spans="12:23" ht="12.75">
      <c r="L226" s="4" t="s">
        <v>23</v>
      </c>
      <c r="M226" s="32">
        <f aca="true" t="shared" si="108" ref="M226:Q227">+M200+M174</f>
        <v>0</v>
      </c>
      <c r="N226" s="39">
        <f t="shared" si="108"/>
        <v>0</v>
      </c>
      <c r="O226" s="36">
        <f t="shared" si="108"/>
        <v>0</v>
      </c>
      <c r="P226" s="37">
        <f t="shared" si="108"/>
        <v>0</v>
      </c>
      <c r="Q226" s="38">
        <f t="shared" si="108"/>
        <v>0</v>
      </c>
      <c r="R226" s="32">
        <f aca="true" t="shared" si="109" ref="R226:V227">+R174+R200</f>
        <v>0</v>
      </c>
      <c r="S226" s="39">
        <f t="shared" si="109"/>
        <v>0</v>
      </c>
      <c r="T226" s="36">
        <f t="shared" si="109"/>
        <v>0</v>
      </c>
      <c r="U226" s="37">
        <f t="shared" si="109"/>
        <v>0</v>
      </c>
      <c r="V226" s="34">
        <f t="shared" si="109"/>
        <v>0</v>
      </c>
      <c r="W226" s="35">
        <f t="shared" si="105"/>
        <v>0</v>
      </c>
    </row>
    <row r="227" spans="12:23" ht="13.5" thickBot="1">
      <c r="L227" s="4" t="s">
        <v>24</v>
      </c>
      <c r="M227" s="32">
        <f t="shared" si="108"/>
        <v>0</v>
      </c>
      <c r="N227" s="39">
        <f t="shared" si="108"/>
        <v>0</v>
      </c>
      <c r="O227" s="36">
        <f t="shared" si="108"/>
        <v>0</v>
      </c>
      <c r="P227" s="37">
        <f t="shared" si="108"/>
        <v>0</v>
      </c>
      <c r="Q227" s="38">
        <f t="shared" si="108"/>
        <v>0</v>
      </c>
      <c r="R227" s="32">
        <f t="shared" si="109"/>
        <v>0</v>
      </c>
      <c r="S227" s="39">
        <f t="shared" si="109"/>
        <v>0</v>
      </c>
      <c r="T227" s="54">
        <f t="shared" si="109"/>
        <v>0</v>
      </c>
      <c r="U227" s="55">
        <f t="shared" si="109"/>
        <v>0</v>
      </c>
      <c r="V227" s="34">
        <f t="shared" si="109"/>
        <v>0</v>
      </c>
      <c r="W227" s="35">
        <f t="shared" si="105"/>
        <v>0</v>
      </c>
    </row>
    <row r="228" spans="12:23" ht="14.25" thickBot="1" thickTop="1">
      <c r="L228" s="47" t="s">
        <v>68</v>
      </c>
      <c r="M228" s="43">
        <f aca="true" t="shared" si="110" ref="M228:V228">M227+M225+M226</f>
        <v>0</v>
      </c>
      <c r="N228" s="149">
        <f t="shared" si="110"/>
        <v>0</v>
      </c>
      <c r="O228" s="150">
        <f t="shared" si="110"/>
        <v>0</v>
      </c>
      <c r="P228" s="43">
        <f t="shared" si="110"/>
        <v>0</v>
      </c>
      <c r="Q228" s="150">
        <f t="shared" si="110"/>
        <v>0</v>
      </c>
      <c r="R228" s="43">
        <f t="shared" si="110"/>
        <v>0</v>
      </c>
      <c r="S228" s="149">
        <f t="shared" si="110"/>
        <v>0</v>
      </c>
      <c r="T228" s="150">
        <f t="shared" si="110"/>
        <v>0</v>
      </c>
      <c r="U228" s="43">
        <f t="shared" si="110"/>
        <v>0</v>
      </c>
      <c r="V228" s="50">
        <f t="shared" si="110"/>
        <v>0</v>
      </c>
      <c r="W228" s="57">
        <f t="shared" si="105"/>
        <v>0</v>
      </c>
    </row>
    <row r="229" spans="12:23" ht="13.5" thickTop="1">
      <c r="L229" s="4" t="s">
        <v>27</v>
      </c>
      <c r="M229" s="32">
        <v>0</v>
      </c>
      <c r="N229" s="39">
        <f aca="true" t="shared" si="111" ref="N229:Q230">+N203+N177</f>
        <v>0</v>
      </c>
      <c r="O229" s="36">
        <f t="shared" si="111"/>
        <v>0</v>
      </c>
      <c r="P229" s="37">
        <f t="shared" si="111"/>
        <v>0</v>
      </c>
      <c r="Q229" s="38">
        <f t="shared" si="111"/>
        <v>0</v>
      </c>
      <c r="R229" s="32">
        <f aca="true" t="shared" si="112" ref="R229:V231">+R177+R203</f>
        <v>0</v>
      </c>
      <c r="S229" s="39">
        <f t="shared" si="112"/>
        <v>0</v>
      </c>
      <c r="T229" s="54">
        <f t="shared" si="112"/>
        <v>0</v>
      </c>
      <c r="U229" s="62">
        <f t="shared" si="112"/>
        <v>0</v>
      </c>
      <c r="V229" s="34">
        <f t="shared" si="112"/>
        <v>0</v>
      </c>
      <c r="W229" s="35">
        <f t="shared" si="105"/>
        <v>0</v>
      </c>
    </row>
    <row r="230" spans="12:23" ht="12" customHeight="1">
      <c r="L230" s="4" t="s">
        <v>28</v>
      </c>
      <c r="M230" s="32">
        <f>+M204+M178</f>
        <v>0</v>
      </c>
      <c r="N230" s="39">
        <f t="shared" si="111"/>
        <v>0</v>
      </c>
      <c r="O230" s="36">
        <f t="shared" si="111"/>
        <v>0</v>
      </c>
      <c r="P230" s="37">
        <f t="shared" si="111"/>
        <v>0</v>
      </c>
      <c r="Q230" s="38">
        <f t="shared" si="111"/>
        <v>0</v>
      </c>
      <c r="R230" s="32">
        <f t="shared" si="112"/>
        <v>0</v>
      </c>
      <c r="S230" s="39">
        <f t="shared" si="112"/>
        <v>0</v>
      </c>
      <c r="T230" s="54">
        <f t="shared" si="112"/>
        <v>0</v>
      </c>
      <c r="U230" s="37">
        <f t="shared" si="112"/>
        <v>0</v>
      </c>
      <c r="V230" s="34">
        <f t="shared" si="112"/>
        <v>0</v>
      </c>
      <c r="W230" s="35">
        <f t="shared" si="105"/>
        <v>0</v>
      </c>
    </row>
    <row r="231" spans="12:23" ht="13.5" thickBot="1">
      <c r="L231" s="4" t="s">
        <v>29</v>
      </c>
      <c r="M231" s="32">
        <f>+M179+M205</f>
        <v>0</v>
      </c>
      <c r="N231" s="39">
        <f>+N179+N205</f>
        <v>0</v>
      </c>
      <c r="O231" s="36">
        <f>+O179+O205</f>
        <v>0</v>
      </c>
      <c r="P231" s="55">
        <f>+P179+P205</f>
        <v>0</v>
      </c>
      <c r="Q231" s="38">
        <f>+Q179+Q205</f>
        <v>0</v>
      </c>
      <c r="R231" s="32">
        <f t="shared" si="112"/>
        <v>0</v>
      </c>
      <c r="S231" s="39">
        <f t="shared" si="112"/>
        <v>0</v>
      </c>
      <c r="T231" s="36">
        <f t="shared" si="112"/>
        <v>0</v>
      </c>
      <c r="U231" s="55">
        <f t="shared" si="112"/>
        <v>0</v>
      </c>
      <c r="V231" s="34">
        <f t="shared" si="112"/>
        <v>0</v>
      </c>
      <c r="W231" s="35">
        <f t="shared" si="105"/>
        <v>0</v>
      </c>
    </row>
    <row r="232" spans="12:23" ht="14.25" thickBot="1" thickTop="1">
      <c r="L232" s="42" t="s">
        <v>63</v>
      </c>
      <c r="M232" s="43">
        <f aca="true" t="shared" si="113" ref="M232:V232">+M229+M230+M231</f>
        <v>0</v>
      </c>
      <c r="N232" s="44">
        <f t="shared" si="113"/>
        <v>0</v>
      </c>
      <c r="O232" s="43">
        <f t="shared" si="113"/>
        <v>0</v>
      </c>
      <c r="P232" s="43">
        <f t="shared" si="113"/>
        <v>0</v>
      </c>
      <c r="Q232" s="46">
        <f t="shared" si="113"/>
        <v>0</v>
      </c>
      <c r="R232" s="43">
        <f t="shared" si="113"/>
        <v>0</v>
      </c>
      <c r="S232" s="44">
        <f t="shared" si="113"/>
        <v>0</v>
      </c>
      <c r="T232" s="43">
        <f t="shared" si="113"/>
        <v>0</v>
      </c>
      <c r="U232" s="43">
        <f t="shared" si="113"/>
        <v>0</v>
      </c>
      <c r="V232" s="45">
        <f t="shared" si="113"/>
        <v>0</v>
      </c>
      <c r="W232" s="57">
        <f t="shared" si="105"/>
        <v>0</v>
      </c>
    </row>
    <row r="233" spans="1:23" ht="14.25" thickBot="1" thickTop="1">
      <c r="A233" s="76"/>
      <c r="B233" s="302"/>
      <c r="C233" s="305"/>
      <c r="D233" s="305"/>
      <c r="E233" s="305"/>
      <c r="F233" s="305"/>
      <c r="G233" s="305"/>
      <c r="H233" s="305"/>
      <c r="I233" s="304"/>
      <c r="J233" s="76"/>
      <c r="L233" s="42" t="s">
        <v>69</v>
      </c>
      <c r="M233" s="43">
        <f aca="true" t="shared" si="114" ref="M233:V233">+M224+M228+M229+M230+M231</f>
        <v>0</v>
      </c>
      <c r="N233" s="44">
        <f t="shared" si="114"/>
        <v>0</v>
      </c>
      <c r="O233" s="43">
        <f t="shared" si="114"/>
        <v>0</v>
      </c>
      <c r="P233" s="43">
        <f t="shared" si="114"/>
        <v>0</v>
      </c>
      <c r="Q233" s="43">
        <f t="shared" si="114"/>
        <v>0</v>
      </c>
      <c r="R233" s="43">
        <f t="shared" si="114"/>
        <v>0</v>
      </c>
      <c r="S233" s="44">
        <f t="shared" si="114"/>
        <v>0</v>
      </c>
      <c r="T233" s="43">
        <f t="shared" si="114"/>
        <v>0</v>
      </c>
      <c r="U233" s="43">
        <f t="shared" si="114"/>
        <v>0</v>
      </c>
      <c r="V233" s="43">
        <f t="shared" si="114"/>
        <v>0</v>
      </c>
      <c r="W233" s="57">
        <f t="shared" si="105"/>
        <v>0</v>
      </c>
    </row>
    <row r="234" spans="12:23" ht="14.25" thickBot="1" thickTop="1">
      <c r="L234" s="42" t="s">
        <v>9</v>
      </c>
      <c r="M234" s="43">
        <f aca="true" t="shared" si="115" ref="M234:V234">+M224+M228+M232+M220</f>
        <v>0</v>
      </c>
      <c r="N234" s="44">
        <f t="shared" si="115"/>
        <v>4</v>
      </c>
      <c r="O234" s="43">
        <f t="shared" si="115"/>
        <v>4</v>
      </c>
      <c r="P234" s="43">
        <f t="shared" si="115"/>
        <v>0</v>
      </c>
      <c r="Q234" s="43">
        <f t="shared" si="115"/>
        <v>4</v>
      </c>
      <c r="R234" s="43">
        <f t="shared" si="115"/>
        <v>0</v>
      </c>
      <c r="S234" s="44">
        <f t="shared" si="115"/>
        <v>0</v>
      </c>
      <c r="T234" s="43">
        <f t="shared" si="115"/>
        <v>0</v>
      </c>
      <c r="U234" s="43">
        <f t="shared" si="115"/>
        <v>0</v>
      </c>
      <c r="V234" s="43">
        <f t="shared" si="115"/>
        <v>0</v>
      </c>
      <c r="W234" s="67">
        <f>(V234-Q234)/Q234*100</f>
        <v>-100</v>
      </c>
    </row>
    <row r="235" ht="13.5" thickTop="1">
      <c r="L235" s="68" t="s">
        <v>67</v>
      </c>
    </row>
  </sheetData>
  <sheetProtection/>
  <mergeCells count="48">
    <mergeCell ref="L132:W132"/>
    <mergeCell ref="L133:W133"/>
    <mergeCell ref="M135:Q135"/>
    <mergeCell ref="R135:V135"/>
    <mergeCell ref="L210:W210"/>
    <mergeCell ref="L211:W211"/>
    <mergeCell ref="M187:Q187"/>
    <mergeCell ref="R187:V187"/>
    <mergeCell ref="L106:W106"/>
    <mergeCell ref="L107:W107"/>
    <mergeCell ref="M109:Q109"/>
    <mergeCell ref="R109:V109"/>
    <mergeCell ref="L184:W184"/>
    <mergeCell ref="L185:W185"/>
    <mergeCell ref="L80:W80"/>
    <mergeCell ref="L81:W81"/>
    <mergeCell ref="M83:Q83"/>
    <mergeCell ref="R83:V83"/>
    <mergeCell ref="M213:Q213"/>
    <mergeCell ref="R213:V213"/>
    <mergeCell ref="L158:W158"/>
    <mergeCell ref="L159:W159"/>
    <mergeCell ref="M161:Q161"/>
    <mergeCell ref="R161:V161"/>
    <mergeCell ref="C57:E57"/>
    <mergeCell ref="F57:H57"/>
    <mergeCell ref="M57:Q57"/>
    <mergeCell ref="R57:V57"/>
    <mergeCell ref="B54:I54"/>
    <mergeCell ref="L54:W54"/>
    <mergeCell ref="B55:I55"/>
    <mergeCell ref="L55:W55"/>
    <mergeCell ref="B28:I28"/>
    <mergeCell ref="L28:W28"/>
    <mergeCell ref="B29:I29"/>
    <mergeCell ref="L29:W29"/>
    <mergeCell ref="C31:E31"/>
    <mergeCell ref="F31:H31"/>
    <mergeCell ref="M31:Q31"/>
    <mergeCell ref="R31:V31"/>
    <mergeCell ref="B2:I2"/>
    <mergeCell ref="L2:W2"/>
    <mergeCell ref="B3:I3"/>
    <mergeCell ref="L3:W3"/>
    <mergeCell ref="C5:E5"/>
    <mergeCell ref="F5:H5"/>
    <mergeCell ref="M5:Q5"/>
    <mergeCell ref="R5:V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&amp;LMonthly Air Transport Statistics : Phuket International Airport</oddHeader>
    <oddFooter>&amp;LAir Transport Information Division, Corporate Strategy Department&amp;C&amp;D&amp;R&amp;T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35"/>
  <sheetViews>
    <sheetView zoomScalePageLayoutView="0" workbookViewId="0" topLeftCell="M207">
      <selection activeCell="W217" sqref="W217:W234"/>
    </sheetView>
  </sheetViews>
  <sheetFormatPr defaultColWidth="7.00390625" defaultRowHeight="23.25"/>
  <cols>
    <col min="1" max="1" width="7.00390625" style="1" customWidth="1"/>
    <col min="2" max="2" width="12.421875" style="1" customWidth="1"/>
    <col min="3" max="3" width="11.57421875" style="1" customWidth="1"/>
    <col min="4" max="4" width="11.421875" style="1" customWidth="1"/>
    <col min="5" max="5" width="9.8515625" style="1" customWidth="1"/>
    <col min="6" max="6" width="10.8515625" style="1" customWidth="1"/>
    <col min="7" max="7" width="11.140625" style="1" customWidth="1"/>
    <col min="8" max="8" width="11.28125" style="1" customWidth="1"/>
    <col min="9" max="9" width="8.7109375" style="1" customWidth="1"/>
    <col min="10" max="11" width="7.00390625" style="1" customWidth="1"/>
    <col min="12" max="12" width="13.00390625" style="1" customWidth="1"/>
    <col min="13" max="13" width="11.28125" style="1" customWidth="1"/>
    <col min="14" max="14" width="11.7109375" style="1" customWidth="1"/>
    <col min="15" max="15" width="12.57421875" style="1" customWidth="1"/>
    <col min="16" max="16" width="10.00390625" style="1" customWidth="1"/>
    <col min="17" max="17" width="12.7109375" style="1" customWidth="1"/>
    <col min="18" max="18" width="10.28125" style="1" customWidth="1"/>
    <col min="19" max="19" width="10.140625" style="1" customWidth="1"/>
    <col min="20" max="20" width="12.57421875" style="1" customWidth="1"/>
    <col min="21" max="21" width="9.28125" style="1" customWidth="1"/>
    <col min="22" max="22" width="11.00390625" style="1" customWidth="1"/>
    <col min="23" max="23" width="9.57421875" style="1" customWidth="1"/>
    <col min="24" max="16384" width="7.00390625" style="1" customWidth="1"/>
  </cols>
  <sheetData>
    <row r="2" spans="2:23" ht="12.75">
      <c r="B2" s="316" t="s">
        <v>0</v>
      </c>
      <c r="C2" s="316"/>
      <c r="D2" s="316"/>
      <c r="E2" s="316"/>
      <c r="F2" s="316"/>
      <c r="G2" s="316"/>
      <c r="H2" s="316"/>
      <c r="I2" s="316"/>
      <c r="L2" s="316" t="s">
        <v>1</v>
      </c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</row>
    <row r="3" spans="2:23" ht="15.75">
      <c r="B3" s="317" t="s">
        <v>2</v>
      </c>
      <c r="C3" s="317"/>
      <c r="D3" s="317"/>
      <c r="E3" s="317"/>
      <c r="F3" s="317"/>
      <c r="G3" s="317"/>
      <c r="H3" s="317"/>
      <c r="I3" s="317"/>
      <c r="L3" s="317" t="s">
        <v>3</v>
      </c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</row>
    <row r="4" ht="13.5" thickBot="1"/>
    <row r="5" spans="2:23" ht="17.25" thickBot="1" thickTop="1">
      <c r="B5" s="2"/>
      <c r="C5" s="324" t="s">
        <v>66</v>
      </c>
      <c r="D5" s="325"/>
      <c r="E5" s="326"/>
      <c r="F5" s="327" t="s">
        <v>65</v>
      </c>
      <c r="G5" s="328"/>
      <c r="H5" s="329"/>
      <c r="I5" s="3" t="s">
        <v>4</v>
      </c>
      <c r="L5" s="2"/>
      <c r="M5" s="324" t="s">
        <v>66</v>
      </c>
      <c r="N5" s="325"/>
      <c r="O5" s="325"/>
      <c r="P5" s="325"/>
      <c r="Q5" s="326"/>
      <c r="R5" s="327" t="s">
        <v>65</v>
      </c>
      <c r="S5" s="328"/>
      <c r="T5" s="328"/>
      <c r="U5" s="328"/>
      <c r="V5" s="329"/>
      <c r="W5" s="3" t="s">
        <v>4</v>
      </c>
    </row>
    <row r="6" spans="2:23" ht="13.5" thickTop="1">
      <c r="B6" s="4" t="s">
        <v>5</v>
      </c>
      <c r="C6" s="5"/>
      <c r="D6" s="6"/>
      <c r="E6" s="7"/>
      <c r="F6" s="5"/>
      <c r="G6" s="6"/>
      <c r="H6" s="7"/>
      <c r="I6" s="8" t="s">
        <v>6</v>
      </c>
      <c r="L6" s="4" t="s">
        <v>5</v>
      </c>
      <c r="M6" s="5"/>
      <c r="N6" s="9"/>
      <c r="O6" s="10"/>
      <c r="P6" s="11"/>
      <c r="Q6" s="12"/>
      <c r="R6" s="5"/>
      <c r="S6" s="9"/>
      <c r="T6" s="10"/>
      <c r="U6" s="11"/>
      <c r="V6" s="12"/>
      <c r="W6" s="8" t="s">
        <v>6</v>
      </c>
    </row>
    <row r="7" spans="2:23" ht="13.5" thickBot="1">
      <c r="B7" s="13"/>
      <c r="C7" s="14" t="s">
        <v>7</v>
      </c>
      <c r="D7" s="297" t="s">
        <v>8</v>
      </c>
      <c r="E7" s="15" t="s">
        <v>9</v>
      </c>
      <c r="F7" s="14" t="s">
        <v>7</v>
      </c>
      <c r="G7" s="297" t="s">
        <v>8</v>
      </c>
      <c r="H7" s="15" t="s">
        <v>9</v>
      </c>
      <c r="I7" s="16"/>
      <c r="L7" s="13"/>
      <c r="M7" s="17" t="s">
        <v>10</v>
      </c>
      <c r="N7" s="18" t="s">
        <v>11</v>
      </c>
      <c r="O7" s="19" t="s">
        <v>12</v>
      </c>
      <c r="P7" s="20" t="s">
        <v>13</v>
      </c>
      <c r="Q7" s="21" t="s">
        <v>9</v>
      </c>
      <c r="R7" s="17" t="s">
        <v>10</v>
      </c>
      <c r="S7" s="18" t="s">
        <v>11</v>
      </c>
      <c r="T7" s="19" t="s">
        <v>12</v>
      </c>
      <c r="U7" s="20" t="s">
        <v>13</v>
      </c>
      <c r="V7" s="21" t="s">
        <v>9</v>
      </c>
      <c r="W7" s="16"/>
    </row>
    <row r="8" spans="2:23" ht="6" customHeight="1" thickTop="1">
      <c r="B8" s="4"/>
      <c r="C8" s="22"/>
      <c r="D8" s="23"/>
      <c r="E8" s="24"/>
      <c r="F8" s="22"/>
      <c r="G8" s="23"/>
      <c r="H8" s="24"/>
      <c r="I8" s="25"/>
      <c r="L8" s="4"/>
      <c r="M8" s="26"/>
      <c r="N8" s="27"/>
      <c r="O8" s="28"/>
      <c r="P8" s="29"/>
      <c r="Q8" s="30"/>
      <c r="R8" s="26"/>
      <c r="S8" s="27"/>
      <c r="T8" s="28"/>
      <c r="U8" s="29"/>
      <c r="V8" s="31"/>
      <c r="W8" s="11"/>
    </row>
    <row r="9" spans="2:23" ht="12.75">
      <c r="B9" s="4" t="s">
        <v>14</v>
      </c>
      <c r="C9" s="32">
        <v>2</v>
      </c>
      <c r="D9" s="33">
        <v>2</v>
      </c>
      <c r="E9" s="34">
        <f>+C9+D9</f>
        <v>4</v>
      </c>
      <c r="F9" s="32">
        <v>0</v>
      </c>
      <c r="G9" s="33">
        <v>0</v>
      </c>
      <c r="H9" s="34">
        <f>F9+G9</f>
        <v>0</v>
      </c>
      <c r="I9" s="35">
        <f aca="true" t="shared" si="0" ref="I9:I16">(H9-E9)/E9*100</f>
        <v>-100</v>
      </c>
      <c r="L9" s="4" t="s">
        <v>14</v>
      </c>
      <c r="M9" s="32">
        <v>2</v>
      </c>
      <c r="N9" s="39">
        <v>0</v>
      </c>
      <c r="O9" s="36">
        <f>+N9+M9</f>
        <v>2</v>
      </c>
      <c r="P9" s="37">
        <v>0</v>
      </c>
      <c r="Q9" s="38">
        <f>+P9+O9</f>
        <v>2</v>
      </c>
      <c r="R9" s="32">
        <v>0</v>
      </c>
      <c r="S9" s="39">
        <v>0</v>
      </c>
      <c r="T9" s="36">
        <f>+S9+R9</f>
        <v>0</v>
      </c>
      <c r="U9" s="37">
        <v>0</v>
      </c>
      <c r="V9" s="34">
        <f>T9+U9</f>
        <v>0</v>
      </c>
      <c r="W9" s="66">
        <f aca="true" t="shared" si="1" ref="W9:W16">(V9-Q9)/Q9*100</f>
        <v>-100</v>
      </c>
    </row>
    <row r="10" spans="2:23" ht="12.75">
      <c r="B10" s="4" t="s">
        <v>15</v>
      </c>
      <c r="C10" s="32">
        <v>1</v>
      </c>
      <c r="D10" s="33">
        <v>1</v>
      </c>
      <c r="E10" s="34">
        <f>+C10+D10</f>
        <v>2</v>
      </c>
      <c r="F10" s="32">
        <v>0</v>
      </c>
      <c r="G10" s="33">
        <v>0</v>
      </c>
      <c r="H10" s="34">
        <f>F10+G10</f>
        <v>0</v>
      </c>
      <c r="I10" s="35">
        <f t="shared" si="0"/>
        <v>-100</v>
      </c>
      <c r="L10" s="4" t="s">
        <v>15</v>
      </c>
      <c r="M10" s="32">
        <v>0</v>
      </c>
      <c r="N10" s="39">
        <v>0</v>
      </c>
      <c r="O10" s="36">
        <f>+N10+M10</f>
        <v>0</v>
      </c>
      <c r="P10" s="37">
        <v>35</v>
      </c>
      <c r="Q10" s="38">
        <f>+P10+O10</f>
        <v>35</v>
      </c>
      <c r="R10" s="32">
        <v>0</v>
      </c>
      <c r="S10" s="39">
        <v>0</v>
      </c>
      <c r="T10" s="36">
        <f>+S10+R10</f>
        <v>0</v>
      </c>
      <c r="U10" s="37">
        <v>0</v>
      </c>
      <c r="V10" s="34">
        <f>T10+U10</f>
        <v>0</v>
      </c>
      <c r="W10" s="66">
        <f t="shared" si="1"/>
        <v>-100</v>
      </c>
    </row>
    <row r="11" spans="2:23" ht="13.5" thickBot="1">
      <c r="B11" s="13" t="s">
        <v>16</v>
      </c>
      <c r="C11" s="40">
        <v>1</v>
      </c>
      <c r="D11" s="41">
        <v>1</v>
      </c>
      <c r="E11" s="34">
        <f>+C11+D11</f>
        <v>2</v>
      </c>
      <c r="F11" s="40">
        <v>0</v>
      </c>
      <c r="G11" s="41">
        <v>0</v>
      </c>
      <c r="H11" s="34">
        <f>F11+G11</f>
        <v>0</v>
      </c>
      <c r="I11" s="35">
        <f t="shared" si="0"/>
        <v>-100</v>
      </c>
      <c r="L11" s="13" t="s">
        <v>16</v>
      </c>
      <c r="M11" s="32">
        <v>4</v>
      </c>
      <c r="N11" s="39">
        <v>5</v>
      </c>
      <c r="O11" s="36">
        <f>M11+N11</f>
        <v>9</v>
      </c>
      <c r="P11" s="37">
        <v>0</v>
      </c>
      <c r="Q11" s="38">
        <f>+P11+O11</f>
        <v>9</v>
      </c>
      <c r="R11" s="32">
        <v>0</v>
      </c>
      <c r="S11" s="39">
        <v>0</v>
      </c>
      <c r="T11" s="36">
        <f>+S11+R11</f>
        <v>0</v>
      </c>
      <c r="U11" s="37">
        <v>0</v>
      </c>
      <c r="V11" s="34">
        <f>T11+U11</f>
        <v>0</v>
      </c>
      <c r="W11" s="300">
        <f t="shared" si="1"/>
        <v>-100</v>
      </c>
    </row>
    <row r="12" spans="2:23" ht="14.25" thickBot="1" thickTop="1">
      <c r="B12" s="42" t="s">
        <v>17</v>
      </c>
      <c r="C12" s="43">
        <f aca="true" t="shared" si="2" ref="C12:H12">+C9+C10+C11</f>
        <v>4</v>
      </c>
      <c r="D12" s="44">
        <f t="shared" si="2"/>
        <v>4</v>
      </c>
      <c r="E12" s="45">
        <f t="shared" si="2"/>
        <v>8</v>
      </c>
      <c r="F12" s="43">
        <f t="shared" si="2"/>
        <v>0</v>
      </c>
      <c r="G12" s="44">
        <f t="shared" si="2"/>
        <v>0</v>
      </c>
      <c r="H12" s="45">
        <f t="shared" si="2"/>
        <v>0</v>
      </c>
      <c r="I12" s="67">
        <f t="shared" si="0"/>
        <v>-100</v>
      </c>
      <c r="L12" s="42" t="s">
        <v>17</v>
      </c>
      <c r="M12" s="43">
        <f aca="true" t="shared" si="3" ref="M12:V12">M9+M10+M11</f>
        <v>6</v>
      </c>
      <c r="N12" s="44">
        <f t="shared" si="3"/>
        <v>5</v>
      </c>
      <c r="O12" s="43">
        <f t="shared" si="3"/>
        <v>11</v>
      </c>
      <c r="P12" s="43">
        <f t="shared" si="3"/>
        <v>35</v>
      </c>
      <c r="Q12" s="43">
        <f t="shared" si="3"/>
        <v>46</v>
      </c>
      <c r="R12" s="43">
        <f t="shared" si="3"/>
        <v>0</v>
      </c>
      <c r="S12" s="44">
        <f t="shared" si="3"/>
        <v>0</v>
      </c>
      <c r="T12" s="43">
        <f t="shared" si="3"/>
        <v>0</v>
      </c>
      <c r="U12" s="43">
        <f t="shared" si="3"/>
        <v>0</v>
      </c>
      <c r="V12" s="45">
        <f t="shared" si="3"/>
        <v>0</v>
      </c>
      <c r="W12" s="67">
        <f t="shared" si="1"/>
        <v>-100</v>
      </c>
    </row>
    <row r="13" spans="2:23" ht="13.5" thickTop="1">
      <c r="B13" s="4" t="s">
        <v>18</v>
      </c>
      <c r="C13" s="32">
        <v>1</v>
      </c>
      <c r="D13" s="33">
        <v>1</v>
      </c>
      <c r="E13" s="34">
        <f>C13+D13</f>
        <v>2</v>
      </c>
      <c r="F13" s="32">
        <v>0</v>
      </c>
      <c r="G13" s="33">
        <v>2</v>
      </c>
      <c r="H13" s="34">
        <f>F13+G13</f>
        <v>2</v>
      </c>
      <c r="I13" s="35">
        <f t="shared" si="0"/>
        <v>0</v>
      </c>
      <c r="L13" s="4" t="s">
        <v>18</v>
      </c>
      <c r="M13" s="32">
        <v>4</v>
      </c>
      <c r="N13" s="39">
        <v>4</v>
      </c>
      <c r="O13" s="36">
        <f>M13+N13</f>
        <v>8</v>
      </c>
      <c r="P13" s="37">
        <v>0</v>
      </c>
      <c r="Q13" s="38">
        <f>O13+P13</f>
        <v>8</v>
      </c>
      <c r="R13" s="32">
        <v>0</v>
      </c>
      <c r="S13" s="39">
        <v>16</v>
      </c>
      <c r="T13" s="36">
        <f>+R13+S13</f>
        <v>16</v>
      </c>
      <c r="U13" s="37">
        <v>0</v>
      </c>
      <c r="V13" s="34">
        <f>T13+U13</f>
        <v>16</v>
      </c>
      <c r="W13" s="35">
        <f t="shared" si="1"/>
        <v>100</v>
      </c>
    </row>
    <row r="14" spans="2:23" ht="12.75">
      <c r="B14" s="4" t="s">
        <v>19</v>
      </c>
      <c r="C14" s="32">
        <v>1</v>
      </c>
      <c r="D14" s="33">
        <v>1</v>
      </c>
      <c r="E14" s="34">
        <f>+D14+C14</f>
        <v>2</v>
      </c>
      <c r="F14" s="32">
        <v>1</v>
      </c>
      <c r="G14" s="33">
        <v>2</v>
      </c>
      <c r="H14" s="34">
        <f>F14+G14</f>
        <v>3</v>
      </c>
      <c r="I14" s="35">
        <f t="shared" si="0"/>
        <v>50</v>
      </c>
      <c r="L14" s="4" t="s">
        <v>19</v>
      </c>
      <c r="M14" s="32">
        <v>2</v>
      </c>
      <c r="N14" s="39">
        <v>0</v>
      </c>
      <c r="O14" s="36">
        <f>M14+N14</f>
        <v>2</v>
      </c>
      <c r="P14" s="37">
        <v>0</v>
      </c>
      <c r="Q14" s="38">
        <f>O14+P14</f>
        <v>2</v>
      </c>
      <c r="R14" s="32">
        <v>82</v>
      </c>
      <c r="S14" s="39">
        <v>70</v>
      </c>
      <c r="T14" s="36">
        <f>+S14+R14</f>
        <v>152</v>
      </c>
      <c r="U14" s="37">
        <v>0</v>
      </c>
      <c r="V14" s="34">
        <f>T14+U14</f>
        <v>152</v>
      </c>
      <c r="W14" s="35">
        <f t="shared" si="1"/>
        <v>7500</v>
      </c>
    </row>
    <row r="15" spans="2:23" ht="13.5" thickBot="1">
      <c r="B15" s="4" t="s">
        <v>20</v>
      </c>
      <c r="C15" s="32">
        <v>0</v>
      </c>
      <c r="D15" s="33">
        <v>0</v>
      </c>
      <c r="E15" s="34">
        <f>+D15+C15</f>
        <v>0</v>
      </c>
      <c r="F15" s="32">
        <v>1</v>
      </c>
      <c r="G15" s="33">
        <v>1</v>
      </c>
      <c r="H15" s="34">
        <f>F15+G15</f>
        <v>2</v>
      </c>
      <c r="I15" s="35">
        <v>0</v>
      </c>
      <c r="L15" s="4" t="s">
        <v>20</v>
      </c>
      <c r="M15" s="32">
        <v>0</v>
      </c>
      <c r="N15" s="39">
        <v>0</v>
      </c>
      <c r="O15" s="36">
        <f>M15+N15</f>
        <v>0</v>
      </c>
      <c r="P15" s="37">
        <v>0</v>
      </c>
      <c r="Q15" s="38">
        <f>O15+P15</f>
        <v>0</v>
      </c>
      <c r="R15" s="32">
        <v>0</v>
      </c>
      <c r="S15" s="39">
        <v>0</v>
      </c>
      <c r="T15" s="36">
        <v>0</v>
      </c>
      <c r="U15" s="37">
        <v>0</v>
      </c>
      <c r="V15" s="34">
        <f>T15+U15</f>
        <v>0</v>
      </c>
      <c r="W15" s="35">
        <v>0</v>
      </c>
    </row>
    <row r="16" spans="2:23" ht="14.25" thickBot="1" thickTop="1">
      <c r="B16" s="47" t="s">
        <v>21</v>
      </c>
      <c r="C16" s="48">
        <f aca="true" t="shared" si="4" ref="C16:H16">+C13+C14+C15</f>
        <v>2</v>
      </c>
      <c r="D16" s="49">
        <f t="shared" si="4"/>
        <v>2</v>
      </c>
      <c r="E16" s="50">
        <f t="shared" si="4"/>
        <v>4</v>
      </c>
      <c r="F16" s="48">
        <f t="shared" si="4"/>
        <v>2</v>
      </c>
      <c r="G16" s="49">
        <f t="shared" si="4"/>
        <v>5</v>
      </c>
      <c r="H16" s="48">
        <f t="shared" si="4"/>
        <v>7</v>
      </c>
      <c r="I16" s="51">
        <f t="shared" si="0"/>
        <v>75</v>
      </c>
      <c r="L16" s="47" t="s">
        <v>21</v>
      </c>
      <c r="M16" s="48">
        <f aca="true" t="shared" si="5" ref="M16:V16">+M13+M14+M15</f>
        <v>6</v>
      </c>
      <c r="N16" s="52">
        <f t="shared" si="5"/>
        <v>4</v>
      </c>
      <c r="O16" s="52">
        <f t="shared" si="5"/>
        <v>10</v>
      </c>
      <c r="P16" s="50">
        <f t="shared" si="5"/>
        <v>0</v>
      </c>
      <c r="Q16" s="52">
        <f t="shared" si="5"/>
        <v>10</v>
      </c>
      <c r="R16" s="48">
        <f t="shared" si="5"/>
        <v>82</v>
      </c>
      <c r="S16" s="52">
        <f t="shared" si="5"/>
        <v>86</v>
      </c>
      <c r="T16" s="52">
        <f t="shared" si="5"/>
        <v>168</v>
      </c>
      <c r="U16" s="50">
        <f t="shared" si="5"/>
        <v>0</v>
      </c>
      <c r="V16" s="52">
        <f t="shared" si="5"/>
        <v>168</v>
      </c>
      <c r="W16" s="239">
        <f t="shared" si="1"/>
        <v>1580</v>
      </c>
    </row>
    <row r="17" spans="2:23" ht="13.5" thickTop="1">
      <c r="B17" s="4" t="s">
        <v>22</v>
      </c>
      <c r="C17" s="88">
        <v>0</v>
      </c>
      <c r="D17" s="89">
        <v>0</v>
      </c>
      <c r="E17" s="34">
        <f>+C17+D17</f>
        <v>0</v>
      </c>
      <c r="F17" s="88">
        <v>1</v>
      </c>
      <c r="G17" s="89">
        <v>1</v>
      </c>
      <c r="H17" s="34">
        <f>F17+G17</f>
        <v>2</v>
      </c>
      <c r="I17" s="35">
        <v>0</v>
      </c>
      <c r="L17" s="4" t="s">
        <v>22</v>
      </c>
      <c r="M17" s="32">
        <v>0</v>
      </c>
      <c r="N17" s="39">
        <v>0</v>
      </c>
      <c r="O17" s="36">
        <f>+M17+N17</f>
        <v>0</v>
      </c>
      <c r="P17" s="37">
        <v>0</v>
      </c>
      <c r="Q17" s="38">
        <f>+O17+P17</f>
        <v>0</v>
      </c>
      <c r="R17" s="32">
        <v>2</v>
      </c>
      <c r="S17" s="39">
        <v>0</v>
      </c>
      <c r="T17" s="36">
        <f>+R17+S17</f>
        <v>2</v>
      </c>
      <c r="U17" s="37">
        <v>0</v>
      </c>
      <c r="V17" s="38">
        <f>SUM(T17:U17)</f>
        <v>2</v>
      </c>
      <c r="W17" s="223">
        <v>0</v>
      </c>
    </row>
    <row r="18" spans="2:23" ht="12.75">
      <c r="B18" s="4" t="s">
        <v>23</v>
      </c>
      <c r="C18" s="88">
        <v>1</v>
      </c>
      <c r="D18" s="89">
        <v>1</v>
      </c>
      <c r="E18" s="34">
        <f>+C18+D18</f>
        <v>2</v>
      </c>
      <c r="F18" s="88">
        <v>1</v>
      </c>
      <c r="G18" s="89">
        <v>1</v>
      </c>
      <c r="H18" s="34">
        <f>F18+G18</f>
        <v>2</v>
      </c>
      <c r="I18" s="35">
        <v>0</v>
      </c>
      <c r="L18" s="4" t="s">
        <v>23</v>
      </c>
      <c r="M18" s="32">
        <v>0</v>
      </c>
      <c r="N18" s="39">
        <v>0</v>
      </c>
      <c r="O18" s="36">
        <f>+M18+N18</f>
        <v>0</v>
      </c>
      <c r="P18" s="37">
        <v>0</v>
      </c>
      <c r="Q18" s="38">
        <f>+O18+P18</f>
        <v>0</v>
      </c>
      <c r="R18" s="32">
        <v>0</v>
      </c>
      <c r="S18" s="39">
        <v>43</v>
      </c>
      <c r="T18" s="36">
        <f>+R18+S18</f>
        <v>43</v>
      </c>
      <c r="U18" s="37">
        <v>0</v>
      </c>
      <c r="V18" s="34">
        <f>SUM(T18:U18)</f>
        <v>43</v>
      </c>
      <c r="W18" s="35">
        <v>0</v>
      </c>
    </row>
    <row r="19" spans="2:23" ht="13.5" thickBot="1">
      <c r="B19" s="4" t="s">
        <v>24</v>
      </c>
      <c r="C19" s="88">
        <v>1</v>
      </c>
      <c r="D19" s="89">
        <v>1</v>
      </c>
      <c r="E19" s="34">
        <f>+C19+D19</f>
        <v>2</v>
      </c>
      <c r="F19" s="88">
        <v>0</v>
      </c>
      <c r="G19" s="89">
        <v>0</v>
      </c>
      <c r="H19" s="34">
        <f>F19+G19</f>
        <v>0</v>
      </c>
      <c r="I19" s="35">
        <f>(H19-E19)/E19*100</f>
        <v>-100</v>
      </c>
      <c r="J19" s="53"/>
      <c r="L19" s="4" t="s">
        <v>24</v>
      </c>
      <c r="M19" s="32">
        <v>2</v>
      </c>
      <c r="N19" s="39">
        <v>2</v>
      </c>
      <c r="O19" s="54">
        <f>+M19+N19</f>
        <v>4</v>
      </c>
      <c r="P19" s="55">
        <v>0</v>
      </c>
      <c r="Q19" s="38">
        <f>+O19+P19</f>
        <v>4</v>
      </c>
      <c r="R19" s="32">
        <v>0</v>
      </c>
      <c r="S19" s="39">
        <v>0</v>
      </c>
      <c r="T19" s="54">
        <f>+R19+S19</f>
        <v>0</v>
      </c>
      <c r="U19" s="55">
        <v>0</v>
      </c>
      <c r="V19" s="34">
        <f>SUM(T19:U19)</f>
        <v>0</v>
      </c>
      <c r="W19" s="66">
        <f aca="true" t="shared" si="6" ref="W19:W26">(V19-Q19)/Q19*100</f>
        <v>-100</v>
      </c>
    </row>
    <row r="20" spans="2:23" ht="14.25" customHeight="1" thickBot="1" thickTop="1">
      <c r="B20" s="47" t="s">
        <v>25</v>
      </c>
      <c r="C20" s="48">
        <f aca="true" t="shared" si="7" ref="C20:H20">C17+C18+C19</f>
        <v>2</v>
      </c>
      <c r="D20" s="138">
        <f t="shared" si="7"/>
        <v>2</v>
      </c>
      <c r="E20" s="142">
        <f t="shared" si="7"/>
        <v>4</v>
      </c>
      <c r="F20" s="43">
        <f t="shared" si="7"/>
        <v>2</v>
      </c>
      <c r="G20" s="56">
        <f t="shared" si="7"/>
        <v>2</v>
      </c>
      <c r="H20" s="56">
        <f t="shared" si="7"/>
        <v>4</v>
      </c>
      <c r="I20" s="67">
        <f>(H20-E20)/E20*100</f>
        <v>0</v>
      </c>
      <c r="J20" s="58"/>
      <c r="K20" s="59"/>
      <c r="L20" s="47" t="s">
        <v>25</v>
      </c>
      <c r="M20" s="48">
        <f aca="true" t="shared" si="8" ref="M20:V20">M17+M18+M19</f>
        <v>2</v>
      </c>
      <c r="N20" s="48">
        <f t="shared" si="8"/>
        <v>2</v>
      </c>
      <c r="O20" s="50">
        <f t="shared" si="8"/>
        <v>4</v>
      </c>
      <c r="P20" s="50">
        <f t="shared" si="8"/>
        <v>0</v>
      </c>
      <c r="Q20" s="50">
        <f t="shared" si="8"/>
        <v>4</v>
      </c>
      <c r="R20" s="48">
        <f t="shared" si="8"/>
        <v>2</v>
      </c>
      <c r="S20" s="48">
        <f t="shared" si="8"/>
        <v>43</v>
      </c>
      <c r="T20" s="50">
        <f t="shared" si="8"/>
        <v>45</v>
      </c>
      <c r="U20" s="50">
        <f t="shared" si="8"/>
        <v>0</v>
      </c>
      <c r="V20" s="50">
        <f t="shared" si="8"/>
        <v>45</v>
      </c>
      <c r="W20" s="87">
        <f t="shared" si="6"/>
        <v>1025</v>
      </c>
    </row>
    <row r="21" spans="2:23" ht="13.5" thickTop="1">
      <c r="B21" s="4" t="s">
        <v>26</v>
      </c>
      <c r="C21" s="32">
        <v>1</v>
      </c>
      <c r="D21" s="33">
        <v>1</v>
      </c>
      <c r="E21" s="60">
        <f>+C21+D21</f>
        <v>2</v>
      </c>
      <c r="F21" s="32">
        <v>0</v>
      </c>
      <c r="G21" s="33">
        <v>0</v>
      </c>
      <c r="H21" s="61">
        <f>F21+G21</f>
        <v>0</v>
      </c>
      <c r="I21" s="35">
        <f>(H21-E21)/E21*100</f>
        <v>-100</v>
      </c>
      <c r="L21" s="4" t="s">
        <v>27</v>
      </c>
      <c r="M21" s="32">
        <v>2</v>
      </c>
      <c r="N21" s="39">
        <v>0</v>
      </c>
      <c r="O21" s="54">
        <f>+M21+N21</f>
        <v>2</v>
      </c>
      <c r="P21" s="62">
        <v>0</v>
      </c>
      <c r="Q21" s="38">
        <f>+O21+P21</f>
        <v>2</v>
      </c>
      <c r="R21" s="32">
        <v>0</v>
      </c>
      <c r="S21" s="39">
        <v>0</v>
      </c>
      <c r="T21" s="54">
        <f>+R21+S21</f>
        <v>0</v>
      </c>
      <c r="U21" s="62">
        <v>0</v>
      </c>
      <c r="V21" s="34">
        <f>T21+U21</f>
        <v>0</v>
      </c>
      <c r="W21" s="66">
        <f t="shared" si="6"/>
        <v>-100</v>
      </c>
    </row>
    <row r="22" spans="2:23" ht="12.75">
      <c r="B22" s="4" t="s">
        <v>28</v>
      </c>
      <c r="C22" s="32">
        <v>1</v>
      </c>
      <c r="D22" s="33">
        <v>1</v>
      </c>
      <c r="E22" s="36">
        <f>+C22+D22</f>
        <v>2</v>
      </c>
      <c r="F22" s="32">
        <v>1</v>
      </c>
      <c r="G22" s="33">
        <v>1</v>
      </c>
      <c r="H22" s="36">
        <f>F22+G22</f>
        <v>2</v>
      </c>
      <c r="I22" s="35">
        <f>(H22-E22)/E22*100</f>
        <v>0</v>
      </c>
      <c r="L22" s="4" t="s">
        <v>28</v>
      </c>
      <c r="M22" s="32">
        <v>0</v>
      </c>
      <c r="N22" s="39">
        <v>0</v>
      </c>
      <c r="O22" s="54">
        <f>+M22+N22</f>
        <v>0</v>
      </c>
      <c r="P22" s="37">
        <v>0</v>
      </c>
      <c r="Q22" s="38">
        <f>+O22+P22</f>
        <v>0</v>
      </c>
      <c r="R22" s="32">
        <v>2</v>
      </c>
      <c r="S22" s="39">
        <v>0</v>
      </c>
      <c r="T22" s="54">
        <f>+R22+S22</f>
        <v>2</v>
      </c>
      <c r="U22" s="37">
        <v>0</v>
      </c>
      <c r="V22" s="34">
        <f>T22+U22</f>
        <v>2</v>
      </c>
      <c r="W22" s="66" t="e">
        <f t="shared" si="6"/>
        <v>#DIV/0!</v>
      </c>
    </row>
    <row r="23" spans="2:23" ht="13.5" thickBot="1">
      <c r="B23" s="4" t="s">
        <v>29</v>
      </c>
      <c r="C23" s="32">
        <v>1</v>
      </c>
      <c r="D23" s="63">
        <v>1</v>
      </c>
      <c r="E23" s="64">
        <f>+C23+D23</f>
        <v>2</v>
      </c>
      <c r="F23" s="32">
        <v>1</v>
      </c>
      <c r="G23" s="63">
        <v>1</v>
      </c>
      <c r="H23" s="64">
        <f>F23+G23</f>
        <v>2</v>
      </c>
      <c r="I23" s="65">
        <v>0</v>
      </c>
      <c r="L23" s="4" t="s">
        <v>29</v>
      </c>
      <c r="M23" s="32">
        <v>2</v>
      </c>
      <c r="N23" s="39">
        <v>2</v>
      </c>
      <c r="O23" s="54">
        <f>+M23+N23</f>
        <v>4</v>
      </c>
      <c r="P23" s="55">
        <v>0</v>
      </c>
      <c r="Q23" s="38">
        <f>+O23+P23</f>
        <v>4</v>
      </c>
      <c r="R23" s="32">
        <v>5</v>
      </c>
      <c r="S23" s="39">
        <v>4</v>
      </c>
      <c r="T23" s="54">
        <f>+R23+S23</f>
        <v>9</v>
      </c>
      <c r="U23" s="55">
        <v>0</v>
      </c>
      <c r="V23" s="34">
        <f>T23+U23</f>
        <v>9</v>
      </c>
      <c r="W23" s="66">
        <f t="shared" si="6"/>
        <v>125</v>
      </c>
    </row>
    <row r="24" spans="2:23" ht="14.25" thickBot="1" thickTop="1">
      <c r="B24" s="42" t="s">
        <v>30</v>
      </c>
      <c r="C24" s="43">
        <f aca="true" t="shared" si="9" ref="C24:H24">+C21+C22+C23</f>
        <v>3</v>
      </c>
      <c r="D24" s="44">
        <f t="shared" si="9"/>
        <v>3</v>
      </c>
      <c r="E24" s="43">
        <f t="shared" si="9"/>
        <v>6</v>
      </c>
      <c r="F24" s="43">
        <f t="shared" si="9"/>
        <v>2</v>
      </c>
      <c r="G24" s="44">
        <f t="shared" si="9"/>
        <v>2</v>
      </c>
      <c r="H24" s="43">
        <f t="shared" si="9"/>
        <v>4</v>
      </c>
      <c r="I24" s="57">
        <f>(H24-E24)/E24*100</f>
        <v>-33.33333333333333</v>
      </c>
      <c r="L24" s="42" t="s">
        <v>30</v>
      </c>
      <c r="M24" s="43">
        <f aca="true" t="shared" si="10" ref="M24:V24">+M21+M22+M23</f>
        <v>4</v>
      </c>
      <c r="N24" s="44">
        <f t="shared" si="10"/>
        <v>2</v>
      </c>
      <c r="O24" s="43">
        <f t="shared" si="10"/>
        <v>6</v>
      </c>
      <c r="P24" s="43">
        <f t="shared" si="10"/>
        <v>0</v>
      </c>
      <c r="Q24" s="43">
        <f t="shared" si="10"/>
        <v>6</v>
      </c>
      <c r="R24" s="43">
        <f t="shared" si="10"/>
        <v>7</v>
      </c>
      <c r="S24" s="44">
        <f t="shared" si="10"/>
        <v>4</v>
      </c>
      <c r="T24" s="43">
        <f t="shared" si="10"/>
        <v>11</v>
      </c>
      <c r="U24" s="43">
        <f t="shared" si="10"/>
        <v>0</v>
      </c>
      <c r="V24" s="43">
        <f t="shared" si="10"/>
        <v>11</v>
      </c>
      <c r="W24" s="57">
        <f t="shared" si="6"/>
        <v>83.33333333333334</v>
      </c>
    </row>
    <row r="25" spans="2:23" ht="14.25" thickBot="1" thickTop="1">
      <c r="B25" s="42" t="s">
        <v>69</v>
      </c>
      <c r="C25" s="43">
        <f aca="true" t="shared" si="11" ref="C25:H25">+C16+C20+C21+C22+C23</f>
        <v>7</v>
      </c>
      <c r="D25" s="44">
        <f t="shared" si="11"/>
        <v>7</v>
      </c>
      <c r="E25" s="45">
        <f t="shared" si="11"/>
        <v>14</v>
      </c>
      <c r="F25" s="43">
        <f t="shared" si="11"/>
        <v>6</v>
      </c>
      <c r="G25" s="44">
        <f t="shared" si="11"/>
        <v>9</v>
      </c>
      <c r="H25" s="45">
        <f t="shared" si="11"/>
        <v>15</v>
      </c>
      <c r="I25" s="67">
        <f>(H25-E25)/E25*100</f>
        <v>7.142857142857142</v>
      </c>
      <c r="L25" s="42" t="s">
        <v>69</v>
      </c>
      <c r="M25" s="43">
        <f aca="true" t="shared" si="12" ref="M25:V25">+M16+M20+M21+M22+M23</f>
        <v>12</v>
      </c>
      <c r="N25" s="44">
        <f t="shared" si="12"/>
        <v>8</v>
      </c>
      <c r="O25" s="43">
        <f t="shared" si="12"/>
        <v>20</v>
      </c>
      <c r="P25" s="43">
        <f t="shared" si="12"/>
        <v>0</v>
      </c>
      <c r="Q25" s="43">
        <f t="shared" si="12"/>
        <v>20</v>
      </c>
      <c r="R25" s="43">
        <f t="shared" si="12"/>
        <v>91</v>
      </c>
      <c r="S25" s="44">
        <f t="shared" si="12"/>
        <v>133</v>
      </c>
      <c r="T25" s="43">
        <f t="shared" si="12"/>
        <v>224</v>
      </c>
      <c r="U25" s="43">
        <f t="shared" si="12"/>
        <v>0</v>
      </c>
      <c r="V25" s="45">
        <f t="shared" si="12"/>
        <v>224</v>
      </c>
      <c r="W25" s="67">
        <f t="shared" si="6"/>
        <v>1019.9999999999999</v>
      </c>
    </row>
    <row r="26" spans="2:23" ht="14.25" thickBot="1" thickTop="1">
      <c r="B26" s="42" t="s">
        <v>9</v>
      </c>
      <c r="C26" s="43">
        <f aca="true" t="shared" si="13" ref="C26:H26">C16+C20+C24+C12</f>
        <v>11</v>
      </c>
      <c r="D26" s="44">
        <f t="shared" si="13"/>
        <v>11</v>
      </c>
      <c r="E26" s="43">
        <f t="shared" si="13"/>
        <v>22</v>
      </c>
      <c r="F26" s="43">
        <f t="shared" si="13"/>
        <v>6</v>
      </c>
      <c r="G26" s="44">
        <f t="shared" si="13"/>
        <v>9</v>
      </c>
      <c r="H26" s="43">
        <f t="shared" si="13"/>
        <v>15</v>
      </c>
      <c r="I26" s="67">
        <f>(H26-E26)/E26*100</f>
        <v>-31.818181818181817</v>
      </c>
      <c r="L26" s="42" t="s">
        <v>9</v>
      </c>
      <c r="M26" s="43">
        <f aca="true" t="shared" si="14" ref="M26:V26">M16+M20+M24+M12</f>
        <v>18</v>
      </c>
      <c r="N26" s="44">
        <f t="shared" si="14"/>
        <v>13</v>
      </c>
      <c r="O26" s="43">
        <f t="shared" si="14"/>
        <v>31</v>
      </c>
      <c r="P26" s="43">
        <f t="shared" si="14"/>
        <v>35</v>
      </c>
      <c r="Q26" s="43">
        <f t="shared" si="14"/>
        <v>66</v>
      </c>
      <c r="R26" s="43">
        <f t="shared" si="14"/>
        <v>91</v>
      </c>
      <c r="S26" s="44">
        <f t="shared" si="14"/>
        <v>133</v>
      </c>
      <c r="T26" s="43">
        <f t="shared" si="14"/>
        <v>224</v>
      </c>
      <c r="U26" s="43">
        <f t="shared" si="14"/>
        <v>0</v>
      </c>
      <c r="V26" s="43">
        <f t="shared" si="14"/>
        <v>224</v>
      </c>
      <c r="W26" s="67">
        <f t="shared" si="6"/>
        <v>239.3939393939394</v>
      </c>
    </row>
    <row r="27" spans="2:12" ht="13.5" thickTop="1">
      <c r="B27" s="68" t="s">
        <v>67</v>
      </c>
      <c r="L27" s="68" t="s">
        <v>67</v>
      </c>
    </row>
    <row r="28" spans="2:23" ht="12.75">
      <c r="B28" s="316" t="s">
        <v>31</v>
      </c>
      <c r="C28" s="316"/>
      <c r="D28" s="316"/>
      <c r="E28" s="316"/>
      <c r="F28" s="316"/>
      <c r="G28" s="316"/>
      <c r="H28" s="316"/>
      <c r="I28" s="316"/>
      <c r="L28" s="316" t="s">
        <v>32</v>
      </c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</row>
    <row r="29" spans="2:23" ht="15.75">
      <c r="B29" s="317" t="s">
        <v>33</v>
      </c>
      <c r="C29" s="317"/>
      <c r="D29" s="317"/>
      <c r="E29" s="317"/>
      <c r="F29" s="317"/>
      <c r="G29" s="317"/>
      <c r="H29" s="317"/>
      <c r="I29" s="317"/>
      <c r="L29" s="317" t="s">
        <v>34</v>
      </c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</row>
    <row r="30" ht="13.5" thickBot="1"/>
    <row r="31" spans="2:23" ht="17.25" thickBot="1" thickTop="1">
      <c r="B31" s="2"/>
      <c r="C31" s="324" t="s">
        <v>66</v>
      </c>
      <c r="D31" s="325"/>
      <c r="E31" s="326"/>
      <c r="F31" s="327" t="s">
        <v>65</v>
      </c>
      <c r="G31" s="328"/>
      <c r="H31" s="329"/>
      <c r="I31" s="3" t="s">
        <v>4</v>
      </c>
      <c r="L31" s="2"/>
      <c r="M31" s="324" t="s">
        <v>66</v>
      </c>
      <c r="N31" s="325"/>
      <c r="O31" s="325"/>
      <c r="P31" s="325"/>
      <c r="Q31" s="326"/>
      <c r="R31" s="327" t="s">
        <v>65</v>
      </c>
      <c r="S31" s="328"/>
      <c r="T31" s="328"/>
      <c r="U31" s="328"/>
      <c r="V31" s="329"/>
      <c r="W31" s="3" t="s">
        <v>4</v>
      </c>
    </row>
    <row r="32" spans="2:23" ht="13.5" thickTop="1">
      <c r="B32" s="4" t="s">
        <v>5</v>
      </c>
      <c r="C32" s="5"/>
      <c r="D32" s="6"/>
      <c r="E32" s="7"/>
      <c r="F32" s="5"/>
      <c r="G32" s="6"/>
      <c r="H32" s="7"/>
      <c r="I32" s="8" t="s">
        <v>6</v>
      </c>
      <c r="L32" s="4" t="s">
        <v>5</v>
      </c>
      <c r="M32" s="5"/>
      <c r="N32" s="9"/>
      <c r="O32" s="10"/>
      <c r="P32" s="11"/>
      <c r="Q32" s="12"/>
      <c r="R32" s="5"/>
      <c r="S32" s="9"/>
      <c r="T32" s="10"/>
      <c r="U32" s="11"/>
      <c r="V32" s="12"/>
      <c r="W32" s="8" t="s">
        <v>6</v>
      </c>
    </row>
    <row r="33" spans="2:23" ht="13.5" thickBot="1">
      <c r="B33" s="13"/>
      <c r="C33" s="14" t="s">
        <v>7</v>
      </c>
      <c r="D33" s="297" t="s">
        <v>8</v>
      </c>
      <c r="E33" s="15" t="s">
        <v>9</v>
      </c>
      <c r="F33" s="14" t="s">
        <v>7</v>
      </c>
      <c r="G33" s="297" t="s">
        <v>8</v>
      </c>
      <c r="H33" s="15" t="s">
        <v>9</v>
      </c>
      <c r="I33" s="16"/>
      <c r="L33" s="13"/>
      <c r="M33" s="17" t="s">
        <v>10</v>
      </c>
      <c r="N33" s="18" t="s">
        <v>11</v>
      </c>
      <c r="O33" s="19" t="s">
        <v>12</v>
      </c>
      <c r="P33" s="20" t="s">
        <v>13</v>
      </c>
      <c r="Q33" s="21" t="s">
        <v>9</v>
      </c>
      <c r="R33" s="17" t="s">
        <v>10</v>
      </c>
      <c r="S33" s="18" t="s">
        <v>11</v>
      </c>
      <c r="T33" s="19" t="s">
        <v>12</v>
      </c>
      <c r="U33" s="20" t="s">
        <v>13</v>
      </c>
      <c r="V33" s="21" t="s">
        <v>9</v>
      </c>
      <c r="W33" s="16"/>
    </row>
    <row r="34" spans="2:23" ht="5.25" customHeight="1" thickTop="1">
      <c r="B34" s="4"/>
      <c r="C34" s="22"/>
      <c r="D34" s="23"/>
      <c r="E34" s="24"/>
      <c r="F34" s="22"/>
      <c r="G34" s="23"/>
      <c r="H34" s="24"/>
      <c r="I34" s="25"/>
      <c r="L34" s="4"/>
      <c r="M34" s="26"/>
      <c r="N34" s="27"/>
      <c r="O34" s="28"/>
      <c r="P34" s="29"/>
      <c r="Q34" s="30"/>
      <c r="R34" s="26"/>
      <c r="S34" s="27"/>
      <c r="T34" s="28"/>
      <c r="U34" s="29"/>
      <c r="V34" s="31"/>
      <c r="W34" s="11"/>
    </row>
    <row r="35" spans="2:23" ht="12.75">
      <c r="B35" s="4" t="s">
        <v>14</v>
      </c>
      <c r="C35" s="32">
        <v>229</v>
      </c>
      <c r="D35" s="33">
        <v>229</v>
      </c>
      <c r="E35" s="38">
        <f>C35+D35</f>
        <v>458</v>
      </c>
      <c r="F35" s="32">
        <v>316</v>
      </c>
      <c r="G35" s="33">
        <v>314</v>
      </c>
      <c r="H35" s="34">
        <f>F35+G35</f>
        <v>630</v>
      </c>
      <c r="I35" s="66">
        <f aca="true" t="shared" si="15" ref="I35:I41">(H35-E35)/E35*100</f>
        <v>37.55458515283843</v>
      </c>
      <c r="L35" s="4" t="s">
        <v>14</v>
      </c>
      <c r="M35" s="32">
        <v>28945</v>
      </c>
      <c r="N35" s="39">
        <v>26904</v>
      </c>
      <c r="O35" s="36">
        <f>M35+N35</f>
        <v>55849</v>
      </c>
      <c r="P35" s="37">
        <v>128</v>
      </c>
      <c r="Q35" s="38">
        <f>O35+P35</f>
        <v>55977</v>
      </c>
      <c r="R35" s="32">
        <v>35428</v>
      </c>
      <c r="S35" s="39">
        <v>34119</v>
      </c>
      <c r="T35" s="36">
        <f>+R35+S35</f>
        <v>69547</v>
      </c>
      <c r="U35" s="37">
        <v>0</v>
      </c>
      <c r="V35" s="34">
        <f>T35+U35</f>
        <v>69547</v>
      </c>
      <c r="W35" s="66">
        <f>(V35-Q35)/Q35*100</f>
        <v>24.242099433695984</v>
      </c>
    </row>
    <row r="36" spans="2:23" ht="12.75">
      <c r="B36" s="4" t="s">
        <v>15</v>
      </c>
      <c r="C36" s="32">
        <v>233</v>
      </c>
      <c r="D36" s="33">
        <v>233</v>
      </c>
      <c r="E36" s="38">
        <f>C36+D36</f>
        <v>466</v>
      </c>
      <c r="F36" s="32">
        <v>346</v>
      </c>
      <c r="G36" s="33">
        <v>347</v>
      </c>
      <c r="H36" s="34">
        <f>F36+G36</f>
        <v>693</v>
      </c>
      <c r="I36" s="66">
        <f t="shared" si="15"/>
        <v>48.712446351931334</v>
      </c>
      <c r="L36" s="4" t="s">
        <v>15</v>
      </c>
      <c r="M36" s="32">
        <v>31489</v>
      </c>
      <c r="N36" s="39">
        <v>29825</v>
      </c>
      <c r="O36" s="36">
        <f>M36+N36</f>
        <v>61314</v>
      </c>
      <c r="P36" s="37">
        <v>0</v>
      </c>
      <c r="Q36" s="38">
        <f>O36+P36</f>
        <v>61314</v>
      </c>
      <c r="R36" s="32">
        <v>39965</v>
      </c>
      <c r="S36" s="39">
        <v>35778</v>
      </c>
      <c r="T36" s="36">
        <f>+R36+S36</f>
        <v>75743</v>
      </c>
      <c r="U36" s="37">
        <v>2</v>
      </c>
      <c r="V36" s="34">
        <f>T36+U36</f>
        <v>75745</v>
      </c>
      <c r="W36" s="66">
        <f>(V36-Q36)/Q36*100</f>
        <v>23.536223374759434</v>
      </c>
    </row>
    <row r="37" spans="2:23" ht="13.5" thickBot="1">
      <c r="B37" s="13" t="s">
        <v>16</v>
      </c>
      <c r="C37" s="40">
        <v>240</v>
      </c>
      <c r="D37" s="41">
        <v>239</v>
      </c>
      <c r="E37" s="69">
        <f>C37+D37</f>
        <v>479</v>
      </c>
      <c r="F37" s="40">
        <v>339</v>
      </c>
      <c r="G37" s="41">
        <v>339</v>
      </c>
      <c r="H37" s="34">
        <f>F37+G37</f>
        <v>678</v>
      </c>
      <c r="I37" s="66">
        <f t="shared" si="15"/>
        <v>41.544885177453025</v>
      </c>
      <c r="L37" s="13" t="s">
        <v>16</v>
      </c>
      <c r="M37" s="32">
        <v>38695</v>
      </c>
      <c r="N37" s="39">
        <v>34051</v>
      </c>
      <c r="O37" s="36">
        <f>+M37+N37</f>
        <v>72746</v>
      </c>
      <c r="P37" s="37">
        <v>0</v>
      </c>
      <c r="Q37" s="38">
        <f>O37+P37</f>
        <v>72746</v>
      </c>
      <c r="R37" s="32">
        <v>46095</v>
      </c>
      <c r="S37" s="39">
        <v>41496</v>
      </c>
      <c r="T37" s="36">
        <f>+R37+S37</f>
        <v>87591</v>
      </c>
      <c r="U37" s="37">
        <v>0</v>
      </c>
      <c r="V37" s="34">
        <f>T37+U37</f>
        <v>87591</v>
      </c>
      <c r="W37" s="66">
        <f>(V37-Q37)/Q37*100</f>
        <v>20.406620295273967</v>
      </c>
    </row>
    <row r="38" spans="2:23" ht="14.25" thickBot="1" thickTop="1">
      <c r="B38" s="42" t="s">
        <v>17</v>
      </c>
      <c r="C38" s="43">
        <f aca="true" t="shared" si="16" ref="C38:H38">C35+C36+C37</f>
        <v>702</v>
      </c>
      <c r="D38" s="44">
        <f t="shared" si="16"/>
        <v>701</v>
      </c>
      <c r="E38" s="46">
        <f t="shared" si="16"/>
        <v>1403</v>
      </c>
      <c r="F38" s="43">
        <f t="shared" si="16"/>
        <v>1001</v>
      </c>
      <c r="G38" s="44">
        <f t="shared" si="16"/>
        <v>1000</v>
      </c>
      <c r="H38" s="45">
        <f t="shared" si="16"/>
        <v>2001</v>
      </c>
      <c r="I38" s="67">
        <f t="shared" si="15"/>
        <v>42.62295081967213</v>
      </c>
      <c r="L38" s="42" t="s">
        <v>17</v>
      </c>
      <c r="M38" s="43">
        <f aca="true" t="shared" si="17" ref="M38:V38">M35+M36+M37</f>
        <v>99129</v>
      </c>
      <c r="N38" s="44">
        <f t="shared" si="17"/>
        <v>90780</v>
      </c>
      <c r="O38" s="43">
        <f t="shared" si="17"/>
        <v>189909</v>
      </c>
      <c r="P38" s="43">
        <f t="shared" si="17"/>
        <v>128</v>
      </c>
      <c r="Q38" s="43">
        <f t="shared" si="17"/>
        <v>190037</v>
      </c>
      <c r="R38" s="43">
        <f t="shared" si="17"/>
        <v>121488</v>
      </c>
      <c r="S38" s="44">
        <f t="shared" si="17"/>
        <v>111393</v>
      </c>
      <c r="T38" s="43">
        <f t="shared" si="17"/>
        <v>232881</v>
      </c>
      <c r="U38" s="43">
        <f t="shared" si="17"/>
        <v>2</v>
      </c>
      <c r="V38" s="45">
        <f t="shared" si="17"/>
        <v>232883</v>
      </c>
      <c r="W38" s="67">
        <f>(V38-Q38)/Q38*100</f>
        <v>22.546135752511354</v>
      </c>
    </row>
    <row r="39" spans="2:23" ht="13.5" thickTop="1">
      <c r="B39" s="4" t="s">
        <v>18</v>
      </c>
      <c r="C39" s="32">
        <v>244</v>
      </c>
      <c r="D39" s="33">
        <v>245</v>
      </c>
      <c r="E39" s="38">
        <f>C39+D39</f>
        <v>489</v>
      </c>
      <c r="F39" s="32">
        <v>329</v>
      </c>
      <c r="G39" s="33">
        <v>327</v>
      </c>
      <c r="H39" s="34">
        <f>F39+G39</f>
        <v>656</v>
      </c>
      <c r="I39" s="66">
        <f t="shared" si="15"/>
        <v>34.151329243353786</v>
      </c>
      <c r="L39" s="4" t="s">
        <v>18</v>
      </c>
      <c r="M39" s="32">
        <v>36781</v>
      </c>
      <c r="N39" s="39">
        <v>38016</v>
      </c>
      <c r="O39" s="36">
        <f>+M39+N39</f>
        <v>74797</v>
      </c>
      <c r="P39" s="37">
        <v>0</v>
      </c>
      <c r="Q39" s="38">
        <f>O39+P39</f>
        <v>74797</v>
      </c>
      <c r="R39" s="32">
        <v>41614</v>
      </c>
      <c r="S39" s="39">
        <v>42939</v>
      </c>
      <c r="T39" s="36">
        <f>+R39+S39</f>
        <v>84553</v>
      </c>
      <c r="U39" s="37">
        <v>0</v>
      </c>
      <c r="V39" s="34">
        <f>T39+U39</f>
        <v>84553</v>
      </c>
      <c r="W39" s="66">
        <f aca="true" t="shared" si="18" ref="W39:W50">(V39-Q39)/Q39*100</f>
        <v>13.043303875823897</v>
      </c>
    </row>
    <row r="40" spans="2:23" ht="12.75">
      <c r="B40" s="4" t="s">
        <v>19</v>
      </c>
      <c r="C40" s="32">
        <v>212</v>
      </c>
      <c r="D40" s="33">
        <v>212</v>
      </c>
      <c r="E40" s="38">
        <f>+C40+D40</f>
        <v>424</v>
      </c>
      <c r="F40" s="32">
        <v>298</v>
      </c>
      <c r="G40" s="33">
        <v>298</v>
      </c>
      <c r="H40" s="34">
        <f>F40+G40</f>
        <v>596</v>
      </c>
      <c r="I40" s="66">
        <f t="shared" si="15"/>
        <v>40.56603773584906</v>
      </c>
      <c r="L40" s="4" t="s">
        <v>19</v>
      </c>
      <c r="M40" s="32">
        <v>29853</v>
      </c>
      <c r="N40" s="39">
        <v>28628</v>
      </c>
      <c r="O40" s="36">
        <f>+M40+N40</f>
        <v>58481</v>
      </c>
      <c r="P40" s="37">
        <v>0</v>
      </c>
      <c r="Q40" s="38">
        <f>O40+P40</f>
        <v>58481</v>
      </c>
      <c r="R40" s="32">
        <v>37799</v>
      </c>
      <c r="S40" s="39">
        <v>37005</v>
      </c>
      <c r="T40" s="36">
        <f>+R40+S40</f>
        <v>74804</v>
      </c>
      <c r="U40" s="37">
        <v>0</v>
      </c>
      <c r="V40" s="34">
        <f>T40+U40</f>
        <v>74804</v>
      </c>
      <c r="W40" s="66">
        <f t="shared" si="18"/>
        <v>27.911629418101608</v>
      </c>
    </row>
    <row r="41" spans="2:23" ht="13.5" thickBot="1">
      <c r="B41" s="266" t="s">
        <v>20</v>
      </c>
      <c r="C41" s="73">
        <v>238</v>
      </c>
      <c r="D41" s="240">
        <v>238</v>
      </c>
      <c r="E41" s="71">
        <f>+C41+D41</f>
        <v>476</v>
      </c>
      <c r="F41" s="73">
        <v>322</v>
      </c>
      <c r="G41" s="33">
        <v>322</v>
      </c>
      <c r="H41" s="34">
        <f>F41+G41</f>
        <v>644</v>
      </c>
      <c r="I41" s="66">
        <f t="shared" si="15"/>
        <v>35.294117647058826</v>
      </c>
      <c r="L41" s="96" t="s">
        <v>20</v>
      </c>
      <c r="M41" s="97">
        <v>27743</v>
      </c>
      <c r="N41" s="39">
        <v>26736</v>
      </c>
      <c r="O41" s="36">
        <f>+M41+N41</f>
        <v>54479</v>
      </c>
      <c r="P41" s="98"/>
      <c r="Q41" s="99">
        <f>O41+P41</f>
        <v>54479</v>
      </c>
      <c r="R41" s="97">
        <v>37659</v>
      </c>
      <c r="S41" s="39">
        <v>37534</v>
      </c>
      <c r="T41" s="36">
        <f>+R41+S41</f>
        <v>75193</v>
      </c>
      <c r="U41" s="98">
        <v>1</v>
      </c>
      <c r="V41" s="34">
        <f>T41+U41</f>
        <v>75194</v>
      </c>
      <c r="W41" s="66">
        <f t="shared" si="18"/>
        <v>38.02382569430422</v>
      </c>
    </row>
    <row r="42" spans="2:23" ht="14.25" thickBot="1" thickTop="1">
      <c r="B42" s="267" t="s">
        <v>21</v>
      </c>
      <c r="C42" s="48">
        <f>+C39+C40+C41</f>
        <v>694</v>
      </c>
      <c r="D42" s="49">
        <f>+D39+D40+D41</f>
        <v>695</v>
      </c>
      <c r="E42" s="50">
        <f>+E39+E40+E41</f>
        <v>1389</v>
      </c>
      <c r="F42" s="48">
        <f>+F39+F40+F41</f>
        <v>949</v>
      </c>
      <c r="G42" s="49">
        <f>+G39+G40+G41</f>
        <v>947</v>
      </c>
      <c r="H42" s="48">
        <f>H40+H39+H41</f>
        <v>1896</v>
      </c>
      <c r="I42" s="265">
        <f aca="true" t="shared" si="19" ref="I42:I47">(H42-E42)*100/E42</f>
        <v>36.50107991360691</v>
      </c>
      <c r="L42" s="47" t="s">
        <v>21</v>
      </c>
      <c r="M42" s="48">
        <f aca="true" t="shared" si="20" ref="M42:V42">M39+M40+M41</f>
        <v>94377</v>
      </c>
      <c r="N42" s="49">
        <f t="shared" si="20"/>
        <v>93380</v>
      </c>
      <c r="O42" s="50">
        <f t="shared" si="20"/>
        <v>187757</v>
      </c>
      <c r="P42" s="50">
        <f t="shared" si="20"/>
        <v>0</v>
      </c>
      <c r="Q42" s="50">
        <f t="shared" si="20"/>
        <v>187757</v>
      </c>
      <c r="R42" s="48">
        <f t="shared" si="20"/>
        <v>117072</v>
      </c>
      <c r="S42" s="49">
        <f t="shared" si="20"/>
        <v>117478</v>
      </c>
      <c r="T42" s="50">
        <f t="shared" si="20"/>
        <v>234550</v>
      </c>
      <c r="U42" s="50">
        <f t="shared" si="20"/>
        <v>1</v>
      </c>
      <c r="V42" s="50">
        <f t="shared" si="20"/>
        <v>234551</v>
      </c>
      <c r="W42" s="87">
        <f t="shared" si="18"/>
        <v>24.9226393689716</v>
      </c>
    </row>
    <row r="43" spans="2:23" ht="13.5" thickTop="1">
      <c r="B43" s="4" t="s">
        <v>35</v>
      </c>
      <c r="C43" s="32">
        <v>268</v>
      </c>
      <c r="D43" s="33">
        <v>268</v>
      </c>
      <c r="E43" s="38">
        <f>+C43+D43</f>
        <v>536</v>
      </c>
      <c r="F43" s="32">
        <v>310</v>
      </c>
      <c r="G43" s="33">
        <v>310</v>
      </c>
      <c r="H43" s="34">
        <f>SUM(F43:G43)</f>
        <v>620</v>
      </c>
      <c r="I43" s="66">
        <f t="shared" si="19"/>
        <v>15.671641791044776</v>
      </c>
      <c r="L43" s="4" t="s">
        <v>22</v>
      </c>
      <c r="M43" s="32">
        <v>30534</v>
      </c>
      <c r="N43" s="39">
        <v>29474</v>
      </c>
      <c r="O43" s="36">
        <f>+M43+N43</f>
        <v>60008</v>
      </c>
      <c r="P43" s="37">
        <v>0</v>
      </c>
      <c r="Q43" s="38">
        <f>+O43+P43</f>
        <v>60008</v>
      </c>
      <c r="R43" s="32">
        <v>33672</v>
      </c>
      <c r="S43" s="39">
        <v>33133</v>
      </c>
      <c r="T43" s="36">
        <f>+R43+S43</f>
        <v>66805</v>
      </c>
      <c r="U43" s="37">
        <v>0</v>
      </c>
      <c r="V43" s="38">
        <f>T43+U43</f>
        <v>66805</v>
      </c>
      <c r="W43" s="66">
        <f t="shared" si="18"/>
        <v>11.326823090254633</v>
      </c>
    </row>
    <row r="44" spans="2:23" ht="12.75">
      <c r="B44" s="4" t="s">
        <v>23</v>
      </c>
      <c r="C44" s="32">
        <v>279</v>
      </c>
      <c r="D44" s="33">
        <v>279</v>
      </c>
      <c r="E44" s="38">
        <f>+C44+D44</f>
        <v>558</v>
      </c>
      <c r="F44" s="32">
        <v>317</v>
      </c>
      <c r="G44" s="33">
        <v>317</v>
      </c>
      <c r="H44" s="34">
        <f>SUM(F44:G44)</f>
        <v>634</v>
      </c>
      <c r="I44" s="66">
        <f t="shared" si="19"/>
        <v>13.620071684587813</v>
      </c>
      <c r="L44" s="4" t="s">
        <v>23</v>
      </c>
      <c r="M44" s="32">
        <v>25478</v>
      </c>
      <c r="N44" s="39">
        <v>25148</v>
      </c>
      <c r="O44" s="36">
        <f>+M44+N44</f>
        <v>50626</v>
      </c>
      <c r="P44" s="37">
        <v>0</v>
      </c>
      <c r="Q44" s="38">
        <f>+O44+P44</f>
        <v>50626</v>
      </c>
      <c r="R44" s="32">
        <v>28802</v>
      </c>
      <c r="S44" s="39">
        <v>28696</v>
      </c>
      <c r="T44" s="36">
        <f>+R44+S44</f>
        <v>57498</v>
      </c>
      <c r="U44" s="37">
        <v>112</v>
      </c>
      <c r="V44" s="34">
        <f>SUM(T44:U44)</f>
        <v>57610</v>
      </c>
      <c r="W44" s="66">
        <f>(V44-Q44)/Q44*100</f>
        <v>13.795283056137162</v>
      </c>
    </row>
    <row r="45" spans="2:23" ht="13.5" thickBot="1">
      <c r="B45" s="4" t="s">
        <v>24</v>
      </c>
      <c r="C45" s="32">
        <v>280</v>
      </c>
      <c r="D45" s="41">
        <v>280</v>
      </c>
      <c r="E45" s="38">
        <f>+C45+D45</f>
        <v>560</v>
      </c>
      <c r="F45" s="32">
        <v>250</v>
      </c>
      <c r="G45" s="41">
        <v>250</v>
      </c>
      <c r="H45" s="34">
        <f>SUM(F45:G45)</f>
        <v>500</v>
      </c>
      <c r="I45" s="91">
        <f t="shared" si="19"/>
        <v>-10.714285714285714</v>
      </c>
      <c r="L45" s="4" t="s">
        <v>24</v>
      </c>
      <c r="M45" s="32">
        <v>23735</v>
      </c>
      <c r="N45" s="39">
        <v>23574</v>
      </c>
      <c r="O45" s="54">
        <f>+M45+N45</f>
        <v>47309</v>
      </c>
      <c r="P45" s="55">
        <v>0</v>
      </c>
      <c r="Q45" s="38">
        <f>+O45+P45</f>
        <v>47309</v>
      </c>
      <c r="R45" s="32">
        <v>24370</v>
      </c>
      <c r="S45" s="39">
        <v>24022</v>
      </c>
      <c r="T45" s="54">
        <f>+R45+S45</f>
        <v>48392</v>
      </c>
      <c r="U45" s="55">
        <v>0</v>
      </c>
      <c r="V45" s="34">
        <f>SUM(T45:U45)</f>
        <v>48392</v>
      </c>
      <c r="W45" s="66">
        <f>(V45-Q45)/Q45*100</f>
        <v>2.2892050138451454</v>
      </c>
    </row>
    <row r="46" spans="2:23" ht="14.25" thickBot="1" thickTop="1">
      <c r="B46" s="42" t="s">
        <v>60</v>
      </c>
      <c r="C46" s="43">
        <f aca="true" t="shared" si="21" ref="C46:H46">C43+C44+C45</f>
        <v>827</v>
      </c>
      <c r="D46" s="56">
        <f t="shared" si="21"/>
        <v>827</v>
      </c>
      <c r="E46" s="56">
        <f t="shared" si="21"/>
        <v>1654</v>
      </c>
      <c r="F46" s="48">
        <f t="shared" si="21"/>
        <v>877</v>
      </c>
      <c r="G46" s="49">
        <f t="shared" si="21"/>
        <v>877</v>
      </c>
      <c r="H46" s="56">
        <f t="shared" si="21"/>
        <v>1754</v>
      </c>
      <c r="I46" s="67">
        <f t="shared" si="19"/>
        <v>6.045949214026602</v>
      </c>
      <c r="L46" s="47" t="s">
        <v>25</v>
      </c>
      <c r="M46" s="48">
        <f aca="true" t="shared" si="22" ref="M46:V46">M43+M44+M45</f>
        <v>79747</v>
      </c>
      <c r="N46" s="48">
        <f t="shared" si="22"/>
        <v>78196</v>
      </c>
      <c r="O46" s="50">
        <f t="shared" si="22"/>
        <v>157943</v>
      </c>
      <c r="P46" s="50">
        <f t="shared" si="22"/>
        <v>0</v>
      </c>
      <c r="Q46" s="50">
        <f t="shared" si="22"/>
        <v>157943</v>
      </c>
      <c r="R46" s="48">
        <f t="shared" si="22"/>
        <v>86844</v>
      </c>
      <c r="S46" s="48">
        <f t="shared" si="22"/>
        <v>85851</v>
      </c>
      <c r="T46" s="50">
        <f t="shared" si="22"/>
        <v>172695</v>
      </c>
      <c r="U46" s="50">
        <f t="shared" si="22"/>
        <v>112</v>
      </c>
      <c r="V46" s="50">
        <f t="shared" si="22"/>
        <v>172807</v>
      </c>
      <c r="W46" s="87">
        <f>(V46-Q46)/Q46*100</f>
        <v>9.41099004071089</v>
      </c>
    </row>
    <row r="47" spans="2:23" ht="13.5" thickTop="1">
      <c r="B47" s="4" t="s">
        <v>26</v>
      </c>
      <c r="C47" s="32">
        <v>283</v>
      </c>
      <c r="D47" s="33">
        <v>283</v>
      </c>
      <c r="E47" s="72">
        <f>+C47+D47</f>
        <v>566</v>
      </c>
      <c r="F47" s="32">
        <v>174</v>
      </c>
      <c r="G47" s="33">
        <v>173</v>
      </c>
      <c r="H47" s="34">
        <f>SUM(F47:G47)</f>
        <v>347</v>
      </c>
      <c r="I47" s="66">
        <f t="shared" si="19"/>
        <v>-38.69257950530035</v>
      </c>
      <c r="L47" s="4" t="s">
        <v>27</v>
      </c>
      <c r="M47" s="32">
        <v>30632</v>
      </c>
      <c r="N47" s="39">
        <v>29393</v>
      </c>
      <c r="O47" s="54">
        <f>+M47+N47</f>
        <v>60025</v>
      </c>
      <c r="P47" s="62">
        <v>0</v>
      </c>
      <c r="Q47" s="38">
        <f>+O47+P47</f>
        <v>60025</v>
      </c>
      <c r="R47" s="32">
        <v>23604</v>
      </c>
      <c r="S47" s="39">
        <v>23038</v>
      </c>
      <c r="T47" s="54">
        <f>+R47+S47</f>
        <v>46642</v>
      </c>
      <c r="U47" s="62">
        <v>0</v>
      </c>
      <c r="V47" s="34">
        <f>T47+U47</f>
        <v>46642</v>
      </c>
      <c r="W47" s="66">
        <f>(V47-Q47)/Q47*100</f>
        <v>-22.295710120783006</v>
      </c>
    </row>
    <row r="48" spans="2:23" ht="12.75">
      <c r="B48" s="4" t="s">
        <v>28</v>
      </c>
      <c r="C48" s="32">
        <v>309</v>
      </c>
      <c r="D48" s="33">
        <v>309</v>
      </c>
      <c r="E48" s="38">
        <f>+C48+D48</f>
        <v>618</v>
      </c>
      <c r="F48" s="32">
        <v>187</v>
      </c>
      <c r="G48" s="33">
        <v>188</v>
      </c>
      <c r="H48" s="34">
        <f>SUM(F48:G48)</f>
        <v>375</v>
      </c>
      <c r="I48" s="66">
        <f>(H48-E48)*100/E48</f>
        <v>-39.320388349514566</v>
      </c>
      <c r="L48" s="4" t="s">
        <v>28</v>
      </c>
      <c r="M48" s="32">
        <v>30864</v>
      </c>
      <c r="N48" s="39">
        <v>31880</v>
      </c>
      <c r="O48" s="54">
        <f>+M48+N48</f>
        <v>62744</v>
      </c>
      <c r="P48" s="37">
        <v>0</v>
      </c>
      <c r="Q48" s="38">
        <f>+O48+P48</f>
        <v>62744</v>
      </c>
      <c r="R48" s="32">
        <v>22880</v>
      </c>
      <c r="S48" s="39">
        <v>24487</v>
      </c>
      <c r="T48" s="54">
        <f>+R48+S48</f>
        <v>47367</v>
      </c>
      <c r="U48" s="37">
        <v>0</v>
      </c>
      <c r="V48" s="34">
        <f>T48+U48</f>
        <v>47367</v>
      </c>
      <c r="W48" s="66">
        <f>(V48-Q48)/Q48*100</f>
        <v>-24.507522631646054</v>
      </c>
    </row>
    <row r="49" spans="2:23" ht="13.5" thickBot="1">
      <c r="B49" s="4" t="s">
        <v>29</v>
      </c>
      <c r="C49" s="32">
        <v>290</v>
      </c>
      <c r="D49" s="63">
        <v>290</v>
      </c>
      <c r="E49" s="38">
        <f>+C49+D49</f>
        <v>580</v>
      </c>
      <c r="F49" s="32">
        <v>172</v>
      </c>
      <c r="G49" s="63">
        <v>174</v>
      </c>
      <c r="H49" s="34">
        <f>SUM(F49:G49)</f>
        <v>346</v>
      </c>
      <c r="I49" s="66">
        <f>(H49-E49)*100/E49</f>
        <v>-40.3448275862069</v>
      </c>
      <c r="L49" s="4" t="s">
        <v>29</v>
      </c>
      <c r="M49" s="32">
        <v>26709</v>
      </c>
      <c r="N49" s="39">
        <v>26381</v>
      </c>
      <c r="O49" s="54">
        <f>+M49+N49</f>
        <v>53090</v>
      </c>
      <c r="P49" s="55">
        <v>0</v>
      </c>
      <c r="Q49" s="38">
        <f>+O49+P49</f>
        <v>53090</v>
      </c>
      <c r="R49" s="32">
        <v>18790</v>
      </c>
      <c r="S49" s="39">
        <v>19022</v>
      </c>
      <c r="T49" s="54">
        <f>+R49+S49</f>
        <v>37812</v>
      </c>
      <c r="U49" s="55">
        <v>0</v>
      </c>
      <c r="V49" s="34">
        <f>T49+U49</f>
        <v>37812</v>
      </c>
      <c r="W49" s="66">
        <f t="shared" si="18"/>
        <v>-28.7775475607459</v>
      </c>
    </row>
    <row r="50" spans="2:23" ht="14.25" thickBot="1" thickTop="1">
      <c r="B50" s="42" t="s">
        <v>30</v>
      </c>
      <c r="C50" s="43">
        <f aca="true" t="shared" si="23" ref="C50:H50">+C47+C48+C49</f>
        <v>882</v>
      </c>
      <c r="D50" s="44">
        <f t="shared" si="23"/>
        <v>882</v>
      </c>
      <c r="E50" s="43">
        <f t="shared" si="23"/>
        <v>1764</v>
      </c>
      <c r="F50" s="43">
        <f t="shared" si="23"/>
        <v>533</v>
      </c>
      <c r="G50" s="44">
        <f t="shared" si="23"/>
        <v>535</v>
      </c>
      <c r="H50" s="43">
        <f t="shared" si="23"/>
        <v>1068</v>
      </c>
      <c r="I50" s="67">
        <f>(H50-E50)*100/E50</f>
        <v>-39.45578231292517</v>
      </c>
      <c r="L50" s="42" t="s">
        <v>30</v>
      </c>
      <c r="M50" s="43">
        <f aca="true" t="shared" si="24" ref="M50:V50">+M47+M48+M49</f>
        <v>88205</v>
      </c>
      <c r="N50" s="44">
        <f t="shared" si="24"/>
        <v>87654</v>
      </c>
      <c r="O50" s="43">
        <f t="shared" si="24"/>
        <v>175859</v>
      </c>
      <c r="P50" s="43">
        <f t="shared" si="24"/>
        <v>0</v>
      </c>
      <c r="Q50" s="43">
        <f t="shared" si="24"/>
        <v>175859</v>
      </c>
      <c r="R50" s="43">
        <f t="shared" si="24"/>
        <v>65274</v>
      </c>
      <c r="S50" s="44">
        <f t="shared" si="24"/>
        <v>66547</v>
      </c>
      <c r="T50" s="43">
        <f t="shared" si="24"/>
        <v>131821</v>
      </c>
      <c r="U50" s="43">
        <f t="shared" si="24"/>
        <v>0</v>
      </c>
      <c r="V50" s="43">
        <f t="shared" si="24"/>
        <v>131821</v>
      </c>
      <c r="W50" s="67">
        <f t="shared" si="18"/>
        <v>-25.041652687664552</v>
      </c>
    </row>
    <row r="51" spans="2:23" ht="14.25" thickBot="1" thickTop="1">
      <c r="B51" s="42" t="s">
        <v>69</v>
      </c>
      <c r="C51" s="43">
        <f aca="true" t="shared" si="25" ref="C51:H51">+C42+C46+C47+C48+C49</f>
        <v>2403</v>
      </c>
      <c r="D51" s="44">
        <f t="shared" si="25"/>
        <v>2404</v>
      </c>
      <c r="E51" s="45">
        <f t="shared" si="25"/>
        <v>4807</v>
      </c>
      <c r="F51" s="43">
        <f t="shared" si="25"/>
        <v>2359</v>
      </c>
      <c r="G51" s="44">
        <f t="shared" si="25"/>
        <v>2359</v>
      </c>
      <c r="H51" s="45">
        <f t="shared" si="25"/>
        <v>4718</v>
      </c>
      <c r="I51" s="67">
        <f>(H51-E51)/E51*100</f>
        <v>-1.8514666111920117</v>
      </c>
      <c r="L51" s="42" t="s">
        <v>69</v>
      </c>
      <c r="M51" s="43">
        <f aca="true" t="shared" si="26" ref="M51:V51">+M42+M46+M47+M48+M49</f>
        <v>262329</v>
      </c>
      <c r="N51" s="44">
        <f t="shared" si="26"/>
        <v>259230</v>
      </c>
      <c r="O51" s="43">
        <f t="shared" si="26"/>
        <v>521559</v>
      </c>
      <c r="P51" s="43">
        <f t="shared" si="26"/>
        <v>0</v>
      </c>
      <c r="Q51" s="43">
        <f t="shared" si="26"/>
        <v>521559</v>
      </c>
      <c r="R51" s="43">
        <f t="shared" si="26"/>
        <v>269190</v>
      </c>
      <c r="S51" s="44">
        <f t="shared" si="26"/>
        <v>269876</v>
      </c>
      <c r="T51" s="43">
        <f t="shared" si="26"/>
        <v>539066</v>
      </c>
      <c r="U51" s="43">
        <f t="shared" si="26"/>
        <v>113</v>
      </c>
      <c r="V51" s="45">
        <f t="shared" si="26"/>
        <v>539179</v>
      </c>
      <c r="W51" s="67">
        <f>(V51-Q51)/Q51*100</f>
        <v>3.378333036147396</v>
      </c>
    </row>
    <row r="52" spans="2:23" ht="14.25" thickBot="1" thickTop="1">
      <c r="B52" s="42" t="s">
        <v>9</v>
      </c>
      <c r="C52" s="43">
        <f aca="true" t="shared" si="27" ref="C52:H52">C42+C46+C50+C38</f>
        <v>3105</v>
      </c>
      <c r="D52" s="44">
        <f t="shared" si="27"/>
        <v>3105</v>
      </c>
      <c r="E52" s="43">
        <f t="shared" si="27"/>
        <v>6210</v>
      </c>
      <c r="F52" s="43">
        <f t="shared" si="27"/>
        <v>3360</v>
      </c>
      <c r="G52" s="44">
        <f t="shared" si="27"/>
        <v>3359</v>
      </c>
      <c r="H52" s="43">
        <f t="shared" si="27"/>
        <v>6719</v>
      </c>
      <c r="I52" s="67">
        <f>(H52-E52)/E52*100</f>
        <v>8.196457326892109</v>
      </c>
      <c r="L52" s="42" t="s">
        <v>9</v>
      </c>
      <c r="M52" s="43">
        <f aca="true" t="shared" si="28" ref="M52:V52">M42+M46+M50+M38</f>
        <v>361458</v>
      </c>
      <c r="N52" s="44">
        <f t="shared" si="28"/>
        <v>350010</v>
      </c>
      <c r="O52" s="43">
        <f t="shared" si="28"/>
        <v>711468</v>
      </c>
      <c r="P52" s="43">
        <f t="shared" si="28"/>
        <v>128</v>
      </c>
      <c r="Q52" s="43">
        <f t="shared" si="28"/>
        <v>711596</v>
      </c>
      <c r="R52" s="43">
        <f t="shared" si="28"/>
        <v>390678</v>
      </c>
      <c r="S52" s="44">
        <f t="shared" si="28"/>
        <v>381269</v>
      </c>
      <c r="T52" s="43">
        <f t="shared" si="28"/>
        <v>771947</v>
      </c>
      <c r="U52" s="43">
        <f t="shared" si="28"/>
        <v>115</v>
      </c>
      <c r="V52" s="43">
        <f t="shared" si="28"/>
        <v>772062</v>
      </c>
      <c r="W52" s="67">
        <f>(V52-Q52)/Q52*100</f>
        <v>8.497237196386715</v>
      </c>
    </row>
    <row r="53" spans="2:12" ht="13.5" thickTop="1">
      <c r="B53" s="68" t="s">
        <v>67</v>
      </c>
      <c r="L53" s="68" t="s">
        <v>67</v>
      </c>
    </row>
    <row r="54" spans="2:23" ht="12.75">
      <c r="B54" s="316" t="s">
        <v>36</v>
      </c>
      <c r="C54" s="316"/>
      <c r="D54" s="316"/>
      <c r="E54" s="316"/>
      <c r="F54" s="316"/>
      <c r="G54" s="316"/>
      <c r="H54" s="316"/>
      <c r="I54" s="316"/>
      <c r="L54" s="316" t="s">
        <v>37</v>
      </c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</row>
    <row r="55" spans="2:23" ht="15.75">
      <c r="B55" s="317" t="s">
        <v>38</v>
      </c>
      <c r="C55" s="317"/>
      <c r="D55" s="317"/>
      <c r="E55" s="317"/>
      <c r="F55" s="317"/>
      <c r="G55" s="317"/>
      <c r="H55" s="317"/>
      <c r="I55" s="317"/>
      <c r="L55" s="317" t="s">
        <v>39</v>
      </c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</row>
    <row r="56" ht="13.5" thickBot="1"/>
    <row r="57" spans="2:23" ht="17.25" thickBot="1" thickTop="1">
      <c r="B57" s="2"/>
      <c r="C57" s="324" t="s">
        <v>66</v>
      </c>
      <c r="D57" s="325"/>
      <c r="E57" s="326"/>
      <c r="F57" s="327" t="s">
        <v>65</v>
      </c>
      <c r="G57" s="328"/>
      <c r="H57" s="329"/>
      <c r="I57" s="3" t="s">
        <v>4</v>
      </c>
      <c r="L57" s="2"/>
      <c r="M57" s="324" t="s">
        <v>66</v>
      </c>
      <c r="N57" s="325"/>
      <c r="O57" s="325"/>
      <c r="P57" s="325"/>
      <c r="Q57" s="326"/>
      <c r="R57" s="327" t="s">
        <v>65</v>
      </c>
      <c r="S57" s="328"/>
      <c r="T57" s="328"/>
      <c r="U57" s="328"/>
      <c r="V57" s="329"/>
      <c r="W57" s="3" t="s">
        <v>4</v>
      </c>
    </row>
    <row r="58" spans="2:23" ht="13.5" thickTop="1">
      <c r="B58" s="4" t="s">
        <v>5</v>
      </c>
      <c r="C58" s="5"/>
      <c r="D58" s="6"/>
      <c r="E58" s="7"/>
      <c r="F58" s="5"/>
      <c r="G58" s="6"/>
      <c r="H58" s="7"/>
      <c r="I58" s="8" t="s">
        <v>6</v>
      </c>
      <c r="L58" s="4" t="s">
        <v>5</v>
      </c>
      <c r="M58" s="5"/>
      <c r="N58" s="9"/>
      <c r="O58" s="10"/>
      <c r="P58" s="11"/>
      <c r="Q58" s="12"/>
      <c r="R58" s="5"/>
      <c r="S58" s="9"/>
      <c r="T58" s="10"/>
      <c r="U58" s="11"/>
      <c r="V58" s="12"/>
      <c r="W58" s="8" t="s">
        <v>6</v>
      </c>
    </row>
    <row r="59" spans="2:23" ht="13.5" thickBot="1">
      <c r="B59" s="13" t="s">
        <v>40</v>
      </c>
      <c r="C59" s="14" t="s">
        <v>7</v>
      </c>
      <c r="D59" s="297" t="s">
        <v>8</v>
      </c>
      <c r="E59" s="15" t="s">
        <v>9</v>
      </c>
      <c r="F59" s="14" t="s">
        <v>7</v>
      </c>
      <c r="G59" s="297" t="s">
        <v>8</v>
      </c>
      <c r="H59" s="15" t="s">
        <v>9</v>
      </c>
      <c r="I59" s="16"/>
      <c r="L59" s="13"/>
      <c r="M59" s="17" t="s">
        <v>10</v>
      </c>
      <c r="N59" s="18" t="s">
        <v>11</v>
      </c>
      <c r="O59" s="19" t="s">
        <v>12</v>
      </c>
      <c r="P59" s="20" t="s">
        <v>13</v>
      </c>
      <c r="Q59" s="21" t="s">
        <v>9</v>
      </c>
      <c r="R59" s="17" t="s">
        <v>10</v>
      </c>
      <c r="S59" s="18" t="s">
        <v>11</v>
      </c>
      <c r="T59" s="19" t="s">
        <v>12</v>
      </c>
      <c r="U59" s="20" t="s">
        <v>13</v>
      </c>
      <c r="V59" s="21" t="s">
        <v>9</v>
      </c>
      <c r="W59" s="16"/>
    </row>
    <row r="60" spans="2:23" ht="5.25" customHeight="1" thickTop="1">
      <c r="B60" s="4"/>
      <c r="C60" s="22"/>
      <c r="D60" s="23"/>
      <c r="E60" s="24"/>
      <c r="F60" s="22"/>
      <c r="G60" s="23"/>
      <c r="H60" s="24"/>
      <c r="I60" s="25"/>
      <c r="L60" s="4"/>
      <c r="M60" s="26"/>
      <c r="N60" s="27"/>
      <c r="O60" s="28"/>
      <c r="P60" s="29"/>
      <c r="Q60" s="30"/>
      <c r="R60" s="26"/>
      <c r="S60" s="27"/>
      <c r="T60" s="28"/>
      <c r="U60" s="29"/>
      <c r="V60" s="31"/>
      <c r="W60" s="11"/>
    </row>
    <row r="61" spans="2:23" ht="12.75">
      <c r="B61" s="4" t="s">
        <v>14</v>
      </c>
      <c r="C61" s="32">
        <f aca="true" t="shared" si="29" ref="C61:H63">+C9+C35</f>
        <v>231</v>
      </c>
      <c r="D61" s="33">
        <f t="shared" si="29"/>
        <v>231</v>
      </c>
      <c r="E61" s="38">
        <f t="shared" si="29"/>
        <v>462</v>
      </c>
      <c r="F61" s="32">
        <f t="shared" si="29"/>
        <v>316</v>
      </c>
      <c r="G61" s="33">
        <f t="shared" si="29"/>
        <v>314</v>
      </c>
      <c r="H61" s="34">
        <f t="shared" si="29"/>
        <v>630</v>
      </c>
      <c r="I61" s="66">
        <f aca="true" t="shared" si="30" ref="I61:I67">(H61-E61)/E61*100</f>
        <v>36.36363636363637</v>
      </c>
      <c r="L61" s="4" t="s">
        <v>14</v>
      </c>
      <c r="M61" s="32">
        <f aca="true" t="shared" si="31" ref="M61:V61">+M9+M35</f>
        <v>28947</v>
      </c>
      <c r="N61" s="39">
        <f t="shared" si="31"/>
        <v>26904</v>
      </c>
      <c r="O61" s="36">
        <f t="shared" si="31"/>
        <v>55851</v>
      </c>
      <c r="P61" s="37">
        <f t="shared" si="31"/>
        <v>128</v>
      </c>
      <c r="Q61" s="38">
        <f t="shared" si="31"/>
        <v>55979</v>
      </c>
      <c r="R61" s="32">
        <f t="shared" si="31"/>
        <v>35428</v>
      </c>
      <c r="S61" s="39">
        <f t="shared" si="31"/>
        <v>34119</v>
      </c>
      <c r="T61" s="36">
        <f t="shared" si="31"/>
        <v>69547</v>
      </c>
      <c r="U61" s="37">
        <f t="shared" si="31"/>
        <v>0</v>
      </c>
      <c r="V61" s="34">
        <f t="shared" si="31"/>
        <v>69547</v>
      </c>
      <c r="W61" s="66">
        <f>(V61-Q61)/Q61*100</f>
        <v>24.237660551278157</v>
      </c>
    </row>
    <row r="62" spans="2:23" ht="12.75">
      <c r="B62" s="4" t="s">
        <v>15</v>
      </c>
      <c r="C62" s="32">
        <f t="shared" si="29"/>
        <v>234</v>
      </c>
      <c r="D62" s="33">
        <f t="shared" si="29"/>
        <v>234</v>
      </c>
      <c r="E62" s="38">
        <f t="shared" si="29"/>
        <v>468</v>
      </c>
      <c r="F62" s="32">
        <f t="shared" si="29"/>
        <v>346</v>
      </c>
      <c r="G62" s="33">
        <f t="shared" si="29"/>
        <v>347</v>
      </c>
      <c r="H62" s="34">
        <f t="shared" si="29"/>
        <v>693</v>
      </c>
      <c r="I62" s="66">
        <f t="shared" si="30"/>
        <v>48.07692307692308</v>
      </c>
      <c r="L62" s="4" t="s">
        <v>15</v>
      </c>
      <c r="M62" s="32">
        <f aca="true" t="shared" si="32" ref="M62:V62">+M10+M36</f>
        <v>31489</v>
      </c>
      <c r="N62" s="39">
        <f t="shared" si="32"/>
        <v>29825</v>
      </c>
      <c r="O62" s="36">
        <f t="shared" si="32"/>
        <v>61314</v>
      </c>
      <c r="P62" s="37">
        <f t="shared" si="32"/>
        <v>35</v>
      </c>
      <c r="Q62" s="38">
        <f t="shared" si="32"/>
        <v>61349</v>
      </c>
      <c r="R62" s="32">
        <f t="shared" si="32"/>
        <v>39965</v>
      </c>
      <c r="S62" s="39">
        <f t="shared" si="32"/>
        <v>35778</v>
      </c>
      <c r="T62" s="36">
        <f t="shared" si="32"/>
        <v>75743</v>
      </c>
      <c r="U62" s="37">
        <f t="shared" si="32"/>
        <v>2</v>
      </c>
      <c r="V62" s="34">
        <f t="shared" si="32"/>
        <v>75745</v>
      </c>
      <c r="W62" s="66">
        <f>(V62-Q62)/Q62*100</f>
        <v>23.46574516292034</v>
      </c>
    </row>
    <row r="63" spans="2:23" ht="13.5" thickBot="1">
      <c r="B63" s="13" t="s">
        <v>16</v>
      </c>
      <c r="C63" s="40">
        <f t="shared" si="29"/>
        <v>241</v>
      </c>
      <c r="D63" s="41">
        <f t="shared" si="29"/>
        <v>240</v>
      </c>
      <c r="E63" s="69">
        <f t="shared" si="29"/>
        <v>481</v>
      </c>
      <c r="F63" s="40">
        <f t="shared" si="29"/>
        <v>339</v>
      </c>
      <c r="G63" s="41">
        <f t="shared" si="29"/>
        <v>339</v>
      </c>
      <c r="H63" s="34">
        <f t="shared" si="29"/>
        <v>678</v>
      </c>
      <c r="I63" s="66">
        <f t="shared" si="30"/>
        <v>40.95634095634096</v>
      </c>
      <c r="L63" s="13" t="s">
        <v>16</v>
      </c>
      <c r="M63" s="32">
        <f aca="true" t="shared" si="33" ref="M63:V63">+M11+M37</f>
        <v>38699</v>
      </c>
      <c r="N63" s="39">
        <f t="shared" si="33"/>
        <v>34056</v>
      </c>
      <c r="O63" s="36">
        <f t="shared" si="33"/>
        <v>72755</v>
      </c>
      <c r="P63" s="37">
        <f t="shared" si="33"/>
        <v>0</v>
      </c>
      <c r="Q63" s="38">
        <f t="shared" si="33"/>
        <v>72755</v>
      </c>
      <c r="R63" s="32">
        <f t="shared" si="33"/>
        <v>46095</v>
      </c>
      <c r="S63" s="39">
        <f t="shared" si="33"/>
        <v>41496</v>
      </c>
      <c r="T63" s="36">
        <f t="shared" si="33"/>
        <v>87591</v>
      </c>
      <c r="U63" s="37">
        <f t="shared" si="33"/>
        <v>0</v>
      </c>
      <c r="V63" s="34">
        <f t="shared" si="33"/>
        <v>87591</v>
      </c>
      <c r="W63" s="66">
        <f>(V63-Q63)/Q63*100</f>
        <v>20.391725654594186</v>
      </c>
    </row>
    <row r="64" spans="2:23" ht="14.25" thickBot="1" thickTop="1">
      <c r="B64" s="42" t="s">
        <v>17</v>
      </c>
      <c r="C64" s="43">
        <f aca="true" t="shared" si="34" ref="C64:H64">C61+C62+C63</f>
        <v>706</v>
      </c>
      <c r="D64" s="44">
        <f t="shared" si="34"/>
        <v>705</v>
      </c>
      <c r="E64" s="46">
        <f t="shared" si="34"/>
        <v>1411</v>
      </c>
      <c r="F64" s="43">
        <f t="shared" si="34"/>
        <v>1001</v>
      </c>
      <c r="G64" s="44">
        <f t="shared" si="34"/>
        <v>1000</v>
      </c>
      <c r="H64" s="45">
        <f t="shared" si="34"/>
        <v>2001</v>
      </c>
      <c r="I64" s="67">
        <f t="shared" si="30"/>
        <v>41.81431608788094</v>
      </c>
      <c r="L64" s="42" t="s">
        <v>17</v>
      </c>
      <c r="M64" s="43">
        <f>+M61+M62+M63</f>
        <v>99135</v>
      </c>
      <c r="N64" s="44">
        <f>+N61+N62+N63</f>
        <v>90785</v>
      </c>
      <c r="O64" s="43">
        <f>+O61+O62+O63</f>
        <v>189920</v>
      </c>
      <c r="P64" s="43">
        <f>+P61+P62+P63</f>
        <v>163</v>
      </c>
      <c r="Q64" s="43">
        <f>+Q61+Q62+Q63</f>
        <v>190083</v>
      </c>
      <c r="R64" s="43">
        <f aca="true" t="shared" si="35" ref="R64:V67">+R12+R38</f>
        <v>121488</v>
      </c>
      <c r="S64" s="44">
        <f t="shared" si="35"/>
        <v>111393</v>
      </c>
      <c r="T64" s="43">
        <f t="shared" si="35"/>
        <v>232881</v>
      </c>
      <c r="U64" s="43">
        <f t="shared" si="35"/>
        <v>2</v>
      </c>
      <c r="V64" s="45">
        <f t="shared" si="35"/>
        <v>232883</v>
      </c>
      <c r="W64" s="67">
        <f>(V64-Q64)/Q64*100</f>
        <v>22.516479643103278</v>
      </c>
    </row>
    <row r="65" spans="2:23" ht="13.5" thickTop="1">
      <c r="B65" s="4" t="s">
        <v>18</v>
      </c>
      <c r="C65" s="32">
        <f aca="true" t="shared" si="36" ref="C65:H66">+C13+C39</f>
        <v>245</v>
      </c>
      <c r="D65" s="33">
        <f t="shared" si="36"/>
        <v>246</v>
      </c>
      <c r="E65" s="38">
        <f t="shared" si="36"/>
        <v>491</v>
      </c>
      <c r="F65" s="32">
        <f t="shared" si="36"/>
        <v>329</v>
      </c>
      <c r="G65" s="33">
        <f t="shared" si="36"/>
        <v>329</v>
      </c>
      <c r="H65" s="34">
        <f t="shared" si="36"/>
        <v>658</v>
      </c>
      <c r="I65" s="66">
        <f t="shared" si="30"/>
        <v>34.0122199592668</v>
      </c>
      <c r="L65" s="4" t="s">
        <v>18</v>
      </c>
      <c r="M65" s="32">
        <f aca="true" t="shared" si="37" ref="M65:Q67">+M13+M39</f>
        <v>36785</v>
      </c>
      <c r="N65" s="39">
        <f t="shared" si="37"/>
        <v>38020</v>
      </c>
      <c r="O65" s="36">
        <f t="shared" si="37"/>
        <v>74805</v>
      </c>
      <c r="P65" s="37">
        <f t="shared" si="37"/>
        <v>0</v>
      </c>
      <c r="Q65" s="38">
        <f t="shared" si="37"/>
        <v>74805</v>
      </c>
      <c r="R65" s="32">
        <f t="shared" si="35"/>
        <v>41614</v>
      </c>
      <c r="S65" s="39">
        <f t="shared" si="35"/>
        <v>42955</v>
      </c>
      <c r="T65" s="36">
        <f t="shared" si="35"/>
        <v>84569</v>
      </c>
      <c r="U65" s="37">
        <f t="shared" si="35"/>
        <v>0</v>
      </c>
      <c r="V65" s="34">
        <f t="shared" si="35"/>
        <v>84569</v>
      </c>
      <c r="W65" s="66">
        <f aca="true" t="shared" si="38" ref="W65:W76">(V65-Q65)/Q65*100</f>
        <v>13.052603435599226</v>
      </c>
    </row>
    <row r="66" spans="2:23" ht="12.75">
      <c r="B66" s="4" t="s">
        <v>19</v>
      </c>
      <c r="C66" s="32">
        <f t="shared" si="36"/>
        <v>213</v>
      </c>
      <c r="D66" s="33">
        <f t="shared" si="36"/>
        <v>213</v>
      </c>
      <c r="E66" s="38">
        <f t="shared" si="36"/>
        <v>426</v>
      </c>
      <c r="F66" s="32">
        <f t="shared" si="36"/>
        <v>299</v>
      </c>
      <c r="G66" s="33">
        <f t="shared" si="36"/>
        <v>300</v>
      </c>
      <c r="H66" s="34">
        <f t="shared" si="36"/>
        <v>599</v>
      </c>
      <c r="I66" s="66">
        <f t="shared" si="30"/>
        <v>40.61032863849765</v>
      </c>
      <c r="L66" s="4" t="s">
        <v>19</v>
      </c>
      <c r="M66" s="32">
        <f t="shared" si="37"/>
        <v>29855</v>
      </c>
      <c r="N66" s="39">
        <f t="shared" si="37"/>
        <v>28628</v>
      </c>
      <c r="O66" s="36">
        <f t="shared" si="37"/>
        <v>58483</v>
      </c>
      <c r="P66" s="37">
        <f t="shared" si="37"/>
        <v>0</v>
      </c>
      <c r="Q66" s="38">
        <f t="shared" si="37"/>
        <v>58483</v>
      </c>
      <c r="R66" s="32">
        <f t="shared" si="35"/>
        <v>37881</v>
      </c>
      <c r="S66" s="39">
        <f t="shared" si="35"/>
        <v>37075</v>
      </c>
      <c r="T66" s="36">
        <f t="shared" si="35"/>
        <v>74956</v>
      </c>
      <c r="U66" s="37">
        <f t="shared" si="35"/>
        <v>0</v>
      </c>
      <c r="V66" s="34">
        <f t="shared" si="35"/>
        <v>74956</v>
      </c>
      <c r="W66" s="66">
        <f t="shared" si="38"/>
        <v>28.167159687430537</v>
      </c>
    </row>
    <row r="67" spans="2:23" ht="13.5" thickBot="1">
      <c r="B67" s="4" t="s">
        <v>20</v>
      </c>
      <c r="C67" s="73">
        <f>C15+C41</f>
        <v>238</v>
      </c>
      <c r="D67" s="39">
        <f>D15+D41</f>
        <v>238</v>
      </c>
      <c r="E67" s="74">
        <f>E15+E41</f>
        <v>476</v>
      </c>
      <c r="F67" s="32">
        <f>+F15+F41</f>
        <v>323</v>
      </c>
      <c r="G67" s="33">
        <f>+G15+G41</f>
        <v>323</v>
      </c>
      <c r="H67" s="34">
        <f>+H15+H41</f>
        <v>646</v>
      </c>
      <c r="I67" s="66">
        <f t="shared" si="30"/>
        <v>35.714285714285715</v>
      </c>
      <c r="L67" s="4" t="s">
        <v>20</v>
      </c>
      <c r="M67" s="73">
        <f t="shared" si="37"/>
        <v>27743</v>
      </c>
      <c r="N67" s="105">
        <f t="shared" si="37"/>
        <v>26736</v>
      </c>
      <c r="O67" s="36">
        <f t="shared" si="37"/>
        <v>54479</v>
      </c>
      <c r="P67" s="37">
        <f t="shared" si="37"/>
        <v>0</v>
      </c>
      <c r="Q67" s="38">
        <f t="shared" si="37"/>
        <v>54479</v>
      </c>
      <c r="R67" s="32">
        <f t="shared" si="35"/>
        <v>37659</v>
      </c>
      <c r="S67" s="39">
        <f t="shared" si="35"/>
        <v>37534</v>
      </c>
      <c r="T67" s="36">
        <f t="shared" si="35"/>
        <v>75193</v>
      </c>
      <c r="U67" s="37">
        <f t="shared" si="35"/>
        <v>1</v>
      </c>
      <c r="V67" s="34">
        <f t="shared" si="35"/>
        <v>75194</v>
      </c>
      <c r="W67" s="66">
        <f t="shared" si="38"/>
        <v>38.02382569430422</v>
      </c>
    </row>
    <row r="68" spans="2:23" ht="14.25" thickBot="1" thickTop="1">
      <c r="B68" s="47" t="s">
        <v>21</v>
      </c>
      <c r="C68" s="48">
        <f aca="true" t="shared" si="39" ref="C68:H68">C65+C66+C67</f>
        <v>696</v>
      </c>
      <c r="D68" s="138">
        <f t="shared" si="39"/>
        <v>697</v>
      </c>
      <c r="E68" s="50">
        <f t="shared" si="39"/>
        <v>1393</v>
      </c>
      <c r="F68" s="48">
        <f t="shared" si="39"/>
        <v>951</v>
      </c>
      <c r="G68" s="48">
        <f t="shared" si="39"/>
        <v>952</v>
      </c>
      <c r="H68" s="48">
        <f t="shared" si="39"/>
        <v>1903</v>
      </c>
      <c r="I68" s="86">
        <f aca="true" t="shared" si="40" ref="I68:I73">(H68-E68)*100/E68</f>
        <v>36.611629576453694</v>
      </c>
      <c r="L68" s="47" t="s">
        <v>21</v>
      </c>
      <c r="M68" s="48">
        <f aca="true" t="shared" si="41" ref="M68:V68">M65+M66+M67</f>
        <v>94383</v>
      </c>
      <c r="N68" s="52">
        <f t="shared" si="41"/>
        <v>93384</v>
      </c>
      <c r="O68" s="52">
        <f t="shared" si="41"/>
        <v>187767</v>
      </c>
      <c r="P68" s="50">
        <f t="shared" si="41"/>
        <v>0</v>
      </c>
      <c r="Q68" s="52">
        <f t="shared" si="41"/>
        <v>187767</v>
      </c>
      <c r="R68" s="48">
        <f t="shared" si="41"/>
        <v>117154</v>
      </c>
      <c r="S68" s="52">
        <f t="shared" si="41"/>
        <v>117564</v>
      </c>
      <c r="T68" s="52">
        <f t="shared" si="41"/>
        <v>234718</v>
      </c>
      <c r="U68" s="50">
        <f t="shared" si="41"/>
        <v>1</v>
      </c>
      <c r="V68" s="52">
        <f t="shared" si="41"/>
        <v>234719</v>
      </c>
      <c r="W68" s="87">
        <f t="shared" si="38"/>
        <v>25.005458893202746</v>
      </c>
    </row>
    <row r="69" spans="2:23" ht="13.5" thickTop="1">
      <c r="B69" s="4" t="s">
        <v>22</v>
      </c>
      <c r="C69" s="32">
        <f aca="true" t="shared" si="42" ref="C69:H71">+C17+C43</f>
        <v>268</v>
      </c>
      <c r="D69" s="33">
        <f t="shared" si="42"/>
        <v>268</v>
      </c>
      <c r="E69" s="38">
        <f t="shared" si="42"/>
        <v>536</v>
      </c>
      <c r="F69" s="32">
        <f t="shared" si="42"/>
        <v>311</v>
      </c>
      <c r="G69" s="33">
        <f t="shared" si="42"/>
        <v>311</v>
      </c>
      <c r="H69" s="38">
        <f t="shared" si="42"/>
        <v>622</v>
      </c>
      <c r="I69" s="66">
        <f t="shared" si="40"/>
        <v>16.044776119402986</v>
      </c>
      <c r="L69" s="4" t="s">
        <v>22</v>
      </c>
      <c r="M69" s="32">
        <f aca="true" t="shared" si="43" ref="M69:V69">+M17+M43</f>
        <v>30534</v>
      </c>
      <c r="N69" s="39">
        <f t="shared" si="43"/>
        <v>29474</v>
      </c>
      <c r="O69" s="36">
        <f t="shared" si="43"/>
        <v>60008</v>
      </c>
      <c r="P69" s="37">
        <f t="shared" si="43"/>
        <v>0</v>
      </c>
      <c r="Q69" s="38">
        <f t="shared" si="43"/>
        <v>60008</v>
      </c>
      <c r="R69" s="32">
        <f t="shared" si="43"/>
        <v>33674</v>
      </c>
      <c r="S69" s="39">
        <f t="shared" si="43"/>
        <v>33133</v>
      </c>
      <c r="T69" s="36">
        <f t="shared" si="43"/>
        <v>66807</v>
      </c>
      <c r="U69" s="37">
        <f t="shared" si="43"/>
        <v>0</v>
      </c>
      <c r="V69" s="34">
        <f t="shared" si="43"/>
        <v>66807</v>
      </c>
      <c r="W69" s="66">
        <f t="shared" si="38"/>
        <v>11.330155979202774</v>
      </c>
    </row>
    <row r="70" spans="2:23" ht="12.75">
      <c r="B70" s="4" t="s">
        <v>23</v>
      </c>
      <c r="C70" s="32">
        <f t="shared" si="42"/>
        <v>280</v>
      </c>
      <c r="D70" s="33">
        <f t="shared" si="42"/>
        <v>280</v>
      </c>
      <c r="E70" s="38">
        <f t="shared" si="42"/>
        <v>560</v>
      </c>
      <c r="F70" s="32">
        <f t="shared" si="42"/>
        <v>318</v>
      </c>
      <c r="G70" s="33">
        <f t="shared" si="42"/>
        <v>318</v>
      </c>
      <c r="H70" s="34">
        <f t="shared" si="42"/>
        <v>636</v>
      </c>
      <c r="I70" s="66">
        <f t="shared" si="40"/>
        <v>13.571428571428571</v>
      </c>
      <c r="L70" s="4" t="s">
        <v>23</v>
      </c>
      <c r="M70" s="32">
        <f aca="true" t="shared" si="44" ref="M70:V70">+M18+M44</f>
        <v>25478</v>
      </c>
      <c r="N70" s="39">
        <f t="shared" si="44"/>
        <v>25148</v>
      </c>
      <c r="O70" s="36">
        <f t="shared" si="44"/>
        <v>50626</v>
      </c>
      <c r="P70" s="37">
        <f t="shared" si="44"/>
        <v>0</v>
      </c>
      <c r="Q70" s="38">
        <f t="shared" si="44"/>
        <v>50626</v>
      </c>
      <c r="R70" s="32">
        <f t="shared" si="44"/>
        <v>28802</v>
      </c>
      <c r="S70" s="39">
        <f t="shared" si="44"/>
        <v>28739</v>
      </c>
      <c r="T70" s="36">
        <f t="shared" si="44"/>
        <v>57541</v>
      </c>
      <c r="U70" s="37">
        <f t="shared" si="44"/>
        <v>112</v>
      </c>
      <c r="V70" s="34">
        <f t="shared" si="44"/>
        <v>57653</v>
      </c>
      <c r="W70" s="66">
        <f>(V70-Q70)/Q70*100</f>
        <v>13.880219649982223</v>
      </c>
    </row>
    <row r="71" spans="2:23" ht="13.5" thickBot="1">
      <c r="B71" s="4" t="s">
        <v>24</v>
      </c>
      <c r="C71" s="32">
        <f t="shared" si="42"/>
        <v>281</v>
      </c>
      <c r="D71" s="33">
        <f t="shared" si="42"/>
        <v>281</v>
      </c>
      <c r="E71" s="38">
        <f t="shared" si="42"/>
        <v>562</v>
      </c>
      <c r="F71" s="32">
        <f t="shared" si="42"/>
        <v>250</v>
      </c>
      <c r="G71" s="33">
        <f t="shared" si="42"/>
        <v>250</v>
      </c>
      <c r="H71" s="34">
        <f t="shared" si="42"/>
        <v>500</v>
      </c>
      <c r="I71" s="66">
        <f t="shared" si="40"/>
        <v>-11.03202846975089</v>
      </c>
      <c r="L71" s="4" t="s">
        <v>24</v>
      </c>
      <c r="M71" s="32">
        <f aca="true" t="shared" si="45" ref="M71:V71">+M19+M45</f>
        <v>23737</v>
      </c>
      <c r="N71" s="39">
        <f t="shared" si="45"/>
        <v>23576</v>
      </c>
      <c r="O71" s="36">
        <f t="shared" si="45"/>
        <v>47313</v>
      </c>
      <c r="P71" s="37">
        <f t="shared" si="45"/>
        <v>0</v>
      </c>
      <c r="Q71" s="38">
        <f t="shared" si="45"/>
        <v>47313</v>
      </c>
      <c r="R71" s="32">
        <f t="shared" si="45"/>
        <v>24370</v>
      </c>
      <c r="S71" s="39">
        <f t="shared" si="45"/>
        <v>24022</v>
      </c>
      <c r="T71" s="54">
        <f t="shared" si="45"/>
        <v>48392</v>
      </c>
      <c r="U71" s="55">
        <f t="shared" si="45"/>
        <v>0</v>
      </c>
      <c r="V71" s="34">
        <f t="shared" si="45"/>
        <v>48392</v>
      </c>
      <c r="W71" s="66">
        <f>(V71-Q71)/Q71*100</f>
        <v>2.280557140743559</v>
      </c>
    </row>
    <row r="72" spans="2:23" ht="14.25" thickBot="1" thickTop="1">
      <c r="B72" s="42" t="s">
        <v>60</v>
      </c>
      <c r="C72" s="43">
        <f aca="true" t="shared" si="46" ref="C72:H72">C69+C70+C71</f>
        <v>829</v>
      </c>
      <c r="D72" s="56">
        <f t="shared" si="46"/>
        <v>829</v>
      </c>
      <c r="E72" s="56">
        <f t="shared" si="46"/>
        <v>1658</v>
      </c>
      <c r="F72" s="48">
        <f t="shared" si="46"/>
        <v>879</v>
      </c>
      <c r="G72" s="49">
        <f t="shared" si="46"/>
        <v>879</v>
      </c>
      <c r="H72" s="56">
        <f t="shared" si="46"/>
        <v>1758</v>
      </c>
      <c r="I72" s="67">
        <f t="shared" si="40"/>
        <v>6.031363088057901</v>
      </c>
      <c r="L72" s="47" t="s">
        <v>25</v>
      </c>
      <c r="M72" s="48">
        <f aca="true" t="shared" si="47" ref="M72:V72">M69+M70+M71</f>
        <v>79749</v>
      </c>
      <c r="N72" s="48">
        <f t="shared" si="47"/>
        <v>78198</v>
      </c>
      <c r="O72" s="50">
        <f t="shared" si="47"/>
        <v>157947</v>
      </c>
      <c r="P72" s="50">
        <f t="shared" si="47"/>
        <v>0</v>
      </c>
      <c r="Q72" s="50">
        <f t="shared" si="47"/>
        <v>157947</v>
      </c>
      <c r="R72" s="48">
        <f t="shared" si="47"/>
        <v>86846</v>
      </c>
      <c r="S72" s="48">
        <f t="shared" si="47"/>
        <v>85894</v>
      </c>
      <c r="T72" s="50">
        <f t="shared" si="47"/>
        <v>172740</v>
      </c>
      <c r="U72" s="50">
        <f t="shared" si="47"/>
        <v>112</v>
      </c>
      <c r="V72" s="50">
        <f t="shared" si="47"/>
        <v>172852</v>
      </c>
      <c r="W72" s="87">
        <f>(V72-Q72)/Q72*100</f>
        <v>9.436709782395361</v>
      </c>
    </row>
    <row r="73" spans="2:23" ht="13.5" thickTop="1">
      <c r="B73" s="4" t="s">
        <v>27</v>
      </c>
      <c r="C73" s="32">
        <f aca="true" t="shared" si="48" ref="C73:H75">+C21+C47</f>
        <v>284</v>
      </c>
      <c r="D73" s="33">
        <f t="shared" si="48"/>
        <v>284</v>
      </c>
      <c r="E73" s="72">
        <f t="shared" si="48"/>
        <v>568</v>
      </c>
      <c r="F73" s="32">
        <f t="shared" si="48"/>
        <v>174</v>
      </c>
      <c r="G73" s="33">
        <f t="shared" si="48"/>
        <v>173</v>
      </c>
      <c r="H73" s="34">
        <f t="shared" si="48"/>
        <v>347</v>
      </c>
      <c r="I73" s="66">
        <f t="shared" si="40"/>
        <v>-38.90845070422535</v>
      </c>
      <c r="L73" s="4" t="s">
        <v>27</v>
      </c>
      <c r="M73" s="32">
        <f aca="true" t="shared" si="49" ref="M73:V73">+M21+M47</f>
        <v>30634</v>
      </c>
      <c r="N73" s="39">
        <f t="shared" si="49"/>
        <v>29393</v>
      </c>
      <c r="O73" s="36">
        <f t="shared" si="49"/>
        <v>60027</v>
      </c>
      <c r="P73" s="37">
        <f t="shared" si="49"/>
        <v>0</v>
      </c>
      <c r="Q73" s="38">
        <f t="shared" si="49"/>
        <v>60027</v>
      </c>
      <c r="R73" s="32">
        <f t="shared" si="49"/>
        <v>23604</v>
      </c>
      <c r="S73" s="39">
        <f t="shared" si="49"/>
        <v>23038</v>
      </c>
      <c r="T73" s="54">
        <f t="shared" si="49"/>
        <v>46642</v>
      </c>
      <c r="U73" s="62">
        <f t="shared" si="49"/>
        <v>0</v>
      </c>
      <c r="V73" s="34">
        <f t="shared" si="49"/>
        <v>46642</v>
      </c>
      <c r="W73" s="66">
        <f>(V73-Q73)/Q73*100</f>
        <v>-22.298299098738898</v>
      </c>
    </row>
    <row r="74" spans="2:23" ht="12.75">
      <c r="B74" s="4" t="s">
        <v>28</v>
      </c>
      <c r="C74" s="32">
        <f t="shared" si="48"/>
        <v>310</v>
      </c>
      <c r="D74" s="33">
        <f t="shared" si="48"/>
        <v>310</v>
      </c>
      <c r="E74" s="38">
        <f t="shared" si="48"/>
        <v>620</v>
      </c>
      <c r="F74" s="32">
        <f t="shared" si="48"/>
        <v>188</v>
      </c>
      <c r="G74" s="33">
        <f t="shared" si="48"/>
        <v>189</v>
      </c>
      <c r="H74" s="34">
        <f t="shared" si="48"/>
        <v>377</v>
      </c>
      <c r="I74" s="66">
        <f>(H74-E74)*100/E74</f>
        <v>-39.193548387096776</v>
      </c>
      <c r="L74" s="4" t="s">
        <v>28</v>
      </c>
      <c r="M74" s="32">
        <f aca="true" t="shared" si="50" ref="M74:V74">+M22+M48</f>
        <v>30864</v>
      </c>
      <c r="N74" s="39">
        <f t="shared" si="50"/>
        <v>31880</v>
      </c>
      <c r="O74" s="36">
        <f t="shared" si="50"/>
        <v>62744</v>
      </c>
      <c r="P74" s="37">
        <f t="shared" si="50"/>
        <v>0</v>
      </c>
      <c r="Q74" s="38">
        <f t="shared" si="50"/>
        <v>62744</v>
      </c>
      <c r="R74" s="32">
        <f t="shared" si="50"/>
        <v>22882</v>
      </c>
      <c r="S74" s="39">
        <f t="shared" si="50"/>
        <v>24487</v>
      </c>
      <c r="T74" s="36">
        <f t="shared" si="50"/>
        <v>47369</v>
      </c>
      <c r="U74" s="37">
        <f t="shared" si="50"/>
        <v>0</v>
      </c>
      <c r="V74" s="34">
        <f t="shared" si="50"/>
        <v>47369</v>
      </c>
      <c r="W74" s="66">
        <f>(V74-Q74)/Q74*100</f>
        <v>-24.50433507586383</v>
      </c>
    </row>
    <row r="75" spans="2:23" ht="13.5" thickBot="1">
      <c r="B75" s="4" t="s">
        <v>29</v>
      </c>
      <c r="C75" s="32">
        <f t="shared" si="48"/>
        <v>291</v>
      </c>
      <c r="D75" s="33">
        <f t="shared" si="48"/>
        <v>291</v>
      </c>
      <c r="E75" s="38">
        <f t="shared" si="48"/>
        <v>582</v>
      </c>
      <c r="F75" s="32">
        <f t="shared" si="48"/>
        <v>173</v>
      </c>
      <c r="G75" s="33">
        <f t="shared" si="48"/>
        <v>175</v>
      </c>
      <c r="H75" s="34">
        <f t="shared" si="48"/>
        <v>348</v>
      </c>
      <c r="I75" s="66">
        <f>(H75-E75)*100/E75</f>
        <v>-40.20618556701031</v>
      </c>
      <c r="L75" s="4" t="s">
        <v>29</v>
      </c>
      <c r="M75" s="32">
        <f aca="true" t="shared" si="51" ref="M75:V75">+M23+M49</f>
        <v>26711</v>
      </c>
      <c r="N75" s="39">
        <f t="shared" si="51"/>
        <v>26383</v>
      </c>
      <c r="O75" s="36">
        <f t="shared" si="51"/>
        <v>53094</v>
      </c>
      <c r="P75" s="37">
        <f t="shared" si="51"/>
        <v>0</v>
      </c>
      <c r="Q75" s="38">
        <f t="shared" si="51"/>
        <v>53094</v>
      </c>
      <c r="R75" s="32">
        <f t="shared" si="51"/>
        <v>18795</v>
      </c>
      <c r="S75" s="39">
        <f t="shared" si="51"/>
        <v>19026</v>
      </c>
      <c r="T75" s="36">
        <f t="shared" si="51"/>
        <v>37821</v>
      </c>
      <c r="U75" s="37">
        <f t="shared" si="51"/>
        <v>0</v>
      </c>
      <c r="V75" s="34">
        <f t="shared" si="51"/>
        <v>37821</v>
      </c>
      <c r="W75" s="66">
        <f t="shared" si="38"/>
        <v>-28.765962255622103</v>
      </c>
    </row>
    <row r="76" spans="2:23" ht="14.25" thickBot="1" thickTop="1">
      <c r="B76" s="42" t="s">
        <v>30</v>
      </c>
      <c r="C76" s="43">
        <f aca="true" t="shared" si="52" ref="C76:H76">+C73+C74+C75</f>
        <v>885</v>
      </c>
      <c r="D76" s="44">
        <f t="shared" si="52"/>
        <v>885</v>
      </c>
      <c r="E76" s="43">
        <f t="shared" si="52"/>
        <v>1770</v>
      </c>
      <c r="F76" s="43">
        <f t="shared" si="52"/>
        <v>535</v>
      </c>
      <c r="G76" s="44">
        <f t="shared" si="52"/>
        <v>537</v>
      </c>
      <c r="H76" s="43">
        <f t="shared" si="52"/>
        <v>1072</v>
      </c>
      <c r="I76" s="67">
        <f>(H76-E76)*100/E76</f>
        <v>-39.43502824858757</v>
      </c>
      <c r="L76" s="42" t="s">
        <v>30</v>
      </c>
      <c r="M76" s="43">
        <f aca="true" t="shared" si="53" ref="M76:V76">+M73+M74+M75</f>
        <v>88209</v>
      </c>
      <c r="N76" s="44">
        <f t="shared" si="53"/>
        <v>87656</v>
      </c>
      <c r="O76" s="43">
        <f t="shared" si="53"/>
        <v>175865</v>
      </c>
      <c r="P76" s="43">
        <f t="shared" si="53"/>
        <v>0</v>
      </c>
      <c r="Q76" s="43">
        <f t="shared" si="53"/>
        <v>175865</v>
      </c>
      <c r="R76" s="43">
        <f t="shared" si="53"/>
        <v>65281</v>
      </c>
      <c r="S76" s="44">
        <f t="shared" si="53"/>
        <v>66551</v>
      </c>
      <c r="T76" s="43">
        <f t="shared" si="53"/>
        <v>131832</v>
      </c>
      <c r="U76" s="43">
        <f t="shared" si="53"/>
        <v>0</v>
      </c>
      <c r="V76" s="43">
        <f t="shared" si="53"/>
        <v>131832</v>
      </c>
      <c r="W76" s="67">
        <f t="shared" si="38"/>
        <v>-25.03795524976545</v>
      </c>
    </row>
    <row r="77" spans="2:23" ht="14.25" thickBot="1" thickTop="1">
      <c r="B77" s="42" t="s">
        <v>69</v>
      </c>
      <c r="C77" s="43">
        <f aca="true" t="shared" si="54" ref="C77:H77">+C68+C72+C73+C74+C75</f>
        <v>2410</v>
      </c>
      <c r="D77" s="44">
        <f t="shared" si="54"/>
        <v>2411</v>
      </c>
      <c r="E77" s="45">
        <f t="shared" si="54"/>
        <v>4821</v>
      </c>
      <c r="F77" s="43">
        <f t="shared" si="54"/>
        <v>2365</v>
      </c>
      <c r="G77" s="44">
        <f t="shared" si="54"/>
        <v>2368</v>
      </c>
      <c r="H77" s="45">
        <f t="shared" si="54"/>
        <v>4733</v>
      </c>
      <c r="I77" s="67">
        <f>(H77-E77)/E77*100</f>
        <v>-1.825347438290811</v>
      </c>
      <c r="L77" s="42" t="s">
        <v>69</v>
      </c>
      <c r="M77" s="43">
        <f aca="true" t="shared" si="55" ref="M77:V77">+M68+M72+M73+M74+M75</f>
        <v>262341</v>
      </c>
      <c r="N77" s="44">
        <f t="shared" si="55"/>
        <v>259238</v>
      </c>
      <c r="O77" s="43">
        <f t="shared" si="55"/>
        <v>521579</v>
      </c>
      <c r="P77" s="43">
        <f t="shared" si="55"/>
        <v>0</v>
      </c>
      <c r="Q77" s="43">
        <f t="shared" si="55"/>
        <v>521579</v>
      </c>
      <c r="R77" s="43">
        <f t="shared" si="55"/>
        <v>269281</v>
      </c>
      <c r="S77" s="44">
        <f t="shared" si="55"/>
        <v>270009</v>
      </c>
      <c r="T77" s="43">
        <f t="shared" si="55"/>
        <v>539290</v>
      </c>
      <c r="U77" s="43">
        <f t="shared" si="55"/>
        <v>113</v>
      </c>
      <c r="V77" s="45">
        <f t="shared" si="55"/>
        <v>539403</v>
      </c>
      <c r="W77" s="67">
        <f>(V77-Q77)/Q77*100</f>
        <v>3.4173154977481834</v>
      </c>
    </row>
    <row r="78" spans="2:23" ht="14.25" thickBot="1" thickTop="1">
      <c r="B78" s="42" t="s">
        <v>9</v>
      </c>
      <c r="C78" s="43">
        <f aca="true" t="shared" si="56" ref="C78:H78">C68+C72+C76+C64</f>
        <v>3116</v>
      </c>
      <c r="D78" s="44">
        <f t="shared" si="56"/>
        <v>3116</v>
      </c>
      <c r="E78" s="43">
        <f t="shared" si="56"/>
        <v>6232</v>
      </c>
      <c r="F78" s="43">
        <f t="shared" si="56"/>
        <v>3366</v>
      </c>
      <c r="G78" s="44">
        <f t="shared" si="56"/>
        <v>3368</v>
      </c>
      <c r="H78" s="43">
        <f t="shared" si="56"/>
        <v>6734</v>
      </c>
      <c r="I78" s="67">
        <f>(H78-E78)/E78*100</f>
        <v>8.055198973042362</v>
      </c>
      <c r="L78" s="42" t="s">
        <v>9</v>
      </c>
      <c r="M78" s="43">
        <f aca="true" t="shared" si="57" ref="M78:V78">M68+M72+M76+M64</f>
        <v>361476</v>
      </c>
      <c r="N78" s="44">
        <f t="shared" si="57"/>
        <v>350023</v>
      </c>
      <c r="O78" s="43">
        <f t="shared" si="57"/>
        <v>711499</v>
      </c>
      <c r="P78" s="43">
        <f t="shared" si="57"/>
        <v>163</v>
      </c>
      <c r="Q78" s="43">
        <f t="shared" si="57"/>
        <v>711662</v>
      </c>
      <c r="R78" s="43">
        <f t="shared" si="57"/>
        <v>390769</v>
      </c>
      <c r="S78" s="44">
        <f t="shared" si="57"/>
        <v>381402</v>
      </c>
      <c r="T78" s="43">
        <f t="shared" si="57"/>
        <v>772171</v>
      </c>
      <c r="U78" s="43">
        <f t="shared" si="57"/>
        <v>115</v>
      </c>
      <c r="V78" s="43">
        <f t="shared" si="57"/>
        <v>772286</v>
      </c>
      <c r="W78" s="67">
        <f>(V78-Q78)/Q78*100</f>
        <v>8.518650707779816</v>
      </c>
    </row>
    <row r="79" spans="2:12" ht="13.5" thickTop="1">
      <c r="B79" s="68" t="s">
        <v>67</v>
      </c>
      <c r="L79" s="68" t="s">
        <v>67</v>
      </c>
    </row>
    <row r="80" spans="12:23" ht="12.75">
      <c r="L80" s="316" t="s">
        <v>41</v>
      </c>
      <c r="M80" s="316"/>
      <c r="N80" s="316"/>
      <c r="O80" s="316"/>
      <c r="P80" s="316"/>
      <c r="Q80" s="316"/>
      <c r="R80" s="316"/>
      <c r="S80" s="316"/>
      <c r="T80" s="316"/>
      <c r="U80" s="316"/>
      <c r="V80" s="316"/>
      <c r="W80" s="316"/>
    </row>
    <row r="81" spans="12:23" ht="15.75">
      <c r="L81" s="317" t="s">
        <v>42</v>
      </c>
      <c r="M81" s="317"/>
      <c r="N81" s="317"/>
      <c r="O81" s="317"/>
      <c r="P81" s="317"/>
      <c r="Q81" s="317"/>
      <c r="R81" s="317"/>
      <c r="S81" s="317"/>
      <c r="T81" s="317"/>
      <c r="U81" s="317"/>
      <c r="V81" s="317"/>
      <c r="W81" s="317"/>
    </row>
    <row r="82" ht="13.5" thickBot="1">
      <c r="W82" s="75" t="s">
        <v>43</v>
      </c>
    </row>
    <row r="83" spans="12:23" ht="17.25" thickBot="1" thickTop="1">
      <c r="L83" s="2"/>
      <c r="M83" s="324" t="s">
        <v>66</v>
      </c>
      <c r="N83" s="325"/>
      <c r="O83" s="325"/>
      <c r="P83" s="325"/>
      <c r="Q83" s="326"/>
      <c r="R83" s="327" t="s">
        <v>65</v>
      </c>
      <c r="S83" s="328"/>
      <c r="T83" s="328"/>
      <c r="U83" s="328"/>
      <c r="V83" s="329"/>
      <c r="W83" s="3" t="s">
        <v>4</v>
      </c>
    </row>
    <row r="84" spans="12:23" ht="13.5" thickTop="1">
      <c r="L84" s="4" t="s">
        <v>5</v>
      </c>
      <c r="M84" s="5"/>
      <c r="N84" s="9"/>
      <c r="O84" s="10"/>
      <c r="P84" s="11"/>
      <c r="Q84" s="12"/>
      <c r="R84" s="5"/>
      <c r="S84" s="9"/>
      <c r="T84" s="10"/>
      <c r="U84" s="11"/>
      <c r="V84" s="12"/>
      <c r="W84" s="8" t="s">
        <v>6</v>
      </c>
    </row>
    <row r="85" spans="12:23" ht="13.5" thickBot="1">
      <c r="L85" s="13"/>
      <c r="M85" s="17" t="s">
        <v>44</v>
      </c>
      <c r="N85" s="18" t="s">
        <v>45</v>
      </c>
      <c r="O85" s="19" t="s">
        <v>46</v>
      </c>
      <c r="P85" s="20" t="s">
        <v>13</v>
      </c>
      <c r="Q85" s="21" t="s">
        <v>9</v>
      </c>
      <c r="R85" s="17" t="s">
        <v>44</v>
      </c>
      <c r="S85" s="18" t="s">
        <v>45</v>
      </c>
      <c r="T85" s="19" t="s">
        <v>46</v>
      </c>
      <c r="U85" s="20" t="s">
        <v>13</v>
      </c>
      <c r="V85" s="21" t="s">
        <v>9</v>
      </c>
      <c r="W85" s="16"/>
    </row>
    <row r="86" spans="12:23" ht="4.5" customHeight="1" thickTop="1">
      <c r="L86" s="4"/>
      <c r="M86" s="26"/>
      <c r="N86" s="27"/>
      <c r="O86" s="28"/>
      <c r="P86" s="29"/>
      <c r="Q86" s="30"/>
      <c r="R86" s="26"/>
      <c r="S86" s="27"/>
      <c r="T86" s="28"/>
      <c r="U86" s="29"/>
      <c r="V86" s="31"/>
      <c r="W86" s="11"/>
    </row>
    <row r="87" spans="1:23" ht="12.75">
      <c r="A87" s="76"/>
      <c r="B87" s="76"/>
      <c r="C87" s="76"/>
      <c r="D87" s="76"/>
      <c r="E87" s="76"/>
      <c r="F87" s="76"/>
      <c r="G87" s="76"/>
      <c r="H87" s="76"/>
      <c r="I87" s="76"/>
      <c r="J87" s="76"/>
      <c r="L87" s="4" t="s">
        <v>14</v>
      </c>
      <c r="M87" s="32">
        <v>0</v>
      </c>
      <c r="N87" s="39">
        <v>0</v>
      </c>
      <c r="O87" s="36">
        <f>M87+N87</f>
        <v>0</v>
      </c>
      <c r="P87" s="37">
        <v>0</v>
      </c>
      <c r="Q87" s="38">
        <f>O87+P87</f>
        <v>0</v>
      </c>
      <c r="R87" s="32">
        <v>0</v>
      </c>
      <c r="S87" s="39">
        <v>0</v>
      </c>
      <c r="T87" s="36">
        <f>R87+S87</f>
        <v>0</v>
      </c>
      <c r="U87" s="37">
        <v>0</v>
      </c>
      <c r="V87" s="34">
        <f>T87+U87</f>
        <v>0</v>
      </c>
      <c r="W87" s="35">
        <v>0</v>
      </c>
    </row>
    <row r="88" spans="1:23" ht="12.75">
      <c r="A88" s="76"/>
      <c r="B88" s="76"/>
      <c r="C88" s="76"/>
      <c r="D88" s="76"/>
      <c r="E88" s="76"/>
      <c r="F88" s="76"/>
      <c r="G88" s="76"/>
      <c r="H88" s="76"/>
      <c r="I88" s="76"/>
      <c r="J88" s="76"/>
      <c r="L88" s="4" t="s">
        <v>15</v>
      </c>
      <c r="M88" s="32">
        <v>0</v>
      </c>
      <c r="N88" s="39">
        <v>0</v>
      </c>
      <c r="O88" s="36">
        <f>M88+N88</f>
        <v>0</v>
      </c>
      <c r="P88" s="37">
        <v>0</v>
      </c>
      <c r="Q88" s="38">
        <f>O88+P88</f>
        <v>0</v>
      </c>
      <c r="R88" s="32">
        <v>0</v>
      </c>
      <c r="S88" s="39">
        <v>0</v>
      </c>
      <c r="T88" s="36">
        <f>R88+S88</f>
        <v>0</v>
      </c>
      <c r="U88" s="37">
        <v>0</v>
      </c>
      <c r="V88" s="34">
        <f>T88+U88</f>
        <v>0</v>
      </c>
      <c r="W88" s="35">
        <v>0</v>
      </c>
    </row>
    <row r="89" spans="1:23" ht="13.5" thickBot="1">
      <c r="A89" s="76"/>
      <c r="B89" s="76"/>
      <c r="C89" s="76"/>
      <c r="D89" s="76"/>
      <c r="E89" s="76"/>
      <c r="F89" s="76"/>
      <c r="G89" s="76"/>
      <c r="H89" s="76"/>
      <c r="I89" s="76"/>
      <c r="J89" s="76"/>
      <c r="L89" s="13" t="s">
        <v>16</v>
      </c>
      <c r="M89" s="32">
        <v>0</v>
      </c>
      <c r="N89" s="39">
        <v>0</v>
      </c>
      <c r="O89" s="36">
        <f>M89+N89</f>
        <v>0</v>
      </c>
      <c r="P89" s="37">
        <v>0</v>
      </c>
      <c r="Q89" s="38">
        <f>O89+P89</f>
        <v>0</v>
      </c>
      <c r="R89" s="32">
        <v>0</v>
      </c>
      <c r="S89" s="39">
        <v>0</v>
      </c>
      <c r="T89" s="36">
        <f>R89+S89</f>
        <v>0</v>
      </c>
      <c r="U89" s="37">
        <v>0</v>
      </c>
      <c r="V89" s="34">
        <f>T89+U89</f>
        <v>0</v>
      </c>
      <c r="W89" s="35">
        <v>0</v>
      </c>
    </row>
    <row r="90" spans="1:23" ht="14.25" thickBot="1" thickTop="1">
      <c r="A90" s="76"/>
      <c r="B90" s="76"/>
      <c r="C90" s="76"/>
      <c r="D90" s="76"/>
      <c r="E90" s="76"/>
      <c r="F90" s="76"/>
      <c r="G90" s="76"/>
      <c r="H90" s="76"/>
      <c r="I90" s="76"/>
      <c r="J90" s="76"/>
      <c r="L90" s="42" t="s">
        <v>17</v>
      </c>
      <c r="M90" s="43">
        <f>M87+M88+M89</f>
        <v>0</v>
      </c>
      <c r="N90" s="44">
        <f>N87+N88+N89</f>
        <v>0</v>
      </c>
      <c r="O90" s="43">
        <f>O87+O88+O89</f>
        <v>0</v>
      </c>
      <c r="P90" s="43">
        <f>P87+P88+P89</f>
        <v>0</v>
      </c>
      <c r="Q90" s="43">
        <f>Q87+Q88+Q89</f>
        <v>0</v>
      </c>
      <c r="R90" s="43">
        <v>0</v>
      </c>
      <c r="S90" s="44">
        <v>0</v>
      </c>
      <c r="T90" s="43">
        <v>0</v>
      </c>
      <c r="U90" s="43">
        <v>0</v>
      </c>
      <c r="V90" s="45">
        <v>0</v>
      </c>
      <c r="W90" s="57">
        <v>0</v>
      </c>
    </row>
    <row r="91" spans="1:23" ht="13.5" thickTop="1">
      <c r="A91" s="76"/>
      <c r="B91" s="76"/>
      <c r="C91" s="76"/>
      <c r="D91" s="76"/>
      <c r="E91" s="76"/>
      <c r="F91" s="76"/>
      <c r="G91" s="76"/>
      <c r="H91" s="76"/>
      <c r="I91" s="76"/>
      <c r="J91" s="76"/>
      <c r="L91" s="4" t="s">
        <v>18</v>
      </c>
      <c r="M91" s="32">
        <v>0</v>
      </c>
      <c r="N91" s="39">
        <v>0</v>
      </c>
      <c r="O91" s="36">
        <f>M91+N91</f>
        <v>0</v>
      </c>
      <c r="P91" s="37">
        <v>0</v>
      </c>
      <c r="Q91" s="38">
        <f>O91+P91</f>
        <v>0</v>
      </c>
      <c r="R91" s="32">
        <v>0</v>
      </c>
      <c r="S91" s="39">
        <v>0</v>
      </c>
      <c r="T91" s="36">
        <f>R91+S91</f>
        <v>0</v>
      </c>
      <c r="U91" s="37">
        <v>0</v>
      </c>
      <c r="V91" s="34">
        <f>T91+U91</f>
        <v>0</v>
      </c>
      <c r="W91" s="35">
        <v>0</v>
      </c>
    </row>
    <row r="92" spans="1:23" ht="12.75">
      <c r="A92" s="76"/>
      <c r="B92" s="76"/>
      <c r="C92" s="76"/>
      <c r="D92" s="76"/>
      <c r="E92" s="76"/>
      <c r="F92" s="76"/>
      <c r="G92" s="76"/>
      <c r="H92" s="76"/>
      <c r="I92" s="76"/>
      <c r="J92" s="76"/>
      <c r="L92" s="4" t="s">
        <v>19</v>
      </c>
      <c r="M92" s="32">
        <v>0</v>
      </c>
      <c r="N92" s="39">
        <v>0</v>
      </c>
      <c r="O92" s="36">
        <f>M92+N92</f>
        <v>0</v>
      </c>
      <c r="P92" s="37">
        <v>0</v>
      </c>
      <c r="Q92" s="38">
        <f>O92+P92</f>
        <v>0</v>
      </c>
      <c r="R92" s="32">
        <v>0</v>
      </c>
      <c r="S92" s="39">
        <v>0</v>
      </c>
      <c r="T92" s="36">
        <f>R92+S92</f>
        <v>0</v>
      </c>
      <c r="U92" s="37">
        <v>0</v>
      </c>
      <c r="V92" s="34">
        <f>T92+U92</f>
        <v>0</v>
      </c>
      <c r="W92" s="35">
        <v>0</v>
      </c>
    </row>
    <row r="93" spans="1:23" ht="13.5" thickBot="1">
      <c r="A93" s="76"/>
      <c r="B93" s="76"/>
      <c r="C93" s="76"/>
      <c r="D93" s="76"/>
      <c r="E93" s="76"/>
      <c r="F93" s="76"/>
      <c r="G93" s="76"/>
      <c r="H93" s="76"/>
      <c r="I93" s="76"/>
      <c r="J93" s="76"/>
      <c r="L93" s="4" t="s">
        <v>20</v>
      </c>
      <c r="M93" s="32">
        <v>0</v>
      </c>
      <c r="N93" s="39">
        <v>0</v>
      </c>
      <c r="O93" s="36">
        <f>M93+N93</f>
        <v>0</v>
      </c>
      <c r="P93" s="37">
        <v>0</v>
      </c>
      <c r="Q93" s="38">
        <f>O93+P93</f>
        <v>0</v>
      </c>
      <c r="R93" s="32">
        <v>0</v>
      </c>
      <c r="S93" s="39">
        <v>0</v>
      </c>
      <c r="T93" s="36">
        <f>R93+S93</f>
        <v>0</v>
      </c>
      <c r="U93" s="37">
        <v>0</v>
      </c>
      <c r="V93" s="34">
        <f>T93+U93</f>
        <v>0</v>
      </c>
      <c r="W93" s="35">
        <v>0</v>
      </c>
    </row>
    <row r="94" spans="1:23" ht="14.25" thickBot="1" thickTop="1">
      <c r="A94" s="76"/>
      <c r="B94" s="76"/>
      <c r="C94" s="76"/>
      <c r="D94" s="76"/>
      <c r="E94" s="76"/>
      <c r="F94" s="76"/>
      <c r="G94" s="76"/>
      <c r="H94" s="76"/>
      <c r="I94" s="76"/>
      <c r="J94" s="76"/>
      <c r="L94" s="47" t="s">
        <v>21</v>
      </c>
      <c r="M94" s="48">
        <f aca="true" t="shared" si="58" ref="M94:V94">M91+M92+M93</f>
        <v>0</v>
      </c>
      <c r="N94" s="49">
        <f t="shared" si="58"/>
        <v>0</v>
      </c>
      <c r="O94" s="52">
        <f t="shared" si="58"/>
        <v>0</v>
      </c>
      <c r="P94" s="50">
        <f t="shared" si="58"/>
        <v>0</v>
      </c>
      <c r="Q94" s="52">
        <f t="shared" si="58"/>
        <v>0</v>
      </c>
      <c r="R94" s="48">
        <f t="shared" si="58"/>
        <v>0</v>
      </c>
      <c r="S94" s="49">
        <f t="shared" si="58"/>
        <v>0</v>
      </c>
      <c r="T94" s="52">
        <f t="shared" si="58"/>
        <v>0</v>
      </c>
      <c r="U94" s="50">
        <f t="shared" si="58"/>
        <v>0</v>
      </c>
      <c r="V94" s="50">
        <f t="shared" si="58"/>
        <v>0</v>
      </c>
      <c r="W94" s="239">
        <v>0</v>
      </c>
    </row>
    <row r="95" spans="1:23" ht="13.5" thickTop="1">
      <c r="A95" s="76"/>
      <c r="B95" s="76"/>
      <c r="C95" s="76"/>
      <c r="D95" s="76"/>
      <c r="E95" s="76"/>
      <c r="F95" s="76"/>
      <c r="G95" s="76"/>
      <c r="H95" s="76"/>
      <c r="I95" s="76"/>
      <c r="J95" s="76"/>
      <c r="L95" s="4" t="s">
        <v>22</v>
      </c>
      <c r="M95" s="32">
        <v>0</v>
      </c>
      <c r="N95" s="39">
        <v>0</v>
      </c>
      <c r="O95" s="36">
        <f>M95+N95</f>
        <v>0</v>
      </c>
      <c r="P95" s="37">
        <v>0</v>
      </c>
      <c r="Q95" s="38">
        <f>O95+P95</f>
        <v>0</v>
      </c>
      <c r="R95" s="32">
        <v>0</v>
      </c>
      <c r="S95" s="39">
        <v>0</v>
      </c>
      <c r="T95" s="36">
        <f>R95+S95</f>
        <v>0</v>
      </c>
      <c r="U95" s="37">
        <v>0</v>
      </c>
      <c r="V95" s="34">
        <f>T95+U95</f>
        <v>0</v>
      </c>
      <c r="W95" s="35">
        <v>0</v>
      </c>
    </row>
    <row r="96" spans="1:23" ht="12.75">
      <c r="A96" s="76"/>
      <c r="B96" s="76"/>
      <c r="C96" s="76"/>
      <c r="D96" s="76"/>
      <c r="E96" s="76"/>
      <c r="F96" s="76"/>
      <c r="G96" s="76"/>
      <c r="H96" s="76"/>
      <c r="I96" s="76"/>
      <c r="J96" s="76"/>
      <c r="L96" s="4" t="s">
        <v>23</v>
      </c>
      <c r="M96" s="32">
        <v>0</v>
      </c>
      <c r="N96" s="39">
        <v>0</v>
      </c>
      <c r="O96" s="36">
        <f>M96+N96</f>
        <v>0</v>
      </c>
      <c r="P96" s="37">
        <v>0</v>
      </c>
      <c r="Q96" s="38">
        <f>O96+P96</f>
        <v>0</v>
      </c>
      <c r="R96" s="32">
        <v>0</v>
      </c>
      <c r="S96" s="39">
        <v>0</v>
      </c>
      <c r="T96" s="36">
        <f>R96+S96</f>
        <v>0</v>
      </c>
      <c r="U96" s="37">
        <v>0</v>
      </c>
      <c r="V96" s="34">
        <f>T96+U96</f>
        <v>0</v>
      </c>
      <c r="W96" s="35">
        <v>0</v>
      </c>
    </row>
    <row r="97" spans="1:23" ht="13.5" thickBot="1">
      <c r="A97" s="76"/>
      <c r="B97" s="76"/>
      <c r="C97" s="76"/>
      <c r="D97" s="76"/>
      <c r="E97" s="76"/>
      <c r="F97" s="76"/>
      <c r="G97" s="76"/>
      <c r="H97" s="76"/>
      <c r="I97" s="76"/>
      <c r="J97" s="76"/>
      <c r="L97" s="4" t="s">
        <v>24</v>
      </c>
      <c r="M97" s="32">
        <v>0</v>
      </c>
      <c r="N97" s="39">
        <v>0</v>
      </c>
      <c r="O97" s="54">
        <f>M97+N97</f>
        <v>0</v>
      </c>
      <c r="P97" s="55"/>
      <c r="Q97" s="38">
        <f>O97+P97</f>
        <v>0</v>
      </c>
      <c r="R97" s="32">
        <v>0</v>
      </c>
      <c r="S97" s="39">
        <v>0</v>
      </c>
      <c r="T97" s="54">
        <f>R97+S97</f>
        <v>0</v>
      </c>
      <c r="U97" s="55">
        <v>0</v>
      </c>
      <c r="V97" s="34">
        <f>T97+U97</f>
        <v>0</v>
      </c>
      <c r="W97" s="35">
        <v>0</v>
      </c>
    </row>
    <row r="98" spans="1:23" ht="14.25" thickBot="1" thickTop="1">
      <c r="A98" s="76"/>
      <c r="B98" s="76"/>
      <c r="C98" s="76"/>
      <c r="D98" s="76"/>
      <c r="E98" s="76"/>
      <c r="F98" s="76"/>
      <c r="G98" s="76"/>
      <c r="H98" s="76"/>
      <c r="I98" s="76"/>
      <c r="J98" s="76"/>
      <c r="L98" s="47" t="s">
        <v>25</v>
      </c>
      <c r="M98" s="48">
        <f aca="true" t="shared" si="59" ref="M98:V98">M95+M96+M97</f>
        <v>0</v>
      </c>
      <c r="N98" s="48">
        <f t="shared" si="59"/>
        <v>0</v>
      </c>
      <c r="O98" s="50">
        <f t="shared" si="59"/>
        <v>0</v>
      </c>
      <c r="P98" s="50">
        <f t="shared" si="59"/>
        <v>0</v>
      </c>
      <c r="Q98" s="50">
        <f t="shared" si="59"/>
        <v>0</v>
      </c>
      <c r="R98" s="48">
        <f t="shared" si="59"/>
        <v>0</v>
      </c>
      <c r="S98" s="48">
        <f t="shared" si="59"/>
        <v>0</v>
      </c>
      <c r="T98" s="50">
        <f t="shared" si="59"/>
        <v>0</v>
      </c>
      <c r="U98" s="50">
        <f t="shared" si="59"/>
        <v>0</v>
      </c>
      <c r="V98" s="50">
        <f t="shared" si="59"/>
        <v>0</v>
      </c>
      <c r="W98" s="239">
        <v>0</v>
      </c>
    </row>
    <row r="99" spans="1:23" ht="13.5" thickTop="1">
      <c r="A99" s="76"/>
      <c r="B99" s="76"/>
      <c r="C99" s="76"/>
      <c r="D99" s="76"/>
      <c r="E99" s="76"/>
      <c r="F99" s="76"/>
      <c r="G99" s="76"/>
      <c r="H99" s="76"/>
      <c r="I99" s="76"/>
      <c r="J99" s="76"/>
      <c r="L99" s="4" t="s">
        <v>27</v>
      </c>
      <c r="M99" s="32">
        <v>0</v>
      </c>
      <c r="N99" s="39">
        <v>0</v>
      </c>
      <c r="O99" s="54">
        <f>M99+N99</f>
        <v>0</v>
      </c>
      <c r="P99" s="62">
        <v>0</v>
      </c>
      <c r="Q99" s="38">
        <f>O99+P99</f>
        <v>0</v>
      </c>
      <c r="R99" s="32">
        <v>0</v>
      </c>
      <c r="S99" s="39">
        <v>0</v>
      </c>
      <c r="T99" s="54">
        <f>R99+S99</f>
        <v>0</v>
      </c>
      <c r="U99" s="62">
        <v>0</v>
      </c>
      <c r="V99" s="34">
        <f>T99+U99</f>
        <v>0</v>
      </c>
      <c r="W99" s="35">
        <v>0</v>
      </c>
    </row>
    <row r="100" spans="1:23" ht="12.75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L100" s="4" t="s">
        <v>28</v>
      </c>
      <c r="M100" s="32">
        <v>0</v>
      </c>
      <c r="N100" s="39">
        <v>0</v>
      </c>
      <c r="O100" s="54">
        <f>M100+N100</f>
        <v>0</v>
      </c>
      <c r="P100" s="37">
        <v>0</v>
      </c>
      <c r="Q100" s="38">
        <f>O100+P100</f>
        <v>0</v>
      </c>
      <c r="R100" s="32">
        <v>0</v>
      </c>
      <c r="S100" s="39">
        <v>0</v>
      </c>
      <c r="T100" s="54">
        <f>R100+S100</f>
        <v>0</v>
      </c>
      <c r="U100" s="37">
        <v>0</v>
      </c>
      <c r="V100" s="34">
        <f>T100+U100</f>
        <v>0</v>
      </c>
      <c r="W100" s="35">
        <v>0</v>
      </c>
    </row>
    <row r="101" spans="1:23" ht="13.5" thickBot="1">
      <c r="A101" s="9"/>
      <c r="B101" s="9"/>
      <c r="C101" s="9"/>
      <c r="D101" s="9"/>
      <c r="E101" s="9"/>
      <c r="F101" s="9"/>
      <c r="G101" s="9"/>
      <c r="H101" s="9"/>
      <c r="I101" s="9"/>
      <c r="J101" s="9"/>
      <c r="L101" s="4" t="s">
        <v>29</v>
      </c>
      <c r="M101" s="32">
        <v>0</v>
      </c>
      <c r="N101" s="39">
        <v>0</v>
      </c>
      <c r="O101" s="54">
        <f>M101+N101</f>
        <v>0</v>
      </c>
      <c r="P101" s="37">
        <v>0</v>
      </c>
      <c r="Q101" s="38">
        <f>O101+P101</f>
        <v>0</v>
      </c>
      <c r="R101" s="32">
        <v>0</v>
      </c>
      <c r="S101" s="39">
        <v>0</v>
      </c>
      <c r="T101" s="54">
        <f>R101+S101</f>
        <v>0</v>
      </c>
      <c r="U101" s="37">
        <v>0</v>
      </c>
      <c r="V101" s="34">
        <f>T101+U101</f>
        <v>0</v>
      </c>
      <c r="W101" s="35">
        <v>0</v>
      </c>
    </row>
    <row r="102" spans="1:23" ht="14.25" thickBot="1" thickTop="1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L102" s="42" t="s">
        <v>30</v>
      </c>
      <c r="M102" s="43">
        <f aca="true" t="shared" si="60" ref="M102:V102">+M99+M100+M101</f>
        <v>0</v>
      </c>
      <c r="N102" s="44">
        <f t="shared" si="60"/>
        <v>0</v>
      </c>
      <c r="O102" s="43">
        <f t="shared" si="60"/>
        <v>0</v>
      </c>
      <c r="P102" s="43">
        <f t="shared" si="60"/>
        <v>0</v>
      </c>
      <c r="Q102" s="43">
        <f t="shared" si="60"/>
        <v>0</v>
      </c>
      <c r="R102" s="43">
        <f t="shared" si="60"/>
        <v>0</v>
      </c>
      <c r="S102" s="44">
        <f t="shared" si="60"/>
        <v>0</v>
      </c>
      <c r="T102" s="43">
        <f t="shared" si="60"/>
        <v>0</v>
      </c>
      <c r="U102" s="43">
        <f t="shared" si="60"/>
        <v>0</v>
      </c>
      <c r="V102" s="43">
        <f t="shared" si="60"/>
        <v>0</v>
      </c>
      <c r="W102" s="57">
        <v>0</v>
      </c>
    </row>
    <row r="103" spans="1:23" ht="14.25" thickBot="1" thickTop="1">
      <c r="A103" s="76"/>
      <c r="B103" s="302"/>
      <c r="C103" s="305"/>
      <c r="D103" s="305"/>
      <c r="E103" s="305"/>
      <c r="F103" s="305"/>
      <c r="G103" s="305"/>
      <c r="H103" s="305"/>
      <c r="I103" s="304"/>
      <c r="J103" s="76"/>
      <c r="L103" s="42" t="s">
        <v>69</v>
      </c>
      <c r="M103" s="43">
        <f aca="true" t="shared" si="61" ref="M103:V103">+M94+M98+M99+M100+M101</f>
        <v>0</v>
      </c>
      <c r="N103" s="44">
        <f t="shared" si="61"/>
        <v>0</v>
      </c>
      <c r="O103" s="43">
        <f t="shared" si="61"/>
        <v>0</v>
      </c>
      <c r="P103" s="43">
        <f t="shared" si="61"/>
        <v>0</v>
      </c>
      <c r="Q103" s="43">
        <f t="shared" si="61"/>
        <v>0</v>
      </c>
      <c r="R103" s="43">
        <f t="shared" si="61"/>
        <v>0</v>
      </c>
      <c r="S103" s="44">
        <f t="shared" si="61"/>
        <v>0</v>
      </c>
      <c r="T103" s="43">
        <f t="shared" si="61"/>
        <v>0</v>
      </c>
      <c r="U103" s="43">
        <f t="shared" si="61"/>
        <v>0</v>
      </c>
      <c r="V103" s="45">
        <f t="shared" si="61"/>
        <v>0</v>
      </c>
      <c r="W103" s="57">
        <v>0</v>
      </c>
    </row>
    <row r="104" spans="1:23" ht="14.25" thickBot="1" thickTop="1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L104" s="42" t="s">
        <v>9</v>
      </c>
      <c r="M104" s="43">
        <f aca="true" t="shared" si="62" ref="M104:V104">M94+M98+M102+M90</f>
        <v>0</v>
      </c>
      <c r="N104" s="44">
        <f t="shared" si="62"/>
        <v>0</v>
      </c>
      <c r="O104" s="43">
        <f t="shared" si="62"/>
        <v>0</v>
      </c>
      <c r="P104" s="43">
        <f t="shared" si="62"/>
        <v>0</v>
      </c>
      <c r="Q104" s="43">
        <f t="shared" si="62"/>
        <v>0</v>
      </c>
      <c r="R104" s="43">
        <f t="shared" si="62"/>
        <v>0</v>
      </c>
      <c r="S104" s="43">
        <f t="shared" si="62"/>
        <v>0</v>
      </c>
      <c r="T104" s="43">
        <f t="shared" si="62"/>
        <v>0</v>
      </c>
      <c r="U104" s="43">
        <f t="shared" si="62"/>
        <v>0</v>
      </c>
      <c r="V104" s="43">
        <f t="shared" si="62"/>
        <v>0</v>
      </c>
      <c r="W104" s="57">
        <v>0</v>
      </c>
    </row>
    <row r="105" spans="1:12" ht="13.5" thickTop="1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L105" s="68" t="s">
        <v>67</v>
      </c>
    </row>
    <row r="106" spans="12:23" ht="12.75">
      <c r="L106" s="316" t="s">
        <v>47</v>
      </c>
      <c r="M106" s="316"/>
      <c r="N106" s="316"/>
      <c r="O106" s="316"/>
      <c r="P106" s="316"/>
      <c r="Q106" s="316"/>
      <c r="R106" s="316"/>
      <c r="S106" s="316"/>
      <c r="T106" s="316"/>
      <c r="U106" s="316"/>
      <c r="V106" s="316"/>
      <c r="W106" s="316"/>
    </row>
    <row r="107" spans="12:23" ht="15.75">
      <c r="L107" s="317" t="s">
        <v>48</v>
      </c>
      <c r="M107" s="317"/>
      <c r="N107" s="317"/>
      <c r="O107" s="317"/>
      <c r="P107" s="317"/>
      <c r="Q107" s="317"/>
      <c r="R107" s="317"/>
      <c r="S107" s="317"/>
      <c r="T107" s="317"/>
      <c r="U107" s="317"/>
      <c r="V107" s="317"/>
      <c r="W107" s="317"/>
    </row>
    <row r="108" ht="13.5" thickBot="1">
      <c r="W108" s="75" t="s">
        <v>43</v>
      </c>
    </row>
    <row r="109" spans="12:23" ht="17.25" thickBot="1" thickTop="1">
      <c r="L109" s="2"/>
      <c r="M109" s="330" t="s">
        <v>66</v>
      </c>
      <c r="N109" s="331"/>
      <c r="O109" s="331"/>
      <c r="P109" s="331"/>
      <c r="Q109" s="332"/>
      <c r="R109" s="327" t="s">
        <v>65</v>
      </c>
      <c r="S109" s="328"/>
      <c r="T109" s="328"/>
      <c r="U109" s="328"/>
      <c r="V109" s="329"/>
      <c r="W109" s="3" t="s">
        <v>4</v>
      </c>
    </row>
    <row r="110" spans="12:23" ht="13.5" thickTop="1">
      <c r="L110" s="4" t="s">
        <v>5</v>
      </c>
      <c r="M110" s="5"/>
      <c r="N110" s="9"/>
      <c r="O110" s="10"/>
      <c r="P110" s="11"/>
      <c r="Q110" s="12"/>
      <c r="R110" s="5"/>
      <c r="S110" s="9"/>
      <c r="T110" s="10"/>
      <c r="U110" s="11"/>
      <c r="V110" s="12"/>
      <c r="W110" s="8" t="s">
        <v>6</v>
      </c>
    </row>
    <row r="111" spans="12:23" ht="13.5" thickBot="1">
      <c r="L111" s="13"/>
      <c r="M111" s="17" t="s">
        <v>44</v>
      </c>
      <c r="N111" s="18" t="s">
        <v>45</v>
      </c>
      <c r="O111" s="19" t="s">
        <v>46</v>
      </c>
      <c r="P111" s="20" t="s">
        <v>13</v>
      </c>
      <c r="Q111" s="21" t="s">
        <v>9</v>
      </c>
      <c r="R111" s="17" t="s">
        <v>44</v>
      </c>
      <c r="S111" s="18" t="s">
        <v>45</v>
      </c>
      <c r="T111" s="19" t="s">
        <v>46</v>
      </c>
      <c r="U111" s="20" t="s">
        <v>13</v>
      </c>
      <c r="V111" s="21" t="s">
        <v>9</v>
      </c>
      <c r="W111" s="16"/>
    </row>
    <row r="112" spans="12:23" ht="4.5" customHeight="1" thickTop="1">
      <c r="L112" s="4"/>
      <c r="M112" s="241"/>
      <c r="N112" s="242"/>
      <c r="O112" s="243"/>
      <c r="P112" s="244"/>
      <c r="Q112" s="245"/>
      <c r="R112" s="241"/>
      <c r="S112" s="242"/>
      <c r="T112" s="243"/>
      <c r="U112" s="244"/>
      <c r="V112" s="246"/>
      <c r="W112" s="11"/>
    </row>
    <row r="113" spans="12:23" ht="12.75">
      <c r="L113" s="4" t="s">
        <v>14</v>
      </c>
      <c r="M113" s="32">
        <v>120</v>
      </c>
      <c r="N113" s="39">
        <v>156</v>
      </c>
      <c r="O113" s="36">
        <f>M113+N113</f>
        <v>276</v>
      </c>
      <c r="P113" s="37">
        <v>0</v>
      </c>
      <c r="Q113" s="38">
        <f>O113+P113</f>
        <v>276</v>
      </c>
      <c r="R113" s="32">
        <v>114</v>
      </c>
      <c r="S113" s="39">
        <v>79</v>
      </c>
      <c r="T113" s="36">
        <f>R113+S113</f>
        <v>193</v>
      </c>
      <c r="U113" s="37">
        <v>0</v>
      </c>
      <c r="V113" s="34">
        <f>T113+U113</f>
        <v>193</v>
      </c>
      <c r="W113" s="66">
        <f>(V113-Q113)/Q113*100</f>
        <v>-30.07246376811594</v>
      </c>
    </row>
    <row r="114" spans="12:23" ht="12.75">
      <c r="L114" s="4" t="s">
        <v>15</v>
      </c>
      <c r="M114" s="32">
        <v>120</v>
      </c>
      <c r="N114" s="39">
        <v>143</v>
      </c>
      <c r="O114" s="36">
        <f>M114+N114</f>
        <v>263</v>
      </c>
      <c r="P114" s="37">
        <v>0</v>
      </c>
      <c r="Q114" s="38">
        <f>O114+P114</f>
        <v>263</v>
      </c>
      <c r="R114" s="32">
        <v>116</v>
      </c>
      <c r="S114" s="39">
        <v>80</v>
      </c>
      <c r="T114" s="36">
        <f>R114+S114</f>
        <v>196</v>
      </c>
      <c r="U114" s="37">
        <v>0</v>
      </c>
      <c r="V114" s="34">
        <f>T114+U114</f>
        <v>196</v>
      </c>
      <c r="W114" s="66">
        <f>(V114-Q114)/Q114*100</f>
        <v>-25.475285171102662</v>
      </c>
    </row>
    <row r="115" spans="12:23" ht="13.5" thickBot="1">
      <c r="L115" s="13" t="s">
        <v>16</v>
      </c>
      <c r="M115" s="32">
        <v>118</v>
      </c>
      <c r="N115" s="39">
        <v>114</v>
      </c>
      <c r="O115" s="36">
        <f>M115+N115</f>
        <v>232</v>
      </c>
      <c r="P115" s="37">
        <v>0</v>
      </c>
      <c r="Q115" s="38">
        <f>O115+P115</f>
        <v>232</v>
      </c>
      <c r="R115" s="32">
        <v>120</v>
      </c>
      <c r="S115" s="39">
        <v>94</v>
      </c>
      <c r="T115" s="36">
        <f>+R115+S115</f>
        <v>214</v>
      </c>
      <c r="U115" s="37">
        <v>0</v>
      </c>
      <c r="V115" s="34">
        <f>T115+U115</f>
        <v>214</v>
      </c>
      <c r="W115" s="66">
        <f>(V115-Q115)/Q115*100</f>
        <v>-7.758620689655173</v>
      </c>
    </row>
    <row r="116" spans="12:23" ht="14.25" thickBot="1" thickTop="1">
      <c r="L116" s="42" t="s">
        <v>17</v>
      </c>
      <c r="M116" s="43">
        <f aca="true" t="shared" si="63" ref="M116:V116">M113+M114+M115</f>
        <v>358</v>
      </c>
      <c r="N116" s="44">
        <f t="shared" si="63"/>
        <v>413</v>
      </c>
      <c r="O116" s="43">
        <f t="shared" si="63"/>
        <v>771</v>
      </c>
      <c r="P116" s="43">
        <f t="shared" si="63"/>
        <v>0</v>
      </c>
      <c r="Q116" s="43">
        <f t="shared" si="63"/>
        <v>771</v>
      </c>
      <c r="R116" s="43">
        <f t="shared" si="63"/>
        <v>350</v>
      </c>
      <c r="S116" s="44">
        <f t="shared" si="63"/>
        <v>253</v>
      </c>
      <c r="T116" s="43">
        <f t="shared" si="63"/>
        <v>603</v>
      </c>
      <c r="U116" s="43">
        <f t="shared" si="63"/>
        <v>0</v>
      </c>
      <c r="V116" s="45">
        <f t="shared" si="63"/>
        <v>603</v>
      </c>
      <c r="W116" s="67">
        <f>(V116-Q116)/Q116*100</f>
        <v>-21.78988326848249</v>
      </c>
    </row>
    <row r="117" spans="12:23" ht="13.5" thickTop="1">
      <c r="L117" s="4" t="s">
        <v>18</v>
      </c>
      <c r="M117" s="32">
        <v>112</v>
      </c>
      <c r="N117" s="39">
        <v>81</v>
      </c>
      <c r="O117" s="36">
        <f>+N117+M117</f>
        <v>193</v>
      </c>
      <c r="P117" s="37">
        <v>0</v>
      </c>
      <c r="Q117" s="38">
        <f>O117+P117</f>
        <v>193</v>
      </c>
      <c r="R117" s="32">
        <v>118</v>
      </c>
      <c r="S117" s="39">
        <v>87</v>
      </c>
      <c r="T117" s="36">
        <f>+R117+S117</f>
        <v>205</v>
      </c>
      <c r="U117" s="37">
        <v>0</v>
      </c>
      <c r="V117" s="34">
        <f>T117+U117</f>
        <v>205</v>
      </c>
      <c r="W117" s="66">
        <f aca="true" t="shared" si="64" ref="W117:W130">(V117-Q117)/Q117*100</f>
        <v>6.217616580310881</v>
      </c>
    </row>
    <row r="118" spans="12:23" ht="12.75">
      <c r="L118" s="4" t="s">
        <v>19</v>
      </c>
      <c r="M118" s="32">
        <v>112</v>
      </c>
      <c r="N118" s="39">
        <v>76</v>
      </c>
      <c r="O118" s="36">
        <f>+M118+N118</f>
        <v>188</v>
      </c>
      <c r="P118" s="37">
        <v>0</v>
      </c>
      <c r="Q118" s="38">
        <f>O118+P118</f>
        <v>188</v>
      </c>
      <c r="R118" s="32">
        <v>106</v>
      </c>
      <c r="S118" s="39">
        <v>91</v>
      </c>
      <c r="T118" s="36">
        <f>+R118+S118</f>
        <v>197</v>
      </c>
      <c r="U118" s="37">
        <v>0</v>
      </c>
      <c r="V118" s="34">
        <f>T118+U118</f>
        <v>197</v>
      </c>
      <c r="W118" s="66">
        <f t="shared" si="64"/>
        <v>4.787234042553192</v>
      </c>
    </row>
    <row r="119" spans="12:23" ht="13.5" thickBot="1">
      <c r="L119" s="4" t="s">
        <v>20</v>
      </c>
      <c r="M119" s="32">
        <v>118</v>
      </c>
      <c r="N119" s="39">
        <v>104</v>
      </c>
      <c r="O119" s="36">
        <f>+M119+N119</f>
        <v>222</v>
      </c>
      <c r="P119" s="37">
        <v>0</v>
      </c>
      <c r="Q119" s="38">
        <f>O119+P119</f>
        <v>222</v>
      </c>
      <c r="R119" s="32">
        <v>113</v>
      </c>
      <c r="S119" s="39">
        <v>92</v>
      </c>
      <c r="T119" s="36">
        <f>+R119+S119</f>
        <v>205</v>
      </c>
      <c r="U119" s="37">
        <v>0</v>
      </c>
      <c r="V119" s="34">
        <f>T119+U119</f>
        <v>205</v>
      </c>
      <c r="W119" s="66">
        <f t="shared" si="64"/>
        <v>-7.657657657657657</v>
      </c>
    </row>
    <row r="120" spans="12:23" ht="14.25" thickBot="1" thickTop="1">
      <c r="L120" s="47" t="s">
        <v>21</v>
      </c>
      <c r="M120" s="48">
        <f aca="true" t="shared" si="65" ref="M120:V120">+M117+M118+M119</f>
        <v>342</v>
      </c>
      <c r="N120" s="49">
        <f t="shared" si="65"/>
        <v>261</v>
      </c>
      <c r="O120" s="52">
        <f t="shared" si="65"/>
        <v>603</v>
      </c>
      <c r="P120" s="52">
        <f t="shared" si="65"/>
        <v>0</v>
      </c>
      <c r="Q120" s="52">
        <f t="shared" si="65"/>
        <v>603</v>
      </c>
      <c r="R120" s="48">
        <f t="shared" si="65"/>
        <v>337</v>
      </c>
      <c r="S120" s="49">
        <f t="shared" si="65"/>
        <v>270</v>
      </c>
      <c r="T120" s="52">
        <f t="shared" si="65"/>
        <v>607</v>
      </c>
      <c r="U120" s="52">
        <f t="shared" si="65"/>
        <v>0</v>
      </c>
      <c r="V120" s="50">
        <f t="shared" si="65"/>
        <v>607</v>
      </c>
      <c r="W120" s="87">
        <f t="shared" si="64"/>
        <v>0.6633499170812603</v>
      </c>
    </row>
    <row r="121" spans="12:23" ht="13.5" thickTop="1">
      <c r="L121" s="4" t="s">
        <v>22</v>
      </c>
      <c r="M121" s="32">
        <v>98</v>
      </c>
      <c r="N121" s="39">
        <v>130</v>
      </c>
      <c r="O121" s="36">
        <f>+M121+N121</f>
        <v>228</v>
      </c>
      <c r="P121" s="37">
        <v>0</v>
      </c>
      <c r="Q121" s="38">
        <f>O121+P121</f>
        <v>228</v>
      </c>
      <c r="R121" s="32">
        <v>131</v>
      </c>
      <c r="S121" s="39">
        <v>198</v>
      </c>
      <c r="T121" s="36">
        <f>+R121+S121</f>
        <v>329</v>
      </c>
      <c r="U121" s="37">
        <v>0</v>
      </c>
      <c r="V121" s="34">
        <f>T121+U121</f>
        <v>329</v>
      </c>
      <c r="W121" s="66">
        <f t="shared" si="64"/>
        <v>44.29824561403509</v>
      </c>
    </row>
    <row r="122" spans="12:23" ht="12.75">
      <c r="L122" s="4" t="s">
        <v>23</v>
      </c>
      <c r="M122" s="32">
        <v>110</v>
      </c>
      <c r="N122" s="39">
        <v>269</v>
      </c>
      <c r="O122" s="36">
        <f>+M122+N122</f>
        <v>379</v>
      </c>
      <c r="P122" s="37">
        <v>0</v>
      </c>
      <c r="Q122" s="38">
        <f>O122+P122</f>
        <v>379</v>
      </c>
      <c r="R122" s="32">
        <v>132</v>
      </c>
      <c r="S122" s="39">
        <v>164</v>
      </c>
      <c r="T122" s="36">
        <f>+R122+S122</f>
        <v>296</v>
      </c>
      <c r="U122" s="37">
        <v>0</v>
      </c>
      <c r="V122" s="34">
        <f>T122+U122</f>
        <v>296</v>
      </c>
      <c r="W122" s="66">
        <f>(V122-Q122)/Q122*100</f>
        <v>-21.899736147757256</v>
      </c>
    </row>
    <row r="123" spans="12:23" ht="13.5" thickBot="1">
      <c r="L123" s="4" t="s">
        <v>24</v>
      </c>
      <c r="M123" s="32">
        <v>113</v>
      </c>
      <c r="N123" s="39">
        <v>161</v>
      </c>
      <c r="O123" s="54">
        <f>+M123+N123</f>
        <v>274</v>
      </c>
      <c r="P123" s="55">
        <v>0</v>
      </c>
      <c r="Q123" s="38">
        <f>O123+P123</f>
        <v>274</v>
      </c>
      <c r="R123" s="32">
        <v>127</v>
      </c>
      <c r="S123" s="39">
        <v>111</v>
      </c>
      <c r="T123" s="54">
        <f>+R123+S123</f>
        <v>238</v>
      </c>
      <c r="U123" s="55">
        <v>0</v>
      </c>
      <c r="V123" s="34">
        <f>T123+U123</f>
        <v>238</v>
      </c>
      <c r="W123" s="66">
        <f>(V123-Q123)/Q123*100</f>
        <v>-13.138686131386862</v>
      </c>
    </row>
    <row r="124" spans="12:23" ht="14.25" thickBot="1" thickTop="1">
      <c r="L124" s="47" t="s">
        <v>25</v>
      </c>
      <c r="M124" s="48">
        <f aca="true" t="shared" si="66" ref="M124:V124">M121+M122+M123</f>
        <v>321</v>
      </c>
      <c r="N124" s="48">
        <f t="shared" si="66"/>
        <v>560</v>
      </c>
      <c r="O124" s="50">
        <f t="shared" si="66"/>
        <v>881</v>
      </c>
      <c r="P124" s="50">
        <f t="shared" si="66"/>
        <v>0</v>
      </c>
      <c r="Q124" s="50">
        <f t="shared" si="66"/>
        <v>881</v>
      </c>
      <c r="R124" s="48">
        <f t="shared" si="66"/>
        <v>390</v>
      </c>
      <c r="S124" s="48">
        <f t="shared" si="66"/>
        <v>473</v>
      </c>
      <c r="T124" s="50">
        <f t="shared" si="66"/>
        <v>863</v>
      </c>
      <c r="U124" s="50">
        <f t="shared" si="66"/>
        <v>0</v>
      </c>
      <c r="V124" s="50">
        <f t="shared" si="66"/>
        <v>863</v>
      </c>
      <c r="W124" s="87">
        <f>(V124-Q124)/Q124*100</f>
        <v>-2.0431328036322363</v>
      </c>
    </row>
    <row r="125" spans="12:23" ht="13.5" thickTop="1">
      <c r="L125" s="4" t="s">
        <v>27</v>
      </c>
      <c r="M125" s="32">
        <v>112</v>
      </c>
      <c r="N125" s="39">
        <v>114</v>
      </c>
      <c r="O125" s="54">
        <f>+M125+N125</f>
        <v>226</v>
      </c>
      <c r="P125" s="62">
        <v>0</v>
      </c>
      <c r="Q125" s="38">
        <f>+O125+P125</f>
        <v>226</v>
      </c>
      <c r="R125" s="32">
        <v>65</v>
      </c>
      <c r="S125" s="39">
        <v>84</v>
      </c>
      <c r="T125" s="54">
        <f>+R125+S125</f>
        <v>149</v>
      </c>
      <c r="U125" s="62">
        <v>0</v>
      </c>
      <c r="V125" s="34">
        <f>T125+U125</f>
        <v>149</v>
      </c>
      <c r="W125" s="66">
        <f>(V125-Q125)/Q125*100</f>
        <v>-34.070796460176986</v>
      </c>
    </row>
    <row r="126" spans="12:24" ht="12.75">
      <c r="L126" s="4" t="s">
        <v>28</v>
      </c>
      <c r="M126" s="32">
        <v>122</v>
      </c>
      <c r="N126" s="39">
        <v>119</v>
      </c>
      <c r="O126" s="54">
        <f>+M126+N126</f>
        <v>241</v>
      </c>
      <c r="P126" s="37">
        <v>0</v>
      </c>
      <c r="Q126" s="38">
        <f>+O126+P126</f>
        <v>241</v>
      </c>
      <c r="R126" s="32">
        <v>61</v>
      </c>
      <c r="S126" s="39">
        <v>104</v>
      </c>
      <c r="T126" s="54">
        <f>+R126+S126</f>
        <v>165</v>
      </c>
      <c r="U126" s="37">
        <v>0</v>
      </c>
      <c r="V126" s="34">
        <f>T126+U126</f>
        <v>165</v>
      </c>
      <c r="W126" s="66">
        <f>(V126-Q126)/Q126*100</f>
        <v>-31.535269709543567</v>
      </c>
      <c r="X126" s="247"/>
    </row>
    <row r="127" spans="12:23" ht="13.5" thickBot="1">
      <c r="L127" s="4" t="s">
        <v>29</v>
      </c>
      <c r="M127" s="32">
        <v>112</v>
      </c>
      <c r="N127" s="39">
        <v>85</v>
      </c>
      <c r="O127" s="54">
        <f>+M127+N127</f>
        <v>197</v>
      </c>
      <c r="P127" s="37">
        <v>0</v>
      </c>
      <c r="Q127" s="38">
        <f>+O127+P127</f>
        <v>197</v>
      </c>
      <c r="R127" s="32">
        <v>54</v>
      </c>
      <c r="S127" s="39">
        <v>86</v>
      </c>
      <c r="T127" s="54">
        <f>+R127+S127</f>
        <v>140</v>
      </c>
      <c r="U127" s="37">
        <v>0</v>
      </c>
      <c r="V127" s="34">
        <f>T127+U127</f>
        <v>140</v>
      </c>
      <c r="W127" s="66">
        <f t="shared" si="64"/>
        <v>-28.934010152284262</v>
      </c>
    </row>
    <row r="128" spans="12:23" ht="14.25" thickBot="1" thickTop="1">
      <c r="L128" s="42" t="s">
        <v>30</v>
      </c>
      <c r="M128" s="43">
        <f aca="true" t="shared" si="67" ref="M128:V128">+M125+M126+M127</f>
        <v>346</v>
      </c>
      <c r="N128" s="44">
        <f t="shared" si="67"/>
        <v>318</v>
      </c>
      <c r="O128" s="43">
        <f t="shared" si="67"/>
        <v>664</v>
      </c>
      <c r="P128" s="43">
        <f t="shared" si="67"/>
        <v>0</v>
      </c>
      <c r="Q128" s="43">
        <f t="shared" si="67"/>
        <v>664</v>
      </c>
      <c r="R128" s="43">
        <f t="shared" si="67"/>
        <v>180</v>
      </c>
      <c r="S128" s="44">
        <f t="shared" si="67"/>
        <v>274</v>
      </c>
      <c r="T128" s="43">
        <f t="shared" si="67"/>
        <v>454</v>
      </c>
      <c r="U128" s="43">
        <f t="shared" si="67"/>
        <v>0</v>
      </c>
      <c r="V128" s="43">
        <f t="shared" si="67"/>
        <v>454</v>
      </c>
      <c r="W128" s="67">
        <f t="shared" si="64"/>
        <v>-31.626506024096386</v>
      </c>
    </row>
    <row r="129" spans="1:23" ht="14.25" thickBot="1" thickTop="1">
      <c r="A129" s="76"/>
      <c r="B129" s="302"/>
      <c r="C129" s="305"/>
      <c r="D129" s="305"/>
      <c r="E129" s="305"/>
      <c r="F129" s="305"/>
      <c r="G129" s="305"/>
      <c r="H129" s="305"/>
      <c r="I129" s="304"/>
      <c r="J129" s="76"/>
      <c r="L129" s="42" t="s">
        <v>69</v>
      </c>
      <c r="M129" s="43">
        <f aca="true" t="shared" si="68" ref="M129:V129">+M120+M124+M125+M126+M127</f>
        <v>1009</v>
      </c>
      <c r="N129" s="44">
        <f t="shared" si="68"/>
        <v>1139</v>
      </c>
      <c r="O129" s="43">
        <f t="shared" si="68"/>
        <v>2148</v>
      </c>
      <c r="P129" s="43">
        <f t="shared" si="68"/>
        <v>0</v>
      </c>
      <c r="Q129" s="43">
        <f t="shared" si="68"/>
        <v>2148</v>
      </c>
      <c r="R129" s="43">
        <f t="shared" si="68"/>
        <v>907</v>
      </c>
      <c r="S129" s="44">
        <f t="shared" si="68"/>
        <v>1017</v>
      </c>
      <c r="T129" s="43">
        <f t="shared" si="68"/>
        <v>1924</v>
      </c>
      <c r="U129" s="43">
        <f t="shared" si="68"/>
        <v>0</v>
      </c>
      <c r="V129" s="45">
        <f t="shared" si="68"/>
        <v>1924</v>
      </c>
      <c r="W129" s="67">
        <f>(V129-Q129)/Q129*100</f>
        <v>-10.42830540037244</v>
      </c>
    </row>
    <row r="130" spans="12:23" ht="14.25" thickBot="1" thickTop="1">
      <c r="L130" s="42" t="s">
        <v>9</v>
      </c>
      <c r="M130" s="43">
        <f aca="true" t="shared" si="69" ref="M130:V130">M120+M124+M128+M116</f>
        <v>1367</v>
      </c>
      <c r="N130" s="44">
        <f t="shared" si="69"/>
        <v>1552</v>
      </c>
      <c r="O130" s="43">
        <f t="shared" si="69"/>
        <v>2919</v>
      </c>
      <c r="P130" s="43">
        <f t="shared" si="69"/>
        <v>0</v>
      </c>
      <c r="Q130" s="43">
        <f t="shared" si="69"/>
        <v>2919</v>
      </c>
      <c r="R130" s="43">
        <f t="shared" si="69"/>
        <v>1257</v>
      </c>
      <c r="S130" s="44">
        <f t="shared" si="69"/>
        <v>1270</v>
      </c>
      <c r="T130" s="43">
        <f t="shared" si="69"/>
        <v>2527</v>
      </c>
      <c r="U130" s="43">
        <f t="shared" si="69"/>
        <v>0</v>
      </c>
      <c r="V130" s="43">
        <f t="shared" si="69"/>
        <v>2527</v>
      </c>
      <c r="W130" s="67">
        <f t="shared" si="64"/>
        <v>-13.42925659472422</v>
      </c>
    </row>
    <row r="131" spans="12:23" ht="13.5" thickTop="1">
      <c r="L131" s="68" t="s">
        <v>67</v>
      </c>
      <c r="W131" s="77"/>
    </row>
    <row r="132" spans="12:23" ht="12.75">
      <c r="L132" s="316" t="s">
        <v>49</v>
      </c>
      <c r="M132" s="316"/>
      <c r="N132" s="316"/>
      <c r="O132" s="316"/>
      <c r="P132" s="316"/>
      <c r="Q132" s="316"/>
      <c r="R132" s="316"/>
      <c r="S132" s="316"/>
      <c r="T132" s="316"/>
      <c r="U132" s="316"/>
      <c r="V132" s="316"/>
      <c r="W132" s="316"/>
    </row>
    <row r="133" spans="12:23" ht="15.75">
      <c r="L133" s="317" t="s">
        <v>50</v>
      </c>
      <c r="M133" s="317"/>
      <c r="N133" s="317"/>
      <c r="O133" s="317"/>
      <c r="P133" s="317"/>
      <c r="Q133" s="317"/>
      <c r="R133" s="317"/>
      <c r="S133" s="317"/>
      <c r="T133" s="317"/>
      <c r="U133" s="317"/>
      <c r="V133" s="317"/>
      <c r="W133" s="317"/>
    </row>
    <row r="134" ht="13.5" thickBot="1">
      <c r="W134" s="75" t="s">
        <v>43</v>
      </c>
    </row>
    <row r="135" spans="12:23" ht="17.25" thickBot="1" thickTop="1">
      <c r="L135" s="2"/>
      <c r="M135" s="324" t="s">
        <v>66</v>
      </c>
      <c r="N135" s="325"/>
      <c r="O135" s="325"/>
      <c r="P135" s="325"/>
      <c r="Q135" s="326"/>
      <c r="R135" s="327" t="s">
        <v>65</v>
      </c>
      <c r="S135" s="328"/>
      <c r="T135" s="328"/>
      <c r="U135" s="328"/>
      <c r="V135" s="329"/>
      <c r="W135" s="3" t="s">
        <v>4</v>
      </c>
    </row>
    <row r="136" spans="12:23" ht="13.5" thickTop="1">
      <c r="L136" s="4" t="s">
        <v>5</v>
      </c>
      <c r="M136" s="5"/>
      <c r="N136" s="9"/>
      <c r="O136" s="10"/>
      <c r="P136" s="11"/>
      <c r="Q136" s="12"/>
      <c r="R136" s="5"/>
      <c r="S136" s="9"/>
      <c r="T136" s="10"/>
      <c r="U136" s="11"/>
      <c r="V136" s="12"/>
      <c r="W136" s="8" t="s">
        <v>6</v>
      </c>
    </row>
    <row r="137" spans="12:23" ht="13.5" thickBot="1">
      <c r="L137" s="13"/>
      <c r="M137" s="17" t="s">
        <v>44</v>
      </c>
      <c r="N137" s="18" t="s">
        <v>45</v>
      </c>
      <c r="O137" s="19" t="s">
        <v>46</v>
      </c>
      <c r="P137" s="20" t="s">
        <v>13</v>
      </c>
      <c r="Q137" s="21" t="s">
        <v>9</v>
      </c>
      <c r="R137" s="17" t="s">
        <v>44</v>
      </c>
      <c r="S137" s="18" t="s">
        <v>45</v>
      </c>
      <c r="T137" s="19" t="s">
        <v>46</v>
      </c>
      <c r="U137" s="20" t="s">
        <v>13</v>
      </c>
      <c r="V137" s="21" t="s">
        <v>9</v>
      </c>
      <c r="W137" s="16"/>
    </row>
    <row r="138" spans="12:23" ht="4.5" customHeight="1" thickTop="1">
      <c r="L138" s="4"/>
      <c r="M138" s="26"/>
      <c r="N138" s="27"/>
      <c r="O138" s="28"/>
      <c r="P138" s="29"/>
      <c r="Q138" s="30"/>
      <c r="R138" s="26"/>
      <c r="S138" s="27"/>
      <c r="T138" s="28"/>
      <c r="U138" s="29"/>
      <c r="V138" s="31"/>
      <c r="W138" s="11"/>
    </row>
    <row r="139" spans="12:23" ht="12.75">
      <c r="L139" s="4" t="s">
        <v>14</v>
      </c>
      <c r="M139" s="32">
        <f aca="true" t="shared" si="70" ref="M139:N141">+M87+M113</f>
        <v>120</v>
      </c>
      <c r="N139" s="39">
        <f t="shared" si="70"/>
        <v>156</v>
      </c>
      <c r="O139" s="36">
        <f>M139+N139</f>
        <v>276</v>
      </c>
      <c r="P139" s="37">
        <f>+P87+P113</f>
        <v>0</v>
      </c>
      <c r="Q139" s="38">
        <f>O139+P139</f>
        <v>276</v>
      </c>
      <c r="R139" s="32">
        <f aca="true" t="shared" si="71" ref="R139:S141">+R87+R113</f>
        <v>114</v>
      </c>
      <c r="S139" s="39">
        <f t="shared" si="71"/>
        <v>79</v>
      </c>
      <c r="T139" s="36">
        <f>R139+S139</f>
        <v>193</v>
      </c>
      <c r="U139" s="37">
        <f>+U87+U113</f>
        <v>0</v>
      </c>
      <c r="V139" s="34">
        <f>T139+U139</f>
        <v>193</v>
      </c>
      <c r="W139" s="66">
        <f aca="true" t="shared" si="72" ref="W139:W148">(V139-Q139)/Q139*100</f>
        <v>-30.07246376811594</v>
      </c>
    </row>
    <row r="140" spans="12:23" ht="12.75">
      <c r="L140" s="4" t="s">
        <v>15</v>
      </c>
      <c r="M140" s="32">
        <f t="shared" si="70"/>
        <v>120</v>
      </c>
      <c r="N140" s="39">
        <f t="shared" si="70"/>
        <v>143</v>
      </c>
      <c r="O140" s="36">
        <f>M140+N140</f>
        <v>263</v>
      </c>
      <c r="P140" s="37">
        <f>+P88+P114</f>
        <v>0</v>
      </c>
      <c r="Q140" s="38">
        <f>O140+P140</f>
        <v>263</v>
      </c>
      <c r="R140" s="32">
        <f t="shared" si="71"/>
        <v>116</v>
      </c>
      <c r="S140" s="39">
        <f t="shared" si="71"/>
        <v>80</v>
      </c>
      <c r="T140" s="36">
        <f>R140+S140</f>
        <v>196</v>
      </c>
      <c r="U140" s="37">
        <f>+U88+U114</f>
        <v>0</v>
      </c>
      <c r="V140" s="34">
        <f>T140+U140</f>
        <v>196</v>
      </c>
      <c r="W140" s="66">
        <f t="shared" si="72"/>
        <v>-25.475285171102662</v>
      </c>
    </row>
    <row r="141" spans="12:23" ht="13.5" thickBot="1">
      <c r="L141" s="13" t="s">
        <v>16</v>
      </c>
      <c r="M141" s="32">
        <f t="shared" si="70"/>
        <v>118</v>
      </c>
      <c r="N141" s="39">
        <f t="shared" si="70"/>
        <v>114</v>
      </c>
      <c r="O141" s="36">
        <f>M141+N141</f>
        <v>232</v>
      </c>
      <c r="P141" s="37">
        <f>+P89+P115</f>
        <v>0</v>
      </c>
      <c r="Q141" s="38">
        <f>O141+P141</f>
        <v>232</v>
      </c>
      <c r="R141" s="32">
        <f t="shared" si="71"/>
        <v>120</v>
      </c>
      <c r="S141" s="39">
        <f t="shared" si="71"/>
        <v>94</v>
      </c>
      <c r="T141" s="36">
        <f>R141+S141</f>
        <v>214</v>
      </c>
      <c r="U141" s="37">
        <f>+U89+U115</f>
        <v>0</v>
      </c>
      <c r="V141" s="34">
        <f>T141+U141</f>
        <v>214</v>
      </c>
      <c r="W141" s="66">
        <f t="shared" si="72"/>
        <v>-7.758620689655173</v>
      </c>
    </row>
    <row r="142" spans="12:23" ht="14.25" thickBot="1" thickTop="1">
      <c r="L142" s="42" t="s">
        <v>17</v>
      </c>
      <c r="M142" s="43">
        <f aca="true" t="shared" si="73" ref="M142:V142">M141+M139+M140</f>
        <v>358</v>
      </c>
      <c r="N142" s="44">
        <f t="shared" si="73"/>
        <v>413</v>
      </c>
      <c r="O142" s="43">
        <f t="shared" si="73"/>
        <v>771</v>
      </c>
      <c r="P142" s="43">
        <f t="shared" si="73"/>
        <v>0</v>
      </c>
      <c r="Q142" s="43">
        <f t="shared" si="73"/>
        <v>771</v>
      </c>
      <c r="R142" s="43">
        <f t="shared" si="73"/>
        <v>350</v>
      </c>
      <c r="S142" s="44">
        <f t="shared" si="73"/>
        <v>253</v>
      </c>
      <c r="T142" s="43">
        <f t="shared" si="73"/>
        <v>603</v>
      </c>
      <c r="U142" s="43">
        <f t="shared" si="73"/>
        <v>0</v>
      </c>
      <c r="V142" s="45">
        <f t="shared" si="73"/>
        <v>603</v>
      </c>
      <c r="W142" s="67">
        <f t="shared" si="72"/>
        <v>-21.78988326848249</v>
      </c>
    </row>
    <row r="143" spans="12:23" ht="13.5" thickTop="1">
      <c r="L143" s="4" t="s">
        <v>18</v>
      </c>
      <c r="M143" s="32">
        <f aca="true" t="shared" si="74" ref="M143:N145">+M91+M117</f>
        <v>112</v>
      </c>
      <c r="N143" s="39">
        <f t="shared" si="74"/>
        <v>81</v>
      </c>
      <c r="O143" s="36">
        <f>M143+N143</f>
        <v>193</v>
      </c>
      <c r="P143" s="37">
        <f>+P91+P117</f>
        <v>0</v>
      </c>
      <c r="Q143" s="38">
        <f>O143+P143</f>
        <v>193</v>
      </c>
      <c r="R143" s="32">
        <f>+R91+R117</f>
        <v>118</v>
      </c>
      <c r="S143" s="39">
        <f>+S91+S117</f>
        <v>87</v>
      </c>
      <c r="T143" s="36">
        <f>+T91+T117</f>
        <v>205</v>
      </c>
      <c r="U143" s="37">
        <f>+U91+U117</f>
        <v>0</v>
      </c>
      <c r="V143" s="34">
        <f>+V91+V117</f>
        <v>205</v>
      </c>
      <c r="W143" s="66">
        <f t="shared" si="72"/>
        <v>6.217616580310881</v>
      </c>
    </row>
    <row r="144" spans="12:23" ht="12.75">
      <c r="L144" s="4" t="s">
        <v>19</v>
      </c>
      <c r="M144" s="32">
        <f t="shared" si="74"/>
        <v>112</v>
      </c>
      <c r="N144" s="39">
        <f t="shared" si="74"/>
        <v>76</v>
      </c>
      <c r="O144" s="36">
        <f>M144+N144</f>
        <v>188</v>
      </c>
      <c r="P144" s="37">
        <f>+P92+P118</f>
        <v>0</v>
      </c>
      <c r="Q144" s="38">
        <f>O144+P144</f>
        <v>188</v>
      </c>
      <c r="R144" s="32">
        <f>+R92+R118</f>
        <v>106</v>
      </c>
      <c r="S144" s="39">
        <f>+S92+S118</f>
        <v>91</v>
      </c>
      <c r="T144" s="36">
        <f>R144+S144</f>
        <v>197</v>
      </c>
      <c r="U144" s="37">
        <f>+U92+U118</f>
        <v>0</v>
      </c>
      <c r="V144" s="34">
        <f>T144+U144</f>
        <v>197</v>
      </c>
      <c r="W144" s="66">
        <f t="shared" si="72"/>
        <v>4.787234042553192</v>
      </c>
    </row>
    <row r="145" spans="12:23" ht="13.5" thickBot="1">
      <c r="L145" s="4" t="s">
        <v>20</v>
      </c>
      <c r="M145" s="32">
        <f t="shared" si="74"/>
        <v>118</v>
      </c>
      <c r="N145" s="39">
        <f t="shared" si="74"/>
        <v>104</v>
      </c>
      <c r="O145" s="36">
        <f>+O93+O119</f>
        <v>222</v>
      </c>
      <c r="P145" s="37">
        <f>+P93+P119</f>
        <v>0</v>
      </c>
      <c r="Q145" s="38">
        <f>+Q93+Q119</f>
        <v>222</v>
      </c>
      <c r="R145" s="32">
        <f>+R93+R119</f>
        <v>113</v>
      </c>
      <c r="S145" s="39">
        <f>+S93+S119</f>
        <v>92</v>
      </c>
      <c r="T145" s="36">
        <f>+T93+T119</f>
        <v>205</v>
      </c>
      <c r="U145" s="37">
        <f>+U93+U119</f>
        <v>0</v>
      </c>
      <c r="V145" s="34">
        <f>+V93+V119</f>
        <v>205</v>
      </c>
      <c r="W145" s="66">
        <f t="shared" si="72"/>
        <v>-7.657657657657657</v>
      </c>
    </row>
    <row r="146" spans="12:23" ht="14.25" thickBot="1" thickTop="1">
      <c r="L146" s="47" t="s">
        <v>21</v>
      </c>
      <c r="M146" s="48">
        <f aca="true" t="shared" si="75" ref="M146:V146">M144+M143+M145</f>
        <v>342</v>
      </c>
      <c r="N146" s="49">
        <f t="shared" si="75"/>
        <v>261</v>
      </c>
      <c r="O146" s="52">
        <f t="shared" si="75"/>
        <v>603</v>
      </c>
      <c r="P146" s="52">
        <f t="shared" si="75"/>
        <v>0</v>
      </c>
      <c r="Q146" s="52">
        <f t="shared" si="75"/>
        <v>603</v>
      </c>
      <c r="R146" s="48">
        <f t="shared" si="75"/>
        <v>337</v>
      </c>
      <c r="S146" s="49">
        <f t="shared" si="75"/>
        <v>270</v>
      </c>
      <c r="T146" s="52">
        <f t="shared" si="75"/>
        <v>607</v>
      </c>
      <c r="U146" s="52">
        <f t="shared" si="75"/>
        <v>0</v>
      </c>
      <c r="V146" s="52">
        <f t="shared" si="75"/>
        <v>607</v>
      </c>
      <c r="W146" s="87">
        <f t="shared" si="72"/>
        <v>0.6633499170812603</v>
      </c>
    </row>
    <row r="147" spans="12:23" ht="13.5" thickTop="1">
      <c r="L147" s="4" t="s">
        <v>22</v>
      </c>
      <c r="M147" s="32">
        <f aca="true" t="shared" si="76" ref="M147:V147">+M95+M121</f>
        <v>98</v>
      </c>
      <c r="N147" s="39">
        <f t="shared" si="76"/>
        <v>130</v>
      </c>
      <c r="O147" s="36">
        <f t="shared" si="76"/>
        <v>228</v>
      </c>
      <c r="P147" s="37">
        <f t="shared" si="76"/>
        <v>0</v>
      </c>
      <c r="Q147" s="38">
        <f t="shared" si="76"/>
        <v>228</v>
      </c>
      <c r="R147" s="32">
        <f t="shared" si="76"/>
        <v>131</v>
      </c>
      <c r="S147" s="39">
        <f t="shared" si="76"/>
        <v>198</v>
      </c>
      <c r="T147" s="36">
        <f t="shared" si="76"/>
        <v>329</v>
      </c>
      <c r="U147" s="37">
        <f t="shared" si="76"/>
        <v>0</v>
      </c>
      <c r="V147" s="34">
        <f t="shared" si="76"/>
        <v>329</v>
      </c>
      <c r="W147" s="66">
        <f t="shared" si="72"/>
        <v>44.29824561403509</v>
      </c>
    </row>
    <row r="148" spans="12:23" ht="12.75">
      <c r="L148" s="4" t="s">
        <v>23</v>
      </c>
      <c r="M148" s="32">
        <f>+M96+M122</f>
        <v>110</v>
      </c>
      <c r="N148" s="39">
        <f>+N96+N122</f>
        <v>269</v>
      </c>
      <c r="O148" s="36">
        <f>M148+N148</f>
        <v>379</v>
      </c>
      <c r="P148" s="37">
        <f>+P96+P122</f>
        <v>0</v>
      </c>
      <c r="Q148" s="38">
        <f>O148+P148</f>
        <v>379</v>
      </c>
      <c r="R148" s="32">
        <f aca="true" t="shared" si="77" ref="R148:V149">+R96+R122</f>
        <v>132</v>
      </c>
      <c r="S148" s="39">
        <f t="shared" si="77"/>
        <v>164</v>
      </c>
      <c r="T148" s="36">
        <f t="shared" si="77"/>
        <v>296</v>
      </c>
      <c r="U148" s="37">
        <f t="shared" si="77"/>
        <v>0</v>
      </c>
      <c r="V148" s="34">
        <f t="shared" si="77"/>
        <v>296</v>
      </c>
      <c r="W148" s="66">
        <f t="shared" si="72"/>
        <v>-21.899736147757256</v>
      </c>
    </row>
    <row r="149" spans="12:23" ht="13.5" thickBot="1">
      <c r="L149" s="4" t="s">
        <v>24</v>
      </c>
      <c r="M149" s="32">
        <f>+M97+M123</f>
        <v>113</v>
      </c>
      <c r="N149" s="39">
        <f>+N97+N123</f>
        <v>161</v>
      </c>
      <c r="O149" s="36">
        <f>M149+N149</f>
        <v>274</v>
      </c>
      <c r="P149" s="37">
        <f>+P97+P123</f>
        <v>0</v>
      </c>
      <c r="Q149" s="38">
        <f>O149+P149</f>
        <v>274</v>
      </c>
      <c r="R149" s="32">
        <f t="shared" si="77"/>
        <v>127</v>
      </c>
      <c r="S149" s="39">
        <f t="shared" si="77"/>
        <v>111</v>
      </c>
      <c r="T149" s="54">
        <f t="shared" si="77"/>
        <v>238</v>
      </c>
      <c r="U149" s="55">
        <f t="shared" si="77"/>
        <v>0</v>
      </c>
      <c r="V149" s="34">
        <f t="shared" si="77"/>
        <v>238</v>
      </c>
      <c r="W149" s="66">
        <f aca="true" t="shared" si="78" ref="W149:W156">(V149-Q149)/Q149*100</f>
        <v>-13.138686131386862</v>
      </c>
    </row>
    <row r="150" spans="12:23" ht="14.25" thickBot="1" thickTop="1">
      <c r="L150" s="47" t="s">
        <v>25</v>
      </c>
      <c r="M150" s="48">
        <f aca="true" t="shared" si="79" ref="M150:V150">M147+M148+M149</f>
        <v>321</v>
      </c>
      <c r="N150" s="48">
        <f t="shared" si="79"/>
        <v>560</v>
      </c>
      <c r="O150" s="50">
        <f t="shared" si="79"/>
        <v>881</v>
      </c>
      <c r="P150" s="50">
        <f t="shared" si="79"/>
        <v>0</v>
      </c>
      <c r="Q150" s="50">
        <f t="shared" si="79"/>
        <v>881</v>
      </c>
      <c r="R150" s="48">
        <f t="shared" si="79"/>
        <v>390</v>
      </c>
      <c r="S150" s="48">
        <f t="shared" si="79"/>
        <v>473</v>
      </c>
      <c r="T150" s="50">
        <f t="shared" si="79"/>
        <v>863</v>
      </c>
      <c r="U150" s="50">
        <f t="shared" si="79"/>
        <v>0</v>
      </c>
      <c r="V150" s="50">
        <f t="shared" si="79"/>
        <v>863</v>
      </c>
      <c r="W150" s="87">
        <f t="shared" si="78"/>
        <v>-2.0431328036322363</v>
      </c>
    </row>
    <row r="151" spans="12:23" ht="13.5" thickTop="1">
      <c r="L151" s="4" t="s">
        <v>27</v>
      </c>
      <c r="M151" s="32">
        <f aca="true" t="shared" si="80" ref="M151:V151">+M99+M125</f>
        <v>112</v>
      </c>
      <c r="N151" s="39">
        <f t="shared" si="80"/>
        <v>114</v>
      </c>
      <c r="O151" s="36">
        <f t="shared" si="80"/>
        <v>226</v>
      </c>
      <c r="P151" s="37">
        <f t="shared" si="80"/>
        <v>0</v>
      </c>
      <c r="Q151" s="38">
        <f t="shared" si="80"/>
        <v>226</v>
      </c>
      <c r="R151" s="32">
        <f t="shared" si="80"/>
        <v>65</v>
      </c>
      <c r="S151" s="39">
        <f t="shared" si="80"/>
        <v>84</v>
      </c>
      <c r="T151" s="54">
        <f t="shared" si="80"/>
        <v>149</v>
      </c>
      <c r="U151" s="62">
        <f t="shared" si="80"/>
        <v>0</v>
      </c>
      <c r="V151" s="34">
        <f t="shared" si="80"/>
        <v>149</v>
      </c>
      <c r="W151" s="66">
        <f t="shared" si="78"/>
        <v>-34.070796460176986</v>
      </c>
    </row>
    <row r="152" spans="12:23" ht="12.75">
      <c r="L152" s="4" t="s">
        <v>28</v>
      </c>
      <c r="M152" s="32">
        <f aca="true" t="shared" si="81" ref="M152:V152">+M100+M126</f>
        <v>122</v>
      </c>
      <c r="N152" s="39">
        <f t="shared" si="81"/>
        <v>119</v>
      </c>
      <c r="O152" s="36">
        <f t="shared" si="81"/>
        <v>241</v>
      </c>
      <c r="P152" s="37">
        <f t="shared" si="81"/>
        <v>0</v>
      </c>
      <c r="Q152" s="38">
        <f t="shared" si="81"/>
        <v>241</v>
      </c>
      <c r="R152" s="32">
        <f t="shared" si="81"/>
        <v>61</v>
      </c>
      <c r="S152" s="39">
        <f t="shared" si="81"/>
        <v>104</v>
      </c>
      <c r="T152" s="54">
        <f t="shared" si="81"/>
        <v>165</v>
      </c>
      <c r="U152" s="37">
        <f t="shared" si="81"/>
        <v>0</v>
      </c>
      <c r="V152" s="34">
        <f t="shared" si="81"/>
        <v>165</v>
      </c>
      <c r="W152" s="66">
        <f t="shared" si="78"/>
        <v>-31.535269709543567</v>
      </c>
    </row>
    <row r="153" spans="12:23" ht="13.5" thickBot="1">
      <c r="L153" s="4" t="s">
        <v>29</v>
      </c>
      <c r="M153" s="32">
        <f aca="true" t="shared" si="82" ref="M153:V153">+M101+M127</f>
        <v>112</v>
      </c>
      <c r="N153" s="39">
        <f t="shared" si="82"/>
        <v>85</v>
      </c>
      <c r="O153" s="36">
        <f t="shared" si="82"/>
        <v>197</v>
      </c>
      <c r="P153" s="55">
        <f t="shared" si="82"/>
        <v>0</v>
      </c>
      <c r="Q153" s="38">
        <f t="shared" si="82"/>
        <v>197</v>
      </c>
      <c r="R153" s="32">
        <f t="shared" si="82"/>
        <v>54</v>
      </c>
      <c r="S153" s="39">
        <f t="shared" si="82"/>
        <v>86</v>
      </c>
      <c r="T153" s="36">
        <f t="shared" si="82"/>
        <v>140</v>
      </c>
      <c r="U153" s="55">
        <f t="shared" si="82"/>
        <v>0</v>
      </c>
      <c r="V153" s="34">
        <f t="shared" si="82"/>
        <v>140</v>
      </c>
      <c r="W153" s="66">
        <f t="shared" si="78"/>
        <v>-28.934010152284262</v>
      </c>
    </row>
    <row r="154" spans="12:23" ht="14.25" thickBot="1" thickTop="1">
      <c r="L154" s="42" t="s">
        <v>30</v>
      </c>
      <c r="M154" s="43">
        <f aca="true" t="shared" si="83" ref="M154:V154">+M151+M152+M153</f>
        <v>346</v>
      </c>
      <c r="N154" s="44">
        <f t="shared" si="83"/>
        <v>318</v>
      </c>
      <c r="O154" s="43">
        <f t="shared" si="83"/>
        <v>664</v>
      </c>
      <c r="P154" s="43">
        <f t="shared" si="83"/>
        <v>0</v>
      </c>
      <c r="Q154" s="46">
        <f t="shared" si="83"/>
        <v>664</v>
      </c>
      <c r="R154" s="43">
        <f t="shared" si="83"/>
        <v>180</v>
      </c>
      <c r="S154" s="44">
        <f t="shared" si="83"/>
        <v>274</v>
      </c>
      <c r="T154" s="43">
        <f t="shared" si="83"/>
        <v>454</v>
      </c>
      <c r="U154" s="43">
        <f t="shared" si="83"/>
        <v>0</v>
      </c>
      <c r="V154" s="45">
        <f t="shared" si="83"/>
        <v>454</v>
      </c>
      <c r="W154" s="67">
        <f t="shared" si="78"/>
        <v>-31.626506024096386</v>
      </c>
    </row>
    <row r="155" spans="1:23" ht="14.25" thickBot="1" thickTop="1">
      <c r="A155" s="76"/>
      <c r="B155" s="302"/>
      <c r="C155" s="305"/>
      <c r="D155" s="305"/>
      <c r="E155" s="305"/>
      <c r="F155" s="305"/>
      <c r="G155" s="305"/>
      <c r="H155" s="305"/>
      <c r="I155" s="304"/>
      <c r="J155" s="76"/>
      <c r="L155" s="42" t="s">
        <v>69</v>
      </c>
      <c r="M155" s="43">
        <f aca="true" t="shared" si="84" ref="M155:V155">+M146+M150+M151+M152+M153</f>
        <v>1009</v>
      </c>
      <c r="N155" s="44">
        <f t="shared" si="84"/>
        <v>1139</v>
      </c>
      <c r="O155" s="43">
        <f t="shared" si="84"/>
        <v>2148</v>
      </c>
      <c r="P155" s="43">
        <f t="shared" si="84"/>
        <v>0</v>
      </c>
      <c r="Q155" s="43">
        <f t="shared" si="84"/>
        <v>2148</v>
      </c>
      <c r="R155" s="43">
        <f t="shared" si="84"/>
        <v>907</v>
      </c>
      <c r="S155" s="44">
        <f t="shared" si="84"/>
        <v>1017</v>
      </c>
      <c r="T155" s="43">
        <f t="shared" si="84"/>
        <v>1924</v>
      </c>
      <c r="U155" s="43">
        <f t="shared" si="84"/>
        <v>0</v>
      </c>
      <c r="V155" s="45">
        <f t="shared" si="84"/>
        <v>1924</v>
      </c>
      <c r="W155" s="67">
        <f t="shared" si="78"/>
        <v>-10.42830540037244</v>
      </c>
    </row>
    <row r="156" spans="12:23" ht="14.25" thickBot="1" thickTop="1">
      <c r="L156" s="42" t="s">
        <v>9</v>
      </c>
      <c r="M156" s="43">
        <f aca="true" t="shared" si="85" ref="M156:V156">M146+M150+M154+M142</f>
        <v>1367</v>
      </c>
      <c r="N156" s="44">
        <f t="shared" si="85"/>
        <v>1552</v>
      </c>
      <c r="O156" s="43">
        <f t="shared" si="85"/>
        <v>2919</v>
      </c>
      <c r="P156" s="43">
        <f t="shared" si="85"/>
        <v>0</v>
      </c>
      <c r="Q156" s="43">
        <f t="shared" si="85"/>
        <v>2919</v>
      </c>
      <c r="R156" s="43">
        <f t="shared" si="85"/>
        <v>1257</v>
      </c>
      <c r="S156" s="44">
        <f t="shared" si="85"/>
        <v>1270</v>
      </c>
      <c r="T156" s="43">
        <f t="shared" si="85"/>
        <v>2527</v>
      </c>
      <c r="U156" s="43">
        <f t="shared" si="85"/>
        <v>0</v>
      </c>
      <c r="V156" s="43">
        <f t="shared" si="85"/>
        <v>2527</v>
      </c>
      <c r="W156" s="67">
        <f t="shared" si="78"/>
        <v>-13.42925659472422</v>
      </c>
    </row>
    <row r="157" ht="13.5" thickTop="1">
      <c r="L157" s="68" t="s">
        <v>67</v>
      </c>
    </row>
    <row r="158" spans="12:23" ht="12.75">
      <c r="L158" s="316" t="s">
        <v>51</v>
      </c>
      <c r="M158" s="316"/>
      <c r="N158" s="316"/>
      <c r="O158" s="316"/>
      <c r="P158" s="316"/>
      <c r="Q158" s="316"/>
      <c r="R158" s="316"/>
      <c r="S158" s="316"/>
      <c r="T158" s="316"/>
      <c r="U158" s="316"/>
      <c r="V158" s="316"/>
      <c r="W158" s="316"/>
    </row>
    <row r="159" spans="12:23" ht="15.75">
      <c r="L159" s="317" t="s">
        <v>52</v>
      </c>
      <c r="M159" s="317"/>
      <c r="N159" s="317"/>
      <c r="O159" s="317"/>
      <c r="P159" s="317"/>
      <c r="Q159" s="317"/>
      <c r="R159" s="317"/>
      <c r="S159" s="317"/>
      <c r="T159" s="317"/>
      <c r="U159" s="317"/>
      <c r="V159" s="317"/>
      <c r="W159" s="317"/>
    </row>
    <row r="160" ht="13.5" thickBot="1">
      <c r="W160" s="75" t="s">
        <v>43</v>
      </c>
    </row>
    <row r="161" spans="12:23" ht="17.25" thickBot="1" thickTop="1">
      <c r="L161" s="2"/>
      <c r="M161" s="324" t="s">
        <v>66</v>
      </c>
      <c r="N161" s="325"/>
      <c r="O161" s="325"/>
      <c r="P161" s="325"/>
      <c r="Q161" s="326"/>
      <c r="R161" s="327" t="s">
        <v>65</v>
      </c>
      <c r="S161" s="328"/>
      <c r="T161" s="328"/>
      <c r="U161" s="328"/>
      <c r="V161" s="329"/>
      <c r="W161" s="3" t="s">
        <v>4</v>
      </c>
    </row>
    <row r="162" spans="12:23" ht="13.5" thickTop="1">
      <c r="L162" s="4" t="s">
        <v>5</v>
      </c>
      <c r="M162" s="5"/>
      <c r="N162" s="9"/>
      <c r="O162" s="10"/>
      <c r="P162" s="11"/>
      <c r="Q162" s="12"/>
      <c r="R162" s="5"/>
      <c r="S162" s="9"/>
      <c r="T162" s="10"/>
      <c r="U162" s="11"/>
      <c r="V162" s="12"/>
      <c r="W162" s="8" t="s">
        <v>6</v>
      </c>
    </row>
    <row r="163" spans="12:23" ht="13.5" thickBot="1">
      <c r="L163" s="13"/>
      <c r="M163" s="17" t="s">
        <v>44</v>
      </c>
      <c r="N163" s="18" t="s">
        <v>45</v>
      </c>
      <c r="O163" s="19" t="s">
        <v>46</v>
      </c>
      <c r="P163" s="20" t="s">
        <v>13</v>
      </c>
      <c r="Q163" s="21" t="s">
        <v>9</v>
      </c>
      <c r="R163" s="17" t="s">
        <v>44</v>
      </c>
      <c r="S163" s="18" t="s">
        <v>45</v>
      </c>
      <c r="T163" s="19" t="s">
        <v>46</v>
      </c>
      <c r="U163" s="20" t="s">
        <v>13</v>
      </c>
      <c r="V163" s="21" t="s">
        <v>9</v>
      </c>
      <c r="W163" s="16"/>
    </row>
    <row r="164" spans="12:23" ht="3.75" customHeight="1" thickTop="1">
      <c r="L164" s="4"/>
      <c r="M164" s="26"/>
      <c r="N164" s="27"/>
      <c r="O164" s="28"/>
      <c r="P164" s="29"/>
      <c r="Q164" s="30"/>
      <c r="R164" s="26"/>
      <c r="S164" s="27"/>
      <c r="T164" s="28"/>
      <c r="U164" s="29"/>
      <c r="V164" s="31"/>
      <c r="W164" s="11"/>
    </row>
    <row r="165" spans="12:23" ht="12.75">
      <c r="L165" s="4" t="s">
        <v>14</v>
      </c>
      <c r="M165" s="32">
        <v>0</v>
      </c>
      <c r="N165" s="39">
        <v>0</v>
      </c>
      <c r="O165" s="36">
        <f>M165+N165</f>
        <v>0</v>
      </c>
      <c r="P165" s="37">
        <v>0</v>
      </c>
      <c r="Q165" s="38">
        <f>O165+P165</f>
        <v>0</v>
      </c>
      <c r="R165" s="32">
        <v>0</v>
      </c>
      <c r="S165" s="39">
        <v>0</v>
      </c>
      <c r="T165" s="36">
        <f>R165+S165</f>
        <v>0</v>
      </c>
      <c r="U165" s="37">
        <v>0</v>
      </c>
      <c r="V165" s="34">
        <f>T165+U165</f>
        <v>0</v>
      </c>
      <c r="W165" s="35">
        <v>0</v>
      </c>
    </row>
    <row r="166" spans="12:23" ht="12.75">
      <c r="L166" s="4" t="s">
        <v>15</v>
      </c>
      <c r="M166" s="32">
        <v>0</v>
      </c>
      <c r="N166" s="39">
        <v>0</v>
      </c>
      <c r="O166" s="36">
        <f>M166+N166</f>
        <v>0</v>
      </c>
      <c r="P166" s="37">
        <v>0</v>
      </c>
      <c r="Q166" s="38">
        <f>O166+P166</f>
        <v>0</v>
      </c>
      <c r="R166" s="32">
        <v>0</v>
      </c>
      <c r="S166" s="39">
        <v>0</v>
      </c>
      <c r="T166" s="36">
        <f>R166+S166</f>
        <v>0</v>
      </c>
      <c r="U166" s="37">
        <v>0</v>
      </c>
      <c r="V166" s="34">
        <f>T166+U166</f>
        <v>0</v>
      </c>
      <c r="W166" s="35">
        <v>0</v>
      </c>
    </row>
    <row r="167" spans="12:23" ht="13.5" thickBot="1">
      <c r="L167" s="13" t="s">
        <v>16</v>
      </c>
      <c r="M167" s="32">
        <v>0</v>
      </c>
      <c r="N167" s="39">
        <v>0</v>
      </c>
      <c r="O167" s="36">
        <f>M167+N167</f>
        <v>0</v>
      </c>
      <c r="P167" s="37">
        <v>0</v>
      </c>
      <c r="Q167" s="38">
        <f>O167+P167</f>
        <v>0</v>
      </c>
      <c r="R167" s="32">
        <v>0</v>
      </c>
      <c r="S167" s="39">
        <v>0</v>
      </c>
      <c r="T167" s="36"/>
      <c r="U167" s="37">
        <v>0</v>
      </c>
      <c r="V167" s="34"/>
      <c r="W167" s="35">
        <v>0</v>
      </c>
    </row>
    <row r="168" spans="12:23" ht="14.25" thickBot="1" thickTop="1">
      <c r="L168" s="42" t="s">
        <v>17</v>
      </c>
      <c r="M168" s="43">
        <f>+M165+M166+M167</f>
        <v>0</v>
      </c>
      <c r="N168" s="44">
        <f>+N165+N166+N167</f>
        <v>0</v>
      </c>
      <c r="O168" s="43">
        <f>+O165+O166+O167</f>
        <v>0</v>
      </c>
      <c r="P168" s="43">
        <f>+P165+P166+P167</f>
        <v>0</v>
      </c>
      <c r="Q168" s="43">
        <f>Q167+Q165+Q166</f>
        <v>0</v>
      </c>
      <c r="R168" s="43">
        <v>0</v>
      </c>
      <c r="S168" s="44">
        <v>0</v>
      </c>
      <c r="T168" s="43">
        <v>0</v>
      </c>
      <c r="U168" s="43">
        <v>0</v>
      </c>
      <c r="V168" s="45">
        <v>0</v>
      </c>
      <c r="W168" s="57">
        <v>0</v>
      </c>
    </row>
    <row r="169" spans="12:23" ht="13.5" thickTop="1">
      <c r="L169" s="4" t="s">
        <v>18</v>
      </c>
      <c r="M169" s="32">
        <v>0</v>
      </c>
      <c r="N169" s="39">
        <v>0</v>
      </c>
      <c r="O169" s="36">
        <f>M169+N169</f>
        <v>0</v>
      </c>
      <c r="P169" s="37">
        <v>0</v>
      </c>
      <c r="Q169" s="38">
        <f>O169+P169</f>
        <v>0</v>
      </c>
      <c r="R169" s="32"/>
      <c r="S169" s="39"/>
      <c r="T169" s="36">
        <f>R169+S169</f>
        <v>0</v>
      </c>
      <c r="U169" s="37"/>
      <c r="V169" s="34">
        <f>T169+U169</f>
        <v>0</v>
      </c>
      <c r="W169" s="35">
        <v>0</v>
      </c>
    </row>
    <row r="170" spans="12:23" ht="12.75">
      <c r="L170" s="4" t="s">
        <v>19</v>
      </c>
      <c r="M170" s="32">
        <v>0</v>
      </c>
      <c r="N170" s="39">
        <v>0</v>
      </c>
      <c r="O170" s="36">
        <f>M170+N170</f>
        <v>0</v>
      </c>
      <c r="P170" s="37">
        <v>0</v>
      </c>
      <c r="Q170" s="38">
        <f>O170+P170</f>
        <v>0</v>
      </c>
      <c r="R170" s="32"/>
      <c r="S170" s="39"/>
      <c r="T170" s="36">
        <f>R170+S170</f>
        <v>0</v>
      </c>
      <c r="U170" s="37"/>
      <c r="V170" s="34">
        <f>T170+U170</f>
        <v>0</v>
      </c>
      <c r="W170" s="35">
        <v>0</v>
      </c>
    </row>
    <row r="171" spans="12:23" ht="13.5" thickBot="1">
      <c r="L171" s="4" t="s">
        <v>20</v>
      </c>
      <c r="M171" s="32">
        <v>0</v>
      </c>
      <c r="N171" s="39">
        <v>0</v>
      </c>
      <c r="O171" s="36">
        <f>M171+N171</f>
        <v>0</v>
      </c>
      <c r="P171" s="37">
        <v>0</v>
      </c>
      <c r="Q171" s="38">
        <f>O171+P171</f>
        <v>0</v>
      </c>
      <c r="R171" s="32"/>
      <c r="S171" s="39"/>
      <c r="T171" s="36">
        <f>R171+S171</f>
        <v>0</v>
      </c>
      <c r="U171" s="37"/>
      <c r="V171" s="34">
        <f>T171+U171</f>
        <v>0</v>
      </c>
      <c r="W171" s="35">
        <v>0</v>
      </c>
    </row>
    <row r="172" spans="12:23" ht="14.25" thickBot="1" thickTop="1">
      <c r="L172" s="47" t="s">
        <v>21</v>
      </c>
      <c r="M172" s="48">
        <f aca="true" t="shared" si="86" ref="M172:V172">M170+M169+M171</f>
        <v>0</v>
      </c>
      <c r="N172" s="52">
        <f t="shared" si="86"/>
        <v>0</v>
      </c>
      <c r="O172" s="52">
        <f t="shared" si="86"/>
        <v>0</v>
      </c>
      <c r="P172" s="50">
        <f t="shared" si="86"/>
        <v>0</v>
      </c>
      <c r="Q172" s="52">
        <f t="shared" si="86"/>
        <v>0</v>
      </c>
      <c r="R172" s="48">
        <f t="shared" si="86"/>
        <v>0</v>
      </c>
      <c r="S172" s="52">
        <f t="shared" si="86"/>
        <v>0</v>
      </c>
      <c r="T172" s="52">
        <f t="shared" si="86"/>
        <v>0</v>
      </c>
      <c r="U172" s="50">
        <f t="shared" si="86"/>
        <v>0</v>
      </c>
      <c r="V172" s="52">
        <f t="shared" si="86"/>
        <v>0</v>
      </c>
      <c r="W172" s="239">
        <v>0</v>
      </c>
    </row>
    <row r="173" spans="12:23" ht="13.5" thickTop="1">
      <c r="L173" s="4" t="s">
        <v>22</v>
      </c>
      <c r="M173" s="32">
        <v>0</v>
      </c>
      <c r="N173" s="39">
        <v>0</v>
      </c>
      <c r="O173" s="36">
        <f>M173+N173</f>
        <v>0</v>
      </c>
      <c r="P173" s="37">
        <v>0</v>
      </c>
      <c r="Q173" s="38">
        <f>O173+P173</f>
        <v>0</v>
      </c>
      <c r="R173" s="32"/>
      <c r="S173" s="39"/>
      <c r="T173" s="36">
        <f>R173+S173</f>
        <v>0</v>
      </c>
      <c r="U173" s="37"/>
      <c r="V173" s="34">
        <f>T173+U173</f>
        <v>0</v>
      </c>
      <c r="W173" s="35">
        <v>0</v>
      </c>
    </row>
    <row r="174" spans="12:23" ht="12.75">
      <c r="L174" s="4" t="s">
        <v>23</v>
      </c>
      <c r="M174" s="32">
        <v>0</v>
      </c>
      <c r="N174" s="39">
        <v>0</v>
      </c>
      <c r="O174" s="36">
        <f>M174+N174</f>
        <v>0</v>
      </c>
      <c r="P174" s="37">
        <v>0</v>
      </c>
      <c r="Q174" s="38">
        <f>O174+P174</f>
        <v>0</v>
      </c>
      <c r="R174" s="32"/>
      <c r="S174" s="39"/>
      <c r="T174" s="36">
        <f>R174+S174</f>
        <v>0</v>
      </c>
      <c r="U174" s="37"/>
      <c r="V174" s="34">
        <f>T174+U174</f>
        <v>0</v>
      </c>
      <c r="W174" s="35">
        <v>0</v>
      </c>
    </row>
    <row r="175" spans="12:23" ht="13.5" thickBot="1">
      <c r="L175" s="4" t="s">
        <v>24</v>
      </c>
      <c r="M175" s="32">
        <v>0</v>
      </c>
      <c r="N175" s="39">
        <v>0</v>
      </c>
      <c r="O175" s="54">
        <f>M175+N175</f>
        <v>0</v>
      </c>
      <c r="P175" s="55">
        <v>0</v>
      </c>
      <c r="Q175" s="38">
        <f>O175+P175</f>
        <v>0</v>
      </c>
      <c r="R175" s="32"/>
      <c r="S175" s="39"/>
      <c r="T175" s="54">
        <f>R175+S175</f>
        <v>0</v>
      </c>
      <c r="U175" s="55"/>
      <c r="V175" s="34">
        <f>T175+U175</f>
        <v>0</v>
      </c>
      <c r="W175" s="35">
        <v>0</v>
      </c>
    </row>
    <row r="176" spans="12:23" ht="14.25" thickBot="1" thickTop="1">
      <c r="L176" s="42" t="s">
        <v>25</v>
      </c>
      <c r="M176" s="43">
        <f aca="true" t="shared" si="87" ref="M176:V176">M173+M174+M175</f>
        <v>0</v>
      </c>
      <c r="N176" s="44">
        <f t="shared" si="87"/>
        <v>0</v>
      </c>
      <c r="O176" s="43">
        <f t="shared" si="87"/>
        <v>0</v>
      </c>
      <c r="P176" s="43">
        <f t="shared" si="87"/>
        <v>0</v>
      </c>
      <c r="Q176" s="43">
        <f t="shared" si="87"/>
        <v>0</v>
      </c>
      <c r="R176" s="43">
        <f t="shared" si="87"/>
        <v>0</v>
      </c>
      <c r="S176" s="44">
        <f t="shared" si="87"/>
        <v>0</v>
      </c>
      <c r="T176" s="43">
        <f t="shared" si="87"/>
        <v>0</v>
      </c>
      <c r="U176" s="43">
        <f t="shared" si="87"/>
        <v>0</v>
      </c>
      <c r="V176" s="45">
        <f t="shared" si="87"/>
        <v>0</v>
      </c>
      <c r="W176" s="239">
        <v>0</v>
      </c>
    </row>
    <row r="177" spans="12:23" ht="13.5" thickTop="1">
      <c r="L177" s="4" t="s">
        <v>27</v>
      </c>
      <c r="M177" s="32">
        <v>0</v>
      </c>
      <c r="N177" s="39">
        <v>0</v>
      </c>
      <c r="O177" s="54">
        <f>M177+N177</f>
        <v>0</v>
      </c>
      <c r="P177" s="62">
        <v>0</v>
      </c>
      <c r="Q177" s="38">
        <f>O177+P177</f>
        <v>0</v>
      </c>
      <c r="R177" s="32"/>
      <c r="S177" s="39"/>
      <c r="T177" s="54">
        <f>R177+S177</f>
        <v>0</v>
      </c>
      <c r="U177" s="62"/>
      <c r="V177" s="34">
        <f>T177+U177</f>
        <v>0</v>
      </c>
      <c r="W177" s="35">
        <v>0</v>
      </c>
    </row>
    <row r="178" spans="12:23" ht="12.75">
      <c r="L178" s="4" t="s">
        <v>28</v>
      </c>
      <c r="M178" s="32">
        <v>0</v>
      </c>
      <c r="N178" s="39">
        <v>0</v>
      </c>
      <c r="O178" s="54">
        <f>M178+N178</f>
        <v>0</v>
      </c>
      <c r="P178" s="37">
        <v>0</v>
      </c>
      <c r="Q178" s="38">
        <f>O178+P178</f>
        <v>0</v>
      </c>
      <c r="R178" s="32"/>
      <c r="S178" s="39"/>
      <c r="T178" s="54">
        <f>R178+S178</f>
        <v>0</v>
      </c>
      <c r="U178" s="37"/>
      <c r="V178" s="54">
        <f>T178+U178</f>
        <v>0</v>
      </c>
      <c r="W178" s="35">
        <v>0</v>
      </c>
    </row>
    <row r="179" spans="12:23" ht="13.5" thickBot="1">
      <c r="L179" s="4" t="s">
        <v>29</v>
      </c>
      <c r="M179" s="32">
        <v>0</v>
      </c>
      <c r="N179" s="39">
        <v>0</v>
      </c>
      <c r="O179" s="36">
        <f>M179+N179</f>
        <v>0</v>
      </c>
      <c r="P179" s="55">
        <v>0</v>
      </c>
      <c r="Q179" s="38">
        <f>O179+P179</f>
        <v>0</v>
      </c>
      <c r="R179" s="32"/>
      <c r="S179" s="39"/>
      <c r="T179" s="36">
        <f>R179+S179</f>
        <v>0</v>
      </c>
      <c r="U179" s="55"/>
      <c r="V179" s="34">
        <f>T179+U179</f>
        <v>0</v>
      </c>
      <c r="W179" s="35">
        <v>0</v>
      </c>
    </row>
    <row r="180" spans="12:23" ht="14.25" thickBot="1" thickTop="1">
      <c r="L180" s="42" t="s">
        <v>30</v>
      </c>
      <c r="M180" s="43">
        <f aca="true" t="shared" si="88" ref="M180:V180">+M177+M178+M179</f>
        <v>0</v>
      </c>
      <c r="N180" s="44">
        <f t="shared" si="88"/>
        <v>0</v>
      </c>
      <c r="O180" s="43">
        <f t="shared" si="88"/>
        <v>0</v>
      </c>
      <c r="P180" s="43">
        <f t="shared" si="88"/>
        <v>0</v>
      </c>
      <c r="Q180" s="46">
        <f t="shared" si="88"/>
        <v>0</v>
      </c>
      <c r="R180" s="43">
        <f t="shared" si="88"/>
        <v>0</v>
      </c>
      <c r="S180" s="44">
        <f t="shared" si="88"/>
        <v>0</v>
      </c>
      <c r="T180" s="43">
        <f t="shared" si="88"/>
        <v>0</v>
      </c>
      <c r="U180" s="43">
        <f t="shared" si="88"/>
        <v>0</v>
      </c>
      <c r="V180" s="45">
        <f t="shared" si="88"/>
        <v>0</v>
      </c>
      <c r="W180" s="57">
        <v>0</v>
      </c>
    </row>
    <row r="181" spans="1:23" ht="14.25" thickBot="1" thickTop="1">
      <c r="A181" s="76"/>
      <c r="B181" s="302"/>
      <c r="C181" s="305"/>
      <c r="D181" s="305"/>
      <c r="E181" s="305"/>
      <c r="F181" s="305"/>
      <c r="G181" s="305"/>
      <c r="H181" s="305"/>
      <c r="I181" s="304"/>
      <c r="J181" s="76"/>
      <c r="L181" s="42" t="s">
        <v>69</v>
      </c>
      <c r="M181" s="43">
        <f aca="true" t="shared" si="89" ref="M181:V181">+M172+M176+M177+M178+M179</f>
        <v>0</v>
      </c>
      <c r="N181" s="44">
        <f t="shared" si="89"/>
        <v>0</v>
      </c>
      <c r="O181" s="43">
        <f t="shared" si="89"/>
        <v>0</v>
      </c>
      <c r="P181" s="43">
        <f t="shared" si="89"/>
        <v>0</v>
      </c>
      <c r="Q181" s="43">
        <f t="shared" si="89"/>
        <v>0</v>
      </c>
      <c r="R181" s="43">
        <f t="shared" si="89"/>
        <v>0</v>
      </c>
      <c r="S181" s="44">
        <f t="shared" si="89"/>
        <v>0</v>
      </c>
      <c r="T181" s="43">
        <f t="shared" si="89"/>
        <v>0</v>
      </c>
      <c r="U181" s="43">
        <f t="shared" si="89"/>
        <v>0</v>
      </c>
      <c r="V181" s="45">
        <f t="shared" si="89"/>
        <v>0</v>
      </c>
      <c r="W181" s="57">
        <v>0</v>
      </c>
    </row>
    <row r="182" spans="12:23" ht="14.25" thickBot="1" thickTop="1">
      <c r="L182" s="42" t="s">
        <v>9</v>
      </c>
      <c r="M182" s="43">
        <f aca="true" t="shared" si="90" ref="M182:V182">M172+M176+M180+M168</f>
        <v>0</v>
      </c>
      <c r="N182" s="44">
        <f t="shared" si="90"/>
        <v>0</v>
      </c>
      <c r="O182" s="43">
        <f t="shared" si="90"/>
        <v>0</v>
      </c>
      <c r="P182" s="43">
        <f t="shared" si="90"/>
        <v>0</v>
      </c>
      <c r="Q182" s="43">
        <f t="shared" si="90"/>
        <v>0</v>
      </c>
      <c r="R182" s="43">
        <f t="shared" si="90"/>
        <v>0</v>
      </c>
      <c r="S182" s="44">
        <f t="shared" si="90"/>
        <v>0</v>
      </c>
      <c r="T182" s="43">
        <f t="shared" si="90"/>
        <v>0</v>
      </c>
      <c r="U182" s="43">
        <f t="shared" si="90"/>
        <v>0</v>
      </c>
      <c r="V182" s="43">
        <f t="shared" si="90"/>
        <v>0</v>
      </c>
      <c r="W182" s="57">
        <v>0</v>
      </c>
    </row>
    <row r="183" ht="13.5" thickTop="1">
      <c r="L183" s="68" t="s">
        <v>67</v>
      </c>
    </row>
    <row r="184" spans="12:23" ht="12.75">
      <c r="L184" s="316" t="s">
        <v>51</v>
      </c>
      <c r="M184" s="316"/>
      <c r="N184" s="316"/>
      <c r="O184" s="316"/>
      <c r="P184" s="316"/>
      <c r="Q184" s="316"/>
      <c r="R184" s="316"/>
      <c r="S184" s="316"/>
      <c r="T184" s="316"/>
      <c r="U184" s="316"/>
      <c r="V184" s="316"/>
      <c r="W184" s="316"/>
    </row>
    <row r="185" spans="12:23" ht="15.75">
      <c r="L185" s="317" t="s">
        <v>54</v>
      </c>
      <c r="M185" s="317"/>
      <c r="N185" s="317"/>
      <c r="O185" s="317"/>
      <c r="P185" s="317"/>
      <c r="Q185" s="317"/>
      <c r="R185" s="317"/>
      <c r="S185" s="317"/>
      <c r="T185" s="317"/>
      <c r="U185" s="317"/>
      <c r="V185" s="317"/>
      <c r="W185" s="317"/>
    </row>
    <row r="186" ht="13.5" thickBot="1">
      <c r="W186" s="75" t="s">
        <v>43</v>
      </c>
    </row>
    <row r="187" spans="12:23" ht="17.25" thickBot="1" thickTop="1">
      <c r="L187" s="2"/>
      <c r="M187" s="324" t="s">
        <v>66</v>
      </c>
      <c r="N187" s="325"/>
      <c r="O187" s="325"/>
      <c r="P187" s="325"/>
      <c r="Q187" s="326"/>
      <c r="R187" s="327" t="s">
        <v>65</v>
      </c>
      <c r="S187" s="328"/>
      <c r="T187" s="328"/>
      <c r="U187" s="328"/>
      <c r="V187" s="329"/>
      <c r="W187" s="3" t="s">
        <v>4</v>
      </c>
    </row>
    <row r="188" spans="12:23" ht="13.5" thickTop="1">
      <c r="L188" s="4" t="s">
        <v>5</v>
      </c>
      <c r="M188" s="5"/>
      <c r="N188" s="9"/>
      <c r="O188" s="10"/>
      <c r="P188" s="11"/>
      <c r="Q188" s="12"/>
      <c r="R188" s="5"/>
      <c r="S188" s="9"/>
      <c r="T188" s="10"/>
      <c r="U188" s="11"/>
      <c r="V188" s="12"/>
      <c r="W188" s="8" t="s">
        <v>6</v>
      </c>
    </row>
    <row r="189" spans="12:23" ht="13.5" thickBot="1">
      <c r="L189" s="13"/>
      <c r="M189" s="17" t="s">
        <v>44</v>
      </c>
      <c r="N189" s="18" t="s">
        <v>45</v>
      </c>
      <c r="O189" s="19" t="s">
        <v>46</v>
      </c>
      <c r="P189" s="20" t="s">
        <v>13</v>
      </c>
      <c r="Q189" s="21" t="s">
        <v>9</v>
      </c>
      <c r="R189" s="17" t="s">
        <v>44</v>
      </c>
      <c r="S189" s="18" t="s">
        <v>45</v>
      </c>
      <c r="T189" s="19" t="s">
        <v>46</v>
      </c>
      <c r="U189" s="20" t="s">
        <v>13</v>
      </c>
      <c r="V189" s="21" t="s">
        <v>9</v>
      </c>
      <c r="W189" s="16"/>
    </row>
    <row r="190" spans="12:23" ht="4.5" customHeight="1" thickTop="1">
      <c r="L190" s="4"/>
      <c r="M190" s="26"/>
      <c r="N190" s="27"/>
      <c r="O190" s="28"/>
      <c r="P190" s="29"/>
      <c r="Q190" s="30"/>
      <c r="R190" s="26"/>
      <c r="S190" s="27"/>
      <c r="T190" s="28"/>
      <c r="U190" s="29"/>
      <c r="V190" s="31"/>
      <c r="W190" s="11"/>
    </row>
    <row r="191" spans="12:23" ht="12.75">
      <c r="L191" s="4" t="s">
        <v>14</v>
      </c>
      <c r="M191" s="248">
        <v>0</v>
      </c>
      <c r="N191" s="249">
        <v>0</v>
      </c>
      <c r="O191" s="250">
        <f>+N191+M191</f>
        <v>0</v>
      </c>
      <c r="P191" s="35">
        <v>0</v>
      </c>
      <c r="Q191" s="251">
        <f>O191+P190</f>
        <v>0</v>
      </c>
      <c r="R191" s="248">
        <v>0</v>
      </c>
      <c r="S191" s="249">
        <v>0</v>
      </c>
      <c r="T191" s="250">
        <f>R191+S191</f>
        <v>0</v>
      </c>
      <c r="U191" s="35">
        <v>0</v>
      </c>
      <c r="V191" s="252">
        <f>T191+U191</f>
        <v>0</v>
      </c>
      <c r="W191" s="35">
        <v>0</v>
      </c>
    </row>
    <row r="192" spans="12:23" ht="12.75">
      <c r="L192" s="4" t="s">
        <v>15</v>
      </c>
      <c r="M192" s="248">
        <v>0</v>
      </c>
      <c r="N192" s="249">
        <v>0</v>
      </c>
      <c r="O192" s="250">
        <f>+N192+M192</f>
        <v>0</v>
      </c>
      <c r="P192" s="35">
        <v>0</v>
      </c>
      <c r="Q192" s="251">
        <f>O192+P191</f>
        <v>0</v>
      </c>
      <c r="R192" s="248">
        <v>0</v>
      </c>
      <c r="S192" s="249">
        <v>0</v>
      </c>
      <c r="T192" s="250">
        <f>R192+S192</f>
        <v>0</v>
      </c>
      <c r="U192" s="35">
        <v>0</v>
      </c>
      <c r="V192" s="252">
        <f>T192+U192</f>
        <v>0</v>
      </c>
      <c r="W192" s="35">
        <v>0</v>
      </c>
    </row>
    <row r="193" spans="12:23" ht="13.5" thickBot="1">
      <c r="L193" s="13" t="s">
        <v>16</v>
      </c>
      <c r="M193" s="248">
        <v>0</v>
      </c>
      <c r="N193" s="249">
        <v>0</v>
      </c>
      <c r="O193" s="250">
        <f>+N193+M193</f>
        <v>0</v>
      </c>
      <c r="P193" s="35">
        <v>0</v>
      </c>
      <c r="Q193" s="251">
        <f>O193+P192</f>
        <v>0</v>
      </c>
      <c r="R193" s="248">
        <v>0</v>
      </c>
      <c r="S193" s="249">
        <v>0</v>
      </c>
      <c r="T193" s="250">
        <v>0</v>
      </c>
      <c r="U193" s="35">
        <v>0</v>
      </c>
      <c r="V193" s="252">
        <v>0</v>
      </c>
      <c r="W193" s="35">
        <v>0</v>
      </c>
    </row>
    <row r="194" spans="12:23" ht="14.25" thickBot="1" thickTop="1">
      <c r="L194" s="42" t="s">
        <v>17</v>
      </c>
      <c r="M194" s="238">
        <f>M191+M192+M193</f>
        <v>0</v>
      </c>
      <c r="N194" s="253">
        <f>N191+N192+N193</f>
        <v>0</v>
      </c>
      <c r="O194" s="238">
        <f>O191+O192+O193</f>
        <v>0</v>
      </c>
      <c r="P194" s="238">
        <f>P191+P192+P193</f>
        <v>0</v>
      </c>
      <c r="Q194" s="238">
        <f>Q191+Q192+Q193</f>
        <v>0</v>
      </c>
      <c r="R194" s="238">
        <v>0</v>
      </c>
      <c r="S194" s="253">
        <v>0</v>
      </c>
      <c r="T194" s="238">
        <v>0</v>
      </c>
      <c r="U194" s="238">
        <v>0</v>
      </c>
      <c r="V194" s="254">
        <v>0</v>
      </c>
      <c r="W194" s="57">
        <v>0</v>
      </c>
    </row>
    <row r="195" spans="12:23" ht="13.5" thickTop="1">
      <c r="L195" s="4" t="s">
        <v>18</v>
      </c>
      <c r="M195" s="248">
        <v>0</v>
      </c>
      <c r="N195" s="249">
        <v>0</v>
      </c>
      <c r="O195" s="250">
        <f>+N195+M195</f>
        <v>0</v>
      </c>
      <c r="P195" s="35">
        <v>0</v>
      </c>
      <c r="Q195" s="251">
        <f>O195+P194</f>
        <v>0</v>
      </c>
      <c r="R195" s="248">
        <v>0</v>
      </c>
      <c r="S195" s="249">
        <v>0</v>
      </c>
      <c r="T195" s="250">
        <f>R195+S195</f>
        <v>0</v>
      </c>
      <c r="U195" s="35">
        <v>0</v>
      </c>
      <c r="V195" s="252">
        <f>T195+U195</f>
        <v>0</v>
      </c>
      <c r="W195" s="35">
        <v>0</v>
      </c>
    </row>
    <row r="196" spans="12:23" ht="12.75">
      <c r="L196" s="4" t="s">
        <v>19</v>
      </c>
      <c r="M196" s="248">
        <v>0</v>
      </c>
      <c r="N196" s="249">
        <v>0</v>
      </c>
      <c r="O196" s="250">
        <f>+N196+M196</f>
        <v>0</v>
      </c>
      <c r="P196" s="35">
        <v>0</v>
      </c>
      <c r="Q196" s="251">
        <f>O196+P195</f>
        <v>0</v>
      </c>
      <c r="R196" s="248">
        <v>0</v>
      </c>
      <c r="S196" s="249">
        <v>0</v>
      </c>
      <c r="T196" s="250">
        <f>R196+S196</f>
        <v>0</v>
      </c>
      <c r="U196" s="35">
        <v>0</v>
      </c>
      <c r="V196" s="252">
        <f>T196+U196</f>
        <v>0</v>
      </c>
      <c r="W196" s="35">
        <v>0</v>
      </c>
    </row>
    <row r="197" spans="12:23" ht="13.5" thickBot="1">
      <c r="L197" s="4" t="s">
        <v>20</v>
      </c>
      <c r="M197" s="248">
        <v>0</v>
      </c>
      <c r="N197" s="249">
        <v>0</v>
      </c>
      <c r="O197" s="250">
        <f>+N197+M197</f>
        <v>0</v>
      </c>
      <c r="P197" s="35">
        <v>0</v>
      </c>
      <c r="Q197" s="251">
        <f>O197+P196</f>
        <v>0</v>
      </c>
      <c r="R197" s="248">
        <v>0</v>
      </c>
      <c r="S197" s="249">
        <v>0</v>
      </c>
      <c r="T197" s="250">
        <f>R197+S197</f>
        <v>0</v>
      </c>
      <c r="U197" s="35">
        <v>0</v>
      </c>
      <c r="V197" s="252">
        <f>T197+U197</f>
        <v>0</v>
      </c>
      <c r="W197" s="35">
        <v>0</v>
      </c>
    </row>
    <row r="198" spans="12:23" ht="14.25" thickBot="1" thickTop="1">
      <c r="L198" s="47" t="s">
        <v>57</v>
      </c>
      <c r="M198" s="255">
        <f aca="true" t="shared" si="91" ref="M198:U198">+M195+M196+M197</f>
        <v>0</v>
      </c>
      <c r="N198" s="256">
        <f t="shared" si="91"/>
        <v>0</v>
      </c>
      <c r="O198" s="239">
        <f t="shared" si="91"/>
        <v>0</v>
      </c>
      <c r="P198" s="51">
        <f t="shared" si="91"/>
        <v>0</v>
      </c>
      <c r="Q198" s="257">
        <f t="shared" si="91"/>
        <v>0</v>
      </c>
      <c r="R198" s="255">
        <f t="shared" si="91"/>
        <v>0</v>
      </c>
      <c r="S198" s="256">
        <f t="shared" si="91"/>
        <v>0</v>
      </c>
      <c r="T198" s="51">
        <f t="shared" si="91"/>
        <v>0</v>
      </c>
      <c r="U198" s="51">
        <f t="shared" si="91"/>
        <v>0</v>
      </c>
      <c r="V198" s="51">
        <f>V196+V195+V197</f>
        <v>0</v>
      </c>
      <c r="W198" s="239">
        <v>0</v>
      </c>
    </row>
    <row r="199" spans="12:23" ht="13.5" thickTop="1">
      <c r="L199" s="4" t="s">
        <v>22</v>
      </c>
      <c r="M199" s="248">
        <v>0</v>
      </c>
      <c r="N199" s="249">
        <v>0</v>
      </c>
      <c r="O199" s="250">
        <f>+N199+M199</f>
        <v>0</v>
      </c>
      <c r="P199" s="35">
        <v>0</v>
      </c>
      <c r="Q199" s="251">
        <f>O199+P198</f>
        <v>0</v>
      </c>
      <c r="R199" s="248">
        <v>0</v>
      </c>
      <c r="S199" s="249">
        <v>0</v>
      </c>
      <c r="T199" s="250">
        <f>R199+S199</f>
        <v>0</v>
      </c>
      <c r="U199" s="35">
        <v>0</v>
      </c>
      <c r="V199" s="252">
        <f>T199+U199</f>
        <v>0</v>
      </c>
      <c r="W199" s="35">
        <v>0</v>
      </c>
    </row>
    <row r="200" spans="12:23" ht="12.75">
      <c r="L200" s="4" t="s">
        <v>23</v>
      </c>
      <c r="M200" s="248">
        <v>0</v>
      </c>
      <c r="N200" s="249">
        <v>0</v>
      </c>
      <c r="O200" s="250">
        <f>+N200+M200</f>
        <v>0</v>
      </c>
      <c r="P200" s="35">
        <v>0</v>
      </c>
      <c r="Q200" s="251">
        <f>O200+P199</f>
        <v>0</v>
      </c>
      <c r="R200" s="248">
        <v>0</v>
      </c>
      <c r="S200" s="249">
        <v>0</v>
      </c>
      <c r="T200" s="250">
        <f>R200+S200</f>
        <v>0</v>
      </c>
      <c r="U200" s="35">
        <v>0</v>
      </c>
      <c r="V200" s="252">
        <f>T200+U200</f>
        <v>0</v>
      </c>
      <c r="W200" s="35">
        <v>0</v>
      </c>
    </row>
    <row r="201" spans="12:23" ht="13.5" thickBot="1">
      <c r="L201" s="4" t="s">
        <v>24</v>
      </c>
      <c r="M201" s="248">
        <v>0</v>
      </c>
      <c r="N201" s="249">
        <v>0</v>
      </c>
      <c r="O201" s="258">
        <f>+N201+M201</f>
        <v>0</v>
      </c>
      <c r="P201" s="65">
        <v>0</v>
      </c>
      <c r="Q201" s="251">
        <f>O201+P200</f>
        <v>0</v>
      </c>
      <c r="R201" s="248">
        <v>0</v>
      </c>
      <c r="S201" s="249">
        <v>0</v>
      </c>
      <c r="T201" s="258">
        <f>R201+S201</f>
        <v>0</v>
      </c>
      <c r="U201" s="65">
        <v>0</v>
      </c>
      <c r="V201" s="252">
        <f>T201+U201</f>
        <v>0</v>
      </c>
      <c r="W201" s="35">
        <v>0</v>
      </c>
    </row>
    <row r="202" spans="12:23" ht="14.25" thickBot="1" thickTop="1">
      <c r="L202" s="47" t="s">
        <v>25</v>
      </c>
      <c r="M202" s="48">
        <f aca="true" t="shared" si="92" ref="M202:V202">M199+M200+M201</f>
        <v>0</v>
      </c>
      <c r="N202" s="48">
        <f t="shared" si="92"/>
        <v>0</v>
      </c>
      <c r="O202" s="50">
        <f t="shared" si="92"/>
        <v>0</v>
      </c>
      <c r="P202" s="50">
        <f t="shared" si="92"/>
        <v>0</v>
      </c>
      <c r="Q202" s="50">
        <f t="shared" si="92"/>
        <v>0</v>
      </c>
      <c r="R202" s="48">
        <f t="shared" si="92"/>
        <v>0</v>
      </c>
      <c r="S202" s="48">
        <f t="shared" si="92"/>
        <v>0</v>
      </c>
      <c r="T202" s="50">
        <f t="shared" si="92"/>
        <v>0</v>
      </c>
      <c r="U202" s="50">
        <f t="shared" si="92"/>
        <v>0</v>
      </c>
      <c r="V202" s="50">
        <f t="shared" si="92"/>
        <v>0</v>
      </c>
      <c r="W202" s="239">
        <v>0</v>
      </c>
    </row>
    <row r="203" spans="12:23" ht="13.5" thickTop="1">
      <c r="L203" s="4" t="s">
        <v>27</v>
      </c>
      <c r="M203" s="248">
        <v>0</v>
      </c>
      <c r="N203" s="249">
        <v>0</v>
      </c>
      <c r="O203" s="258">
        <f>+N203+M203</f>
        <v>0</v>
      </c>
      <c r="P203" s="259">
        <v>0</v>
      </c>
      <c r="Q203" s="251">
        <f>O203+P202</f>
        <v>0</v>
      </c>
      <c r="R203" s="248">
        <v>0</v>
      </c>
      <c r="S203" s="249">
        <v>0</v>
      </c>
      <c r="T203" s="258">
        <f>R203+S203</f>
        <v>0</v>
      </c>
      <c r="U203" s="259">
        <v>0</v>
      </c>
      <c r="V203" s="252">
        <f>T203+U203</f>
        <v>0</v>
      </c>
      <c r="W203" s="35">
        <v>0</v>
      </c>
    </row>
    <row r="204" spans="12:23" ht="12.75">
      <c r="L204" s="4" t="s">
        <v>28</v>
      </c>
      <c r="M204" s="248">
        <v>0</v>
      </c>
      <c r="N204" s="249">
        <v>0</v>
      </c>
      <c r="O204" s="258">
        <f>+N204+M204</f>
        <v>0</v>
      </c>
      <c r="P204" s="35">
        <v>0</v>
      </c>
      <c r="Q204" s="251">
        <f>O204+P203</f>
        <v>0</v>
      </c>
      <c r="R204" s="248">
        <v>0</v>
      </c>
      <c r="S204" s="249">
        <v>0</v>
      </c>
      <c r="T204" s="258">
        <f>R204+S204</f>
        <v>0</v>
      </c>
      <c r="U204" s="35">
        <v>0</v>
      </c>
      <c r="V204" s="252">
        <f>T204+U204</f>
        <v>0</v>
      </c>
      <c r="W204" s="35">
        <v>0</v>
      </c>
    </row>
    <row r="205" spans="12:23" ht="13.5" thickBot="1">
      <c r="L205" s="4" t="s">
        <v>29</v>
      </c>
      <c r="M205" s="248">
        <v>0</v>
      </c>
      <c r="N205" s="249">
        <v>0</v>
      </c>
      <c r="O205" s="250">
        <f>+N205+M205</f>
        <v>0</v>
      </c>
      <c r="P205" s="65">
        <v>0</v>
      </c>
      <c r="Q205" s="251">
        <f>O205+P204</f>
        <v>0</v>
      </c>
      <c r="R205" s="248">
        <v>0</v>
      </c>
      <c r="S205" s="249">
        <v>0</v>
      </c>
      <c r="T205" s="250">
        <f>R205+S205</f>
        <v>0</v>
      </c>
      <c r="U205" s="65">
        <v>0</v>
      </c>
      <c r="V205" s="252">
        <f>T205+U205</f>
        <v>0</v>
      </c>
      <c r="W205" s="35">
        <v>0</v>
      </c>
    </row>
    <row r="206" spans="12:23" ht="14.25" thickBot="1" thickTop="1">
      <c r="L206" s="42" t="s">
        <v>30</v>
      </c>
      <c r="M206" s="43">
        <f aca="true" t="shared" si="93" ref="M206:V206">+M203+M204+M205</f>
        <v>0</v>
      </c>
      <c r="N206" s="44">
        <f t="shared" si="93"/>
        <v>0</v>
      </c>
      <c r="O206" s="43">
        <f t="shared" si="93"/>
        <v>0</v>
      </c>
      <c r="P206" s="43">
        <f t="shared" si="93"/>
        <v>0</v>
      </c>
      <c r="Q206" s="46">
        <f t="shared" si="93"/>
        <v>0</v>
      </c>
      <c r="R206" s="43">
        <f t="shared" si="93"/>
        <v>0</v>
      </c>
      <c r="S206" s="44">
        <f t="shared" si="93"/>
        <v>0</v>
      </c>
      <c r="T206" s="43">
        <f t="shared" si="93"/>
        <v>0</v>
      </c>
      <c r="U206" s="43">
        <f t="shared" si="93"/>
        <v>0</v>
      </c>
      <c r="V206" s="45">
        <f t="shared" si="93"/>
        <v>0</v>
      </c>
      <c r="W206" s="57">
        <v>0</v>
      </c>
    </row>
    <row r="207" spans="1:23" ht="14.25" thickBot="1" thickTop="1">
      <c r="A207" s="76"/>
      <c r="B207" s="302"/>
      <c r="C207" s="305"/>
      <c r="D207" s="305"/>
      <c r="E207" s="305"/>
      <c r="F207" s="305"/>
      <c r="G207" s="305"/>
      <c r="H207" s="305"/>
      <c r="I207" s="304"/>
      <c r="J207" s="76"/>
      <c r="L207" s="42" t="s">
        <v>69</v>
      </c>
      <c r="M207" s="43">
        <f aca="true" t="shared" si="94" ref="M207:V207">+M198+M202+M203+M204+M205</f>
        <v>0</v>
      </c>
      <c r="N207" s="44">
        <f t="shared" si="94"/>
        <v>0</v>
      </c>
      <c r="O207" s="43">
        <f t="shared" si="94"/>
        <v>0</v>
      </c>
      <c r="P207" s="43">
        <f t="shared" si="94"/>
        <v>0</v>
      </c>
      <c r="Q207" s="43">
        <f t="shared" si="94"/>
        <v>0</v>
      </c>
      <c r="R207" s="43">
        <f t="shared" si="94"/>
        <v>0</v>
      </c>
      <c r="S207" s="44">
        <f t="shared" si="94"/>
        <v>0</v>
      </c>
      <c r="T207" s="43">
        <f t="shared" si="94"/>
        <v>0</v>
      </c>
      <c r="U207" s="43">
        <f t="shared" si="94"/>
        <v>0</v>
      </c>
      <c r="V207" s="45">
        <f t="shared" si="94"/>
        <v>0</v>
      </c>
      <c r="W207" s="57">
        <v>0</v>
      </c>
    </row>
    <row r="208" spans="12:23" ht="14.25" thickBot="1" thickTop="1">
      <c r="L208" s="42" t="s">
        <v>9</v>
      </c>
      <c r="M208" s="43">
        <f aca="true" t="shared" si="95" ref="M208:V208">M198+M202+M206+M194</f>
        <v>0</v>
      </c>
      <c r="N208" s="44">
        <f t="shared" si="95"/>
        <v>0</v>
      </c>
      <c r="O208" s="43">
        <f t="shared" si="95"/>
        <v>0</v>
      </c>
      <c r="P208" s="43">
        <f t="shared" si="95"/>
        <v>0</v>
      </c>
      <c r="Q208" s="43">
        <f t="shared" si="95"/>
        <v>0</v>
      </c>
      <c r="R208" s="43">
        <f t="shared" si="95"/>
        <v>0</v>
      </c>
      <c r="S208" s="44">
        <f t="shared" si="95"/>
        <v>0</v>
      </c>
      <c r="T208" s="43">
        <f t="shared" si="95"/>
        <v>0</v>
      </c>
      <c r="U208" s="43">
        <f t="shared" si="95"/>
        <v>0</v>
      </c>
      <c r="V208" s="43">
        <f t="shared" si="95"/>
        <v>0</v>
      </c>
      <c r="W208" s="57">
        <v>0</v>
      </c>
    </row>
    <row r="209" ht="13.5" thickTop="1">
      <c r="L209" s="68" t="s">
        <v>67</v>
      </c>
    </row>
    <row r="210" spans="12:23" ht="12.75">
      <c r="L210" s="316" t="s">
        <v>55</v>
      </c>
      <c r="M210" s="316"/>
      <c r="N210" s="316"/>
      <c r="O210" s="316"/>
      <c r="P210" s="316"/>
      <c r="Q210" s="316"/>
      <c r="R210" s="316"/>
      <c r="S210" s="316"/>
      <c r="T210" s="316"/>
      <c r="U210" s="316"/>
      <c r="V210" s="316"/>
      <c r="W210" s="316"/>
    </row>
    <row r="211" spans="12:23" ht="15.75">
      <c r="L211" s="317" t="s">
        <v>56</v>
      </c>
      <c r="M211" s="317"/>
      <c r="N211" s="317"/>
      <c r="O211" s="317"/>
      <c r="P211" s="317"/>
      <c r="Q211" s="317"/>
      <c r="R211" s="317"/>
      <c r="S211" s="317"/>
      <c r="T211" s="317"/>
      <c r="U211" s="317"/>
      <c r="V211" s="317"/>
      <c r="W211" s="317"/>
    </row>
    <row r="212" ht="13.5" thickBot="1">
      <c r="W212" s="75" t="s">
        <v>43</v>
      </c>
    </row>
    <row r="213" spans="12:23" ht="17.25" thickBot="1" thickTop="1">
      <c r="L213" s="2"/>
      <c r="M213" s="324" t="s">
        <v>66</v>
      </c>
      <c r="N213" s="325"/>
      <c r="O213" s="325"/>
      <c r="P213" s="325"/>
      <c r="Q213" s="326"/>
      <c r="R213" s="327" t="s">
        <v>65</v>
      </c>
      <c r="S213" s="328"/>
      <c r="T213" s="328"/>
      <c r="U213" s="328"/>
      <c r="V213" s="329"/>
      <c r="W213" s="3" t="s">
        <v>4</v>
      </c>
    </row>
    <row r="214" spans="12:23" ht="13.5" thickTop="1">
      <c r="L214" s="4" t="s">
        <v>5</v>
      </c>
      <c r="M214" s="5"/>
      <c r="N214" s="9"/>
      <c r="O214" s="10"/>
      <c r="P214" s="11"/>
      <c r="Q214" s="12"/>
      <c r="R214" s="5"/>
      <c r="S214" s="9"/>
      <c r="T214" s="10"/>
      <c r="U214" s="11"/>
      <c r="V214" s="12"/>
      <c r="W214" s="8" t="s">
        <v>6</v>
      </c>
    </row>
    <row r="215" spans="12:23" ht="13.5" thickBot="1">
      <c r="L215" s="13"/>
      <c r="M215" s="17" t="s">
        <v>44</v>
      </c>
      <c r="N215" s="18" t="s">
        <v>45</v>
      </c>
      <c r="O215" s="19" t="s">
        <v>58</v>
      </c>
      <c r="P215" s="20" t="s">
        <v>13</v>
      </c>
      <c r="Q215" s="21" t="s">
        <v>9</v>
      </c>
      <c r="R215" s="17" t="s">
        <v>44</v>
      </c>
      <c r="S215" s="18" t="s">
        <v>45</v>
      </c>
      <c r="T215" s="19" t="s">
        <v>58</v>
      </c>
      <c r="U215" s="20" t="s">
        <v>13</v>
      </c>
      <c r="V215" s="21" t="s">
        <v>9</v>
      </c>
      <c r="W215" s="16"/>
    </row>
    <row r="216" spans="12:23" ht="5.25" customHeight="1" thickTop="1">
      <c r="L216" s="4"/>
      <c r="M216" s="26"/>
      <c r="N216" s="27"/>
      <c r="O216" s="28"/>
      <c r="P216" s="29"/>
      <c r="Q216" s="30"/>
      <c r="R216" s="26"/>
      <c r="S216" s="27"/>
      <c r="T216" s="28"/>
      <c r="U216" s="29"/>
      <c r="V216" s="31"/>
      <c r="W216" s="11"/>
    </row>
    <row r="217" spans="12:23" ht="12.75">
      <c r="L217" s="4" t="s">
        <v>14</v>
      </c>
      <c r="M217" s="32">
        <f aca="true" t="shared" si="96" ref="M217:V217">+M165+M191</f>
        <v>0</v>
      </c>
      <c r="N217" s="39">
        <f t="shared" si="96"/>
        <v>0</v>
      </c>
      <c r="O217" s="36">
        <f t="shared" si="96"/>
        <v>0</v>
      </c>
      <c r="P217" s="37">
        <f t="shared" si="96"/>
        <v>0</v>
      </c>
      <c r="Q217" s="38">
        <f t="shared" si="96"/>
        <v>0</v>
      </c>
      <c r="R217" s="32">
        <f t="shared" si="96"/>
        <v>0</v>
      </c>
      <c r="S217" s="39">
        <f t="shared" si="96"/>
        <v>0</v>
      </c>
      <c r="T217" s="36">
        <f t="shared" si="96"/>
        <v>0</v>
      </c>
      <c r="U217" s="37">
        <f t="shared" si="96"/>
        <v>0</v>
      </c>
      <c r="V217" s="34">
        <f t="shared" si="96"/>
        <v>0</v>
      </c>
      <c r="W217" s="35">
        <v>0</v>
      </c>
    </row>
    <row r="218" spans="12:23" ht="12.75">
      <c r="L218" s="4" t="s">
        <v>15</v>
      </c>
      <c r="M218" s="32">
        <f aca="true" t="shared" si="97" ref="M218:V218">+M166+M192</f>
        <v>0</v>
      </c>
      <c r="N218" s="39">
        <f t="shared" si="97"/>
        <v>0</v>
      </c>
      <c r="O218" s="36">
        <f t="shared" si="97"/>
        <v>0</v>
      </c>
      <c r="P218" s="37">
        <f t="shared" si="97"/>
        <v>0</v>
      </c>
      <c r="Q218" s="38">
        <f t="shared" si="97"/>
        <v>0</v>
      </c>
      <c r="R218" s="32">
        <f t="shared" si="97"/>
        <v>0</v>
      </c>
      <c r="S218" s="39">
        <f t="shared" si="97"/>
        <v>0</v>
      </c>
      <c r="T218" s="36">
        <f t="shared" si="97"/>
        <v>0</v>
      </c>
      <c r="U218" s="37">
        <f t="shared" si="97"/>
        <v>0</v>
      </c>
      <c r="V218" s="34">
        <f t="shared" si="97"/>
        <v>0</v>
      </c>
      <c r="W218" s="35">
        <v>0</v>
      </c>
    </row>
    <row r="219" spans="12:23" ht="13.5" thickBot="1">
      <c r="L219" s="13" t="s">
        <v>16</v>
      </c>
      <c r="M219" s="32">
        <f>+M167+M193</f>
        <v>0</v>
      </c>
      <c r="N219" s="39">
        <f>+N167+N193</f>
        <v>0</v>
      </c>
      <c r="O219" s="36">
        <f>+O167+O193</f>
        <v>0</v>
      </c>
      <c r="P219" s="37">
        <f>+P167+P193</f>
        <v>0</v>
      </c>
      <c r="Q219" s="38">
        <f>+Q167+Q193</f>
        <v>0</v>
      </c>
      <c r="R219" s="32"/>
      <c r="S219" s="39"/>
      <c r="T219" s="36"/>
      <c r="U219" s="37"/>
      <c r="V219" s="34"/>
      <c r="W219" s="35">
        <v>0</v>
      </c>
    </row>
    <row r="220" spans="12:23" ht="14.25" thickBot="1" thickTop="1">
      <c r="L220" s="42" t="s">
        <v>17</v>
      </c>
      <c r="M220" s="43">
        <f>+M217+M218+M219</f>
        <v>0</v>
      </c>
      <c r="N220" s="44">
        <f>+N217+N218+N219</f>
        <v>0</v>
      </c>
      <c r="O220" s="43">
        <f>+O217+O218+O219</f>
        <v>0</v>
      </c>
      <c r="P220" s="43">
        <f>+P217+P218+P219</f>
        <v>0</v>
      </c>
      <c r="Q220" s="43">
        <f>+Q217+Q218+Q219</f>
        <v>0</v>
      </c>
      <c r="R220" s="43"/>
      <c r="S220" s="44"/>
      <c r="T220" s="43"/>
      <c r="U220" s="43"/>
      <c r="V220" s="45"/>
      <c r="W220" s="57">
        <v>0</v>
      </c>
    </row>
    <row r="221" spans="12:23" ht="13.5" thickTop="1">
      <c r="L221" s="4" t="s">
        <v>18</v>
      </c>
      <c r="M221" s="32">
        <f aca="true" t="shared" si="98" ref="M221:V221">+M169+M195</f>
        <v>0</v>
      </c>
      <c r="N221" s="39">
        <f t="shared" si="98"/>
        <v>0</v>
      </c>
      <c r="O221" s="36">
        <f t="shared" si="98"/>
        <v>0</v>
      </c>
      <c r="P221" s="37">
        <f t="shared" si="98"/>
        <v>0</v>
      </c>
      <c r="Q221" s="38">
        <f t="shared" si="98"/>
        <v>0</v>
      </c>
      <c r="R221" s="32">
        <f t="shared" si="98"/>
        <v>0</v>
      </c>
      <c r="S221" s="39">
        <f t="shared" si="98"/>
        <v>0</v>
      </c>
      <c r="T221" s="36">
        <f t="shared" si="98"/>
        <v>0</v>
      </c>
      <c r="U221" s="37">
        <f t="shared" si="98"/>
        <v>0</v>
      </c>
      <c r="V221" s="34">
        <f t="shared" si="98"/>
        <v>0</v>
      </c>
      <c r="W221" s="35">
        <v>0</v>
      </c>
    </row>
    <row r="222" spans="12:23" ht="12.75">
      <c r="L222" s="4" t="s">
        <v>19</v>
      </c>
      <c r="M222" s="32">
        <f aca="true" t="shared" si="99" ref="M222:V222">+M170+M196</f>
        <v>0</v>
      </c>
      <c r="N222" s="39">
        <f t="shared" si="99"/>
        <v>0</v>
      </c>
      <c r="O222" s="36">
        <f t="shared" si="99"/>
        <v>0</v>
      </c>
      <c r="P222" s="37">
        <f t="shared" si="99"/>
        <v>0</v>
      </c>
      <c r="Q222" s="38">
        <f t="shared" si="99"/>
        <v>0</v>
      </c>
      <c r="R222" s="32">
        <f t="shared" si="99"/>
        <v>0</v>
      </c>
      <c r="S222" s="39">
        <f t="shared" si="99"/>
        <v>0</v>
      </c>
      <c r="T222" s="36">
        <f t="shared" si="99"/>
        <v>0</v>
      </c>
      <c r="U222" s="37">
        <f t="shared" si="99"/>
        <v>0</v>
      </c>
      <c r="V222" s="34">
        <f t="shared" si="99"/>
        <v>0</v>
      </c>
      <c r="W222" s="35">
        <v>0</v>
      </c>
    </row>
    <row r="223" spans="12:23" ht="13.5" thickBot="1">
      <c r="L223" s="4" t="s">
        <v>20</v>
      </c>
      <c r="M223" s="32">
        <f aca="true" t="shared" si="100" ref="M223:V223">+M171+M197</f>
        <v>0</v>
      </c>
      <c r="N223" s="39">
        <f t="shared" si="100"/>
        <v>0</v>
      </c>
      <c r="O223" s="36">
        <f t="shared" si="100"/>
        <v>0</v>
      </c>
      <c r="P223" s="37">
        <f t="shared" si="100"/>
        <v>0</v>
      </c>
      <c r="Q223" s="38">
        <f t="shared" si="100"/>
        <v>0</v>
      </c>
      <c r="R223" s="32">
        <f t="shared" si="100"/>
        <v>0</v>
      </c>
      <c r="S223" s="39">
        <f t="shared" si="100"/>
        <v>0</v>
      </c>
      <c r="T223" s="36">
        <f t="shared" si="100"/>
        <v>0</v>
      </c>
      <c r="U223" s="37">
        <f t="shared" si="100"/>
        <v>0</v>
      </c>
      <c r="V223" s="34">
        <f t="shared" si="100"/>
        <v>0</v>
      </c>
      <c r="W223" s="35">
        <v>0</v>
      </c>
    </row>
    <row r="224" spans="12:23" ht="14.25" thickBot="1" thickTop="1">
      <c r="L224" s="47" t="s">
        <v>21</v>
      </c>
      <c r="M224" s="48">
        <f aca="true" t="shared" si="101" ref="M224:V224">M222+M221+M223</f>
        <v>0</v>
      </c>
      <c r="N224" s="49">
        <f t="shared" si="101"/>
        <v>0</v>
      </c>
      <c r="O224" s="50">
        <f t="shared" si="101"/>
        <v>0</v>
      </c>
      <c r="P224" s="50">
        <f t="shared" si="101"/>
        <v>0</v>
      </c>
      <c r="Q224" s="48">
        <f t="shared" si="101"/>
        <v>0</v>
      </c>
      <c r="R224" s="48">
        <f t="shared" si="101"/>
        <v>0</v>
      </c>
      <c r="S224" s="49">
        <f t="shared" si="101"/>
        <v>0</v>
      </c>
      <c r="T224" s="50">
        <f t="shared" si="101"/>
        <v>0</v>
      </c>
      <c r="U224" s="50">
        <f t="shared" si="101"/>
        <v>0</v>
      </c>
      <c r="V224" s="50">
        <f t="shared" si="101"/>
        <v>0</v>
      </c>
      <c r="W224" s="239">
        <v>0</v>
      </c>
    </row>
    <row r="225" spans="12:23" ht="13.5" thickTop="1">
      <c r="L225" s="4" t="s">
        <v>22</v>
      </c>
      <c r="M225" s="32">
        <f aca="true" t="shared" si="102" ref="M225:V225">+M173+M199</f>
        <v>0</v>
      </c>
      <c r="N225" s="39">
        <f t="shared" si="102"/>
        <v>0</v>
      </c>
      <c r="O225" s="36">
        <f t="shared" si="102"/>
        <v>0</v>
      </c>
      <c r="P225" s="37">
        <f t="shared" si="102"/>
        <v>0</v>
      </c>
      <c r="Q225" s="38">
        <f t="shared" si="102"/>
        <v>0</v>
      </c>
      <c r="R225" s="32">
        <f t="shared" si="102"/>
        <v>0</v>
      </c>
      <c r="S225" s="39">
        <f t="shared" si="102"/>
        <v>0</v>
      </c>
      <c r="T225" s="36">
        <f t="shared" si="102"/>
        <v>0</v>
      </c>
      <c r="U225" s="37">
        <f t="shared" si="102"/>
        <v>0</v>
      </c>
      <c r="V225" s="34">
        <f t="shared" si="102"/>
        <v>0</v>
      </c>
      <c r="W225" s="35">
        <v>0</v>
      </c>
    </row>
    <row r="226" spans="12:23" ht="12.75">
      <c r="L226" s="4" t="s">
        <v>23</v>
      </c>
      <c r="M226" s="32">
        <f aca="true" t="shared" si="103" ref="M226:V226">+M174+M200</f>
        <v>0</v>
      </c>
      <c r="N226" s="39">
        <f t="shared" si="103"/>
        <v>0</v>
      </c>
      <c r="O226" s="36">
        <f t="shared" si="103"/>
        <v>0</v>
      </c>
      <c r="P226" s="37">
        <f t="shared" si="103"/>
        <v>0</v>
      </c>
      <c r="Q226" s="38">
        <f t="shared" si="103"/>
        <v>0</v>
      </c>
      <c r="R226" s="32">
        <f t="shared" si="103"/>
        <v>0</v>
      </c>
      <c r="S226" s="39">
        <f t="shared" si="103"/>
        <v>0</v>
      </c>
      <c r="T226" s="36">
        <f t="shared" si="103"/>
        <v>0</v>
      </c>
      <c r="U226" s="37">
        <f t="shared" si="103"/>
        <v>0</v>
      </c>
      <c r="V226" s="34">
        <f t="shared" si="103"/>
        <v>0</v>
      </c>
      <c r="W226" s="35">
        <v>0</v>
      </c>
    </row>
    <row r="227" spans="12:23" ht="13.5" thickBot="1">
      <c r="L227" s="4" t="s">
        <v>24</v>
      </c>
      <c r="M227" s="32">
        <f aca="true" t="shared" si="104" ref="M227:V227">+M175+M201</f>
        <v>0</v>
      </c>
      <c r="N227" s="39">
        <f t="shared" si="104"/>
        <v>0</v>
      </c>
      <c r="O227" s="36">
        <f t="shared" si="104"/>
        <v>0</v>
      </c>
      <c r="P227" s="37">
        <f t="shared" si="104"/>
        <v>0</v>
      </c>
      <c r="Q227" s="38">
        <f t="shared" si="104"/>
        <v>0</v>
      </c>
      <c r="R227" s="32">
        <f t="shared" si="104"/>
        <v>0</v>
      </c>
      <c r="S227" s="39">
        <f t="shared" si="104"/>
        <v>0</v>
      </c>
      <c r="T227" s="54">
        <f t="shared" si="104"/>
        <v>0</v>
      </c>
      <c r="U227" s="55">
        <f t="shared" si="104"/>
        <v>0</v>
      </c>
      <c r="V227" s="34">
        <f t="shared" si="104"/>
        <v>0</v>
      </c>
      <c r="W227" s="35">
        <v>0</v>
      </c>
    </row>
    <row r="228" spans="12:23" ht="14.25" thickBot="1" thickTop="1">
      <c r="L228" s="42" t="s">
        <v>25</v>
      </c>
      <c r="M228" s="43">
        <f aca="true" t="shared" si="105" ref="M228:V228">M225+M226+M227</f>
        <v>0</v>
      </c>
      <c r="N228" s="149">
        <f t="shared" si="105"/>
        <v>0</v>
      </c>
      <c r="O228" s="150">
        <f t="shared" si="105"/>
        <v>0</v>
      </c>
      <c r="P228" s="43">
        <f t="shared" si="105"/>
        <v>0</v>
      </c>
      <c r="Q228" s="150">
        <f t="shared" si="105"/>
        <v>0</v>
      </c>
      <c r="R228" s="43">
        <f t="shared" si="105"/>
        <v>0</v>
      </c>
      <c r="S228" s="149">
        <f t="shared" si="105"/>
        <v>0</v>
      </c>
      <c r="T228" s="150">
        <f t="shared" si="105"/>
        <v>0</v>
      </c>
      <c r="U228" s="43">
        <f t="shared" si="105"/>
        <v>0</v>
      </c>
      <c r="V228" s="238">
        <f t="shared" si="105"/>
        <v>0</v>
      </c>
      <c r="W228" s="239">
        <v>0</v>
      </c>
    </row>
    <row r="229" spans="12:23" ht="13.5" thickTop="1">
      <c r="L229" s="4" t="s">
        <v>27</v>
      </c>
      <c r="M229" s="32">
        <f aca="true" t="shared" si="106" ref="M229:V229">+M177+M203</f>
        <v>0</v>
      </c>
      <c r="N229" s="39">
        <f t="shared" si="106"/>
        <v>0</v>
      </c>
      <c r="O229" s="36">
        <f t="shared" si="106"/>
        <v>0</v>
      </c>
      <c r="P229" s="37">
        <f t="shared" si="106"/>
        <v>0</v>
      </c>
      <c r="Q229" s="38">
        <f t="shared" si="106"/>
        <v>0</v>
      </c>
      <c r="R229" s="32">
        <f t="shared" si="106"/>
        <v>0</v>
      </c>
      <c r="S229" s="39">
        <f t="shared" si="106"/>
        <v>0</v>
      </c>
      <c r="T229" s="54">
        <f t="shared" si="106"/>
        <v>0</v>
      </c>
      <c r="U229" s="62">
        <f t="shared" si="106"/>
        <v>0</v>
      </c>
      <c r="V229" s="34">
        <f t="shared" si="106"/>
        <v>0</v>
      </c>
      <c r="W229" s="35">
        <v>0</v>
      </c>
    </row>
    <row r="230" spans="12:23" ht="12.75">
      <c r="L230" s="4" t="s">
        <v>28</v>
      </c>
      <c r="M230" s="32">
        <f aca="true" t="shared" si="107" ref="M230:V230">+M178+M204</f>
        <v>0</v>
      </c>
      <c r="N230" s="39">
        <f t="shared" si="107"/>
        <v>0</v>
      </c>
      <c r="O230" s="36">
        <f t="shared" si="107"/>
        <v>0</v>
      </c>
      <c r="P230" s="37">
        <f t="shared" si="107"/>
        <v>0</v>
      </c>
      <c r="Q230" s="38">
        <f t="shared" si="107"/>
        <v>0</v>
      </c>
      <c r="R230" s="32">
        <f t="shared" si="107"/>
        <v>0</v>
      </c>
      <c r="S230" s="39">
        <f t="shared" si="107"/>
        <v>0</v>
      </c>
      <c r="T230" s="54">
        <f t="shared" si="107"/>
        <v>0</v>
      </c>
      <c r="U230" s="37">
        <f t="shared" si="107"/>
        <v>0</v>
      </c>
      <c r="V230" s="34">
        <f t="shared" si="107"/>
        <v>0</v>
      </c>
      <c r="W230" s="35">
        <v>0</v>
      </c>
    </row>
    <row r="231" spans="12:23" ht="13.5" thickBot="1">
      <c r="L231" s="4" t="s">
        <v>29</v>
      </c>
      <c r="M231" s="32">
        <f aca="true" t="shared" si="108" ref="M231:V231">+M179+M205</f>
        <v>0</v>
      </c>
      <c r="N231" s="39">
        <f t="shared" si="108"/>
        <v>0</v>
      </c>
      <c r="O231" s="36">
        <f t="shared" si="108"/>
        <v>0</v>
      </c>
      <c r="P231" s="55">
        <f t="shared" si="108"/>
        <v>0</v>
      </c>
      <c r="Q231" s="38">
        <f t="shared" si="108"/>
        <v>0</v>
      </c>
      <c r="R231" s="32">
        <f t="shared" si="108"/>
        <v>0</v>
      </c>
      <c r="S231" s="39">
        <f t="shared" si="108"/>
        <v>0</v>
      </c>
      <c r="T231" s="36">
        <f t="shared" si="108"/>
        <v>0</v>
      </c>
      <c r="U231" s="55">
        <f t="shared" si="108"/>
        <v>0</v>
      </c>
      <c r="V231" s="34">
        <f t="shared" si="108"/>
        <v>0</v>
      </c>
      <c r="W231" s="35">
        <v>0</v>
      </c>
    </row>
    <row r="232" spans="12:23" ht="14.25" thickBot="1" thickTop="1">
      <c r="L232" s="42" t="s">
        <v>30</v>
      </c>
      <c r="M232" s="43">
        <f aca="true" t="shared" si="109" ref="M232:V232">+M229+M230+M231</f>
        <v>0</v>
      </c>
      <c r="N232" s="44">
        <f t="shared" si="109"/>
        <v>0</v>
      </c>
      <c r="O232" s="43">
        <f t="shared" si="109"/>
        <v>0</v>
      </c>
      <c r="P232" s="43">
        <f t="shared" si="109"/>
        <v>0</v>
      </c>
      <c r="Q232" s="46">
        <f t="shared" si="109"/>
        <v>0</v>
      </c>
      <c r="R232" s="43">
        <f t="shared" si="109"/>
        <v>0</v>
      </c>
      <c r="S232" s="44">
        <f t="shared" si="109"/>
        <v>0</v>
      </c>
      <c r="T232" s="43">
        <f t="shared" si="109"/>
        <v>0</v>
      </c>
      <c r="U232" s="43">
        <f t="shared" si="109"/>
        <v>0</v>
      </c>
      <c r="V232" s="45">
        <f t="shared" si="109"/>
        <v>0</v>
      </c>
      <c r="W232" s="57">
        <v>0</v>
      </c>
    </row>
    <row r="233" spans="1:23" ht="14.25" thickBot="1" thickTop="1">
      <c r="A233" s="76"/>
      <c r="B233" s="302"/>
      <c r="C233" s="305"/>
      <c r="D233" s="305"/>
      <c r="E233" s="305"/>
      <c r="F233" s="305"/>
      <c r="G233" s="305"/>
      <c r="H233" s="305"/>
      <c r="I233" s="304"/>
      <c r="J233" s="76"/>
      <c r="L233" s="42" t="s">
        <v>69</v>
      </c>
      <c r="M233" s="43">
        <f aca="true" t="shared" si="110" ref="M233:V233">+M224+M228+M229+M230+M231</f>
        <v>0</v>
      </c>
      <c r="N233" s="44">
        <f t="shared" si="110"/>
        <v>0</v>
      </c>
      <c r="O233" s="43">
        <f t="shared" si="110"/>
        <v>0</v>
      </c>
      <c r="P233" s="43">
        <f t="shared" si="110"/>
        <v>0</v>
      </c>
      <c r="Q233" s="43">
        <f t="shared" si="110"/>
        <v>0</v>
      </c>
      <c r="R233" s="43">
        <f t="shared" si="110"/>
        <v>0</v>
      </c>
      <c r="S233" s="44">
        <f t="shared" si="110"/>
        <v>0</v>
      </c>
      <c r="T233" s="43">
        <f t="shared" si="110"/>
        <v>0</v>
      </c>
      <c r="U233" s="43">
        <f t="shared" si="110"/>
        <v>0</v>
      </c>
      <c r="V233" s="45">
        <f t="shared" si="110"/>
        <v>0</v>
      </c>
      <c r="W233" s="57">
        <v>0</v>
      </c>
    </row>
    <row r="234" spans="12:23" ht="14.25" thickBot="1" thickTop="1">
      <c r="L234" s="42" t="s">
        <v>9</v>
      </c>
      <c r="M234" s="43">
        <f aca="true" t="shared" si="111" ref="M234:V234">M224+M228+M232+M220</f>
        <v>0</v>
      </c>
      <c r="N234" s="44">
        <f t="shared" si="111"/>
        <v>0</v>
      </c>
      <c r="O234" s="43">
        <f t="shared" si="111"/>
        <v>0</v>
      </c>
      <c r="P234" s="43">
        <f t="shared" si="111"/>
        <v>0</v>
      </c>
      <c r="Q234" s="43">
        <f t="shared" si="111"/>
        <v>0</v>
      </c>
      <c r="R234" s="43">
        <f t="shared" si="111"/>
        <v>0</v>
      </c>
      <c r="S234" s="44">
        <f t="shared" si="111"/>
        <v>0</v>
      </c>
      <c r="T234" s="43">
        <f t="shared" si="111"/>
        <v>0</v>
      </c>
      <c r="U234" s="43">
        <f t="shared" si="111"/>
        <v>0</v>
      </c>
      <c r="V234" s="43">
        <f t="shared" si="111"/>
        <v>0</v>
      </c>
      <c r="W234" s="57">
        <v>0</v>
      </c>
    </row>
    <row r="235" ht="13.5" thickTop="1">
      <c r="L235" s="68" t="s">
        <v>67</v>
      </c>
    </row>
  </sheetData>
  <sheetProtection/>
  <mergeCells count="48">
    <mergeCell ref="L132:W132"/>
    <mergeCell ref="L133:W133"/>
    <mergeCell ref="M135:Q135"/>
    <mergeCell ref="R135:V135"/>
    <mergeCell ref="L210:W210"/>
    <mergeCell ref="L211:W211"/>
    <mergeCell ref="M187:Q187"/>
    <mergeCell ref="R187:V187"/>
    <mergeCell ref="L106:W106"/>
    <mergeCell ref="L107:W107"/>
    <mergeCell ref="M109:Q109"/>
    <mergeCell ref="R109:V109"/>
    <mergeCell ref="L184:W184"/>
    <mergeCell ref="L185:W185"/>
    <mergeCell ref="L80:W80"/>
    <mergeCell ref="L81:W81"/>
    <mergeCell ref="M83:Q83"/>
    <mergeCell ref="R83:V83"/>
    <mergeCell ref="M213:Q213"/>
    <mergeCell ref="R213:V213"/>
    <mergeCell ref="L158:W158"/>
    <mergeCell ref="L159:W159"/>
    <mergeCell ref="M161:Q161"/>
    <mergeCell ref="R161:V161"/>
    <mergeCell ref="C57:E57"/>
    <mergeCell ref="F57:H57"/>
    <mergeCell ref="M57:Q57"/>
    <mergeCell ref="R57:V57"/>
    <mergeCell ref="B54:I54"/>
    <mergeCell ref="L54:W54"/>
    <mergeCell ref="B55:I55"/>
    <mergeCell ref="L55:W55"/>
    <mergeCell ref="B28:I28"/>
    <mergeCell ref="L28:W28"/>
    <mergeCell ref="B29:I29"/>
    <mergeCell ref="L29:W29"/>
    <mergeCell ref="C31:E31"/>
    <mergeCell ref="F31:H31"/>
    <mergeCell ref="M31:Q31"/>
    <mergeCell ref="R31:V31"/>
    <mergeCell ref="B2:I2"/>
    <mergeCell ref="L2:W2"/>
    <mergeCell ref="B3:I3"/>
    <mergeCell ref="L3:W3"/>
    <mergeCell ref="C5:E5"/>
    <mergeCell ref="F5:H5"/>
    <mergeCell ref="M5:Q5"/>
    <mergeCell ref="R5:V5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&amp;LMonthly Air Transport Statistic : Chiang Rai Intarnational Airport</oddHeader>
    <oddFooter>&amp;LAir Transport Information Division, Corporate Strategy Department&amp;C&amp;D&amp;R&amp;T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W235"/>
  <sheetViews>
    <sheetView zoomScalePageLayoutView="0" workbookViewId="0" topLeftCell="M1">
      <selection activeCell="Y195" sqref="Y195"/>
    </sheetView>
  </sheetViews>
  <sheetFormatPr defaultColWidth="7.00390625" defaultRowHeight="23.25"/>
  <cols>
    <col min="1" max="1" width="7.00390625" style="1" customWidth="1"/>
    <col min="2" max="2" width="12.421875" style="1" customWidth="1"/>
    <col min="3" max="3" width="11.57421875" style="1" customWidth="1"/>
    <col min="4" max="4" width="11.421875" style="1" customWidth="1"/>
    <col min="5" max="5" width="9.8515625" style="1" customWidth="1"/>
    <col min="6" max="6" width="10.8515625" style="1" customWidth="1"/>
    <col min="7" max="7" width="11.140625" style="1" customWidth="1"/>
    <col min="8" max="8" width="11.28125" style="1" customWidth="1"/>
    <col min="9" max="9" width="8.7109375" style="1" customWidth="1"/>
    <col min="10" max="11" width="7.00390625" style="1" customWidth="1"/>
    <col min="12" max="12" width="13.00390625" style="1" customWidth="1"/>
    <col min="13" max="13" width="11.28125" style="1" customWidth="1"/>
    <col min="14" max="14" width="11.7109375" style="1" customWidth="1"/>
    <col min="15" max="15" width="12.57421875" style="1" customWidth="1"/>
    <col min="16" max="16" width="10.00390625" style="1" customWidth="1"/>
    <col min="17" max="17" width="12.7109375" style="1" customWidth="1"/>
    <col min="18" max="18" width="11.7109375" style="1" customWidth="1"/>
    <col min="19" max="19" width="11.57421875" style="1" customWidth="1"/>
    <col min="20" max="20" width="12.57421875" style="1" customWidth="1"/>
    <col min="21" max="21" width="10.00390625" style="1" customWidth="1"/>
    <col min="22" max="22" width="11.00390625" style="1" customWidth="1"/>
    <col min="23" max="23" width="10.57421875" style="1" bestFit="1" customWidth="1"/>
    <col min="24" max="24" width="9.8515625" style="1" customWidth="1"/>
    <col min="25" max="16384" width="7.00390625" style="1" customWidth="1"/>
  </cols>
  <sheetData>
    <row r="2" spans="2:23" ht="12.75">
      <c r="B2" s="316" t="s">
        <v>0</v>
      </c>
      <c r="C2" s="316"/>
      <c r="D2" s="316"/>
      <c r="E2" s="316"/>
      <c r="F2" s="316"/>
      <c r="G2" s="316"/>
      <c r="H2" s="316"/>
      <c r="I2" s="316"/>
      <c r="L2" s="316" t="s">
        <v>1</v>
      </c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</row>
    <row r="3" spans="2:23" ht="15.75">
      <c r="B3" s="317" t="s">
        <v>2</v>
      </c>
      <c r="C3" s="317"/>
      <c r="D3" s="317"/>
      <c r="E3" s="317"/>
      <c r="F3" s="317"/>
      <c r="G3" s="317"/>
      <c r="H3" s="317"/>
      <c r="I3" s="317"/>
      <c r="L3" s="317" t="s">
        <v>3</v>
      </c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</row>
    <row r="4" ht="13.5" thickBot="1"/>
    <row r="5" spans="2:23" ht="17.25" thickBot="1" thickTop="1">
      <c r="B5" s="2"/>
      <c r="C5" s="318" t="s">
        <v>66</v>
      </c>
      <c r="D5" s="319"/>
      <c r="E5" s="320"/>
      <c r="F5" s="321" t="s">
        <v>65</v>
      </c>
      <c r="G5" s="322"/>
      <c r="H5" s="323"/>
      <c r="I5" s="3" t="s">
        <v>4</v>
      </c>
      <c r="L5" s="2"/>
      <c r="M5" s="324" t="s">
        <v>66</v>
      </c>
      <c r="N5" s="325"/>
      <c r="O5" s="325"/>
      <c r="P5" s="325"/>
      <c r="Q5" s="326"/>
      <c r="R5" s="327" t="s">
        <v>65</v>
      </c>
      <c r="S5" s="328"/>
      <c r="T5" s="328"/>
      <c r="U5" s="328"/>
      <c r="V5" s="329"/>
      <c r="W5" s="3" t="s">
        <v>4</v>
      </c>
    </row>
    <row r="6" spans="2:23" ht="13.5" thickTop="1">
      <c r="B6" s="4" t="s">
        <v>5</v>
      </c>
      <c r="C6" s="5"/>
      <c r="D6" s="6"/>
      <c r="E6" s="7"/>
      <c r="F6" s="5"/>
      <c r="G6" s="6"/>
      <c r="H6" s="7"/>
      <c r="I6" s="8" t="s">
        <v>6</v>
      </c>
      <c r="L6" s="4" t="s">
        <v>5</v>
      </c>
      <c r="M6" s="5"/>
      <c r="N6" s="9"/>
      <c r="O6" s="10"/>
      <c r="P6" s="11"/>
      <c r="Q6" s="12"/>
      <c r="R6" s="5"/>
      <c r="S6" s="9"/>
      <c r="T6" s="10"/>
      <c r="U6" s="11"/>
      <c r="V6" s="12"/>
      <c r="W6" s="8" t="s">
        <v>6</v>
      </c>
    </row>
    <row r="7" spans="2:23" ht="13.5" thickBot="1">
      <c r="B7" s="13"/>
      <c r="C7" s="14" t="s">
        <v>7</v>
      </c>
      <c r="D7" s="297" t="s">
        <v>8</v>
      </c>
      <c r="E7" s="15" t="s">
        <v>9</v>
      </c>
      <c r="F7" s="14" t="s">
        <v>7</v>
      </c>
      <c r="G7" s="297" t="s">
        <v>8</v>
      </c>
      <c r="H7" s="15" t="s">
        <v>9</v>
      </c>
      <c r="I7" s="16"/>
      <c r="L7" s="13"/>
      <c r="M7" s="17" t="s">
        <v>10</v>
      </c>
      <c r="N7" s="18" t="s">
        <v>11</v>
      </c>
      <c r="O7" s="19" t="s">
        <v>12</v>
      </c>
      <c r="P7" s="20" t="s">
        <v>13</v>
      </c>
      <c r="Q7" s="21" t="s">
        <v>9</v>
      </c>
      <c r="R7" s="17" t="s">
        <v>10</v>
      </c>
      <c r="S7" s="18" t="s">
        <v>11</v>
      </c>
      <c r="T7" s="19" t="s">
        <v>12</v>
      </c>
      <c r="U7" s="20" t="s">
        <v>13</v>
      </c>
      <c r="V7" s="21" t="s">
        <v>9</v>
      </c>
      <c r="W7" s="16"/>
    </row>
    <row r="8" spans="2:23" ht="6" customHeight="1" thickTop="1">
      <c r="B8" s="4"/>
      <c r="C8" s="22"/>
      <c r="D8" s="23"/>
      <c r="E8" s="24"/>
      <c r="F8" s="22"/>
      <c r="G8" s="23"/>
      <c r="H8" s="24"/>
      <c r="I8" s="25"/>
      <c r="L8" s="4"/>
      <c r="M8" s="218"/>
      <c r="N8" s="260"/>
      <c r="O8" s="152"/>
      <c r="P8" s="153"/>
      <c r="Q8" s="261"/>
      <c r="R8" s="218"/>
      <c r="S8" s="260"/>
      <c r="T8" s="152"/>
      <c r="U8" s="29"/>
      <c r="V8" s="31"/>
      <c r="W8" s="11"/>
    </row>
    <row r="9" spans="2:23" ht="12.75">
      <c r="B9" s="4" t="s">
        <v>14</v>
      </c>
      <c r="C9" s="32">
        <f>+BKK!C9+DMK!C9+CNX!C9+HDY!C9+HKT!C9+CEI!C9</f>
        <v>8422</v>
      </c>
      <c r="D9" s="33">
        <f>+BKK!D9+DMK!D9+CNX!D9+HDY!D9+HKT!D9+CEI!D9</f>
        <v>8393</v>
      </c>
      <c r="E9" s="80">
        <f>C9+D9</f>
        <v>16815</v>
      </c>
      <c r="F9" s="32">
        <f>+BKK!F9+DMK!F9+CNX!F9+HDY!F9+HKT!F9+CEI!F9</f>
        <v>9122</v>
      </c>
      <c r="G9" s="33">
        <f>+BKK!G9+DMK!G9+CNX!G9+HDY!G9+HKT!G9+CEI!G9</f>
        <v>9177</v>
      </c>
      <c r="H9" s="80">
        <f>F9+G9</f>
        <v>18299</v>
      </c>
      <c r="I9" s="66">
        <f aca="true" t="shared" si="0" ref="I9:I26">(H9-E9)/E9*100</f>
        <v>8.825453464168897</v>
      </c>
      <c r="L9" s="4" t="s">
        <v>14</v>
      </c>
      <c r="M9" s="32">
        <f>+BKK!M9+DMK!M9+CNX!M9+HDY!M9+HKT!M9+CEI!M9</f>
        <v>1268415</v>
      </c>
      <c r="N9" s="39">
        <f>+BKK!N9+DMK!N9+CNX!N9+HDY!N9+HKT!N9+CEI!N9</f>
        <v>1226854</v>
      </c>
      <c r="O9" s="36">
        <f>M9+N9</f>
        <v>2495269</v>
      </c>
      <c r="P9" s="37">
        <f>+BKK!P9+DMK!P9+CNX!P9+HDY!P9+HKT!P9+CEI!P9</f>
        <v>155795</v>
      </c>
      <c r="Q9" s="38">
        <f>O9+P9</f>
        <v>2651064</v>
      </c>
      <c r="R9" s="32">
        <f>+BKK!R9+DMK!R9+CNX!R9+HDY!R9+HKT!R9+CEI!R9</f>
        <v>1425248</v>
      </c>
      <c r="S9" s="39">
        <f>+BKK!S9+DMK!S9+CNX!S9+HDY!S9+HKT!S9+CEI!S9</f>
        <v>1378411</v>
      </c>
      <c r="T9" s="36">
        <f>SUM(R9:S9)</f>
        <v>2803659</v>
      </c>
      <c r="U9" s="37">
        <f>+BKK!U9+DMK!U9+CNX!U9+HDY!U9+HKT!U9+CEI!U9</f>
        <v>149018</v>
      </c>
      <c r="V9" s="34">
        <f>T9+U9</f>
        <v>2952677</v>
      </c>
      <c r="W9" s="66">
        <f aca="true" t="shared" si="1" ref="W9:W18">(V9-Q9)/Q9*100</f>
        <v>11.377054646738065</v>
      </c>
    </row>
    <row r="10" spans="2:23" ht="12.75">
      <c r="B10" s="4" t="s">
        <v>15</v>
      </c>
      <c r="C10" s="32">
        <f>+BKK!C10+DMK!C10+CNX!C10+HDY!C10+HKT!C10+CEI!C10</f>
        <v>8798</v>
      </c>
      <c r="D10" s="33">
        <f>+BKK!D10+DMK!D10+CNX!D10+HDY!D10+HKT!D10+CEI!D10</f>
        <v>8828</v>
      </c>
      <c r="E10" s="80">
        <f>C10+D10</f>
        <v>17626</v>
      </c>
      <c r="F10" s="32">
        <f>+BKK!F10+DMK!F10+CNX!F10+HDY!F10+HKT!F10+CEI!F10</f>
        <v>9298</v>
      </c>
      <c r="G10" s="33">
        <f>+BKK!G10+DMK!G10+CNX!G10+HDY!G10+HKT!G10+CEI!G10</f>
        <v>9328</v>
      </c>
      <c r="H10" s="80">
        <f>F10+G10</f>
        <v>18626</v>
      </c>
      <c r="I10" s="66">
        <f t="shared" si="0"/>
        <v>5.6734369681152845</v>
      </c>
      <c r="L10" s="4" t="s">
        <v>15</v>
      </c>
      <c r="M10" s="32">
        <f>+BKK!M10+DMK!M10+CNX!M10+HDY!M10+HKT!M10+CEI!M10</f>
        <v>1431686</v>
      </c>
      <c r="N10" s="39">
        <f>+BKK!N10+DMK!N10+CNX!N10+HDY!N10+HKT!N10+CEI!N10</f>
        <v>1353311</v>
      </c>
      <c r="O10" s="36">
        <f>M10+N10</f>
        <v>2784997</v>
      </c>
      <c r="P10" s="37">
        <f>+BKK!P10+DMK!P10+CNX!P10+HDY!P10+HKT!P10+CEI!P10</f>
        <v>144271</v>
      </c>
      <c r="Q10" s="38">
        <f>O10+P10</f>
        <v>2929268</v>
      </c>
      <c r="R10" s="32">
        <f>+BKK!R10+DMK!R10+CNX!R10+HDY!R10+HKT!R10+CEI!R10</f>
        <v>1577838</v>
      </c>
      <c r="S10" s="39">
        <f>+BKK!S10+DMK!S10+CNX!S10+HDY!S10+HKT!S10+CEI!S10</f>
        <v>1485759</v>
      </c>
      <c r="T10" s="36">
        <f>SUM(R10:S10)</f>
        <v>3063597</v>
      </c>
      <c r="U10" s="37">
        <f>+BKK!U10+DMK!U10+CNX!U10+HDY!U10+HKT!U10+CEI!U10</f>
        <v>133809</v>
      </c>
      <c r="V10" s="34">
        <f>T10+U10</f>
        <v>3197406</v>
      </c>
      <c r="W10" s="66">
        <f t="shared" si="1"/>
        <v>9.153754453331004</v>
      </c>
    </row>
    <row r="11" spans="2:23" ht="13.5" thickBot="1">
      <c r="B11" s="13" t="s">
        <v>16</v>
      </c>
      <c r="C11" s="40">
        <f>+BKK!C11+DMK!C11+CNX!C11+HDY!C11+HKT!C11+CEI!C11</f>
        <v>9504</v>
      </c>
      <c r="D11" s="41">
        <f>+BKK!D11+DMK!D11+CNX!D11+HDY!D11+HKT!D11+CEI!D11</f>
        <v>9515</v>
      </c>
      <c r="E11" s="80">
        <f>C11+D11</f>
        <v>19019</v>
      </c>
      <c r="F11" s="40">
        <f>+BKK!F11+DMK!F11+CNX!F11+HDY!F11+HKT!F11+CEI!F11</f>
        <v>9954</v>
      </c>
      <c r="G11" s="41">
        <f>+BKK!G11+DMK!G11+CNX!G11+HDY!G11+HKT!G11+CEI!G11</f>
        <v>9991</v>
      </c>
      <c r="H11" s="80">
        <f>F11+G11</f>
        <v>19945</v>
      </c>
      <c r="I11" s="66">
        <f t="shared" si="0"/>
        <v>4.868815395131184</v>
      </c>
      <c r="L11" s="13" t="s">
        <v>16</v>
      </c>
      <c r="M11" s="40">
        <f>+BKK!M11+DMK!M11+CNX!M11+HDY!M11+HKT!M11+CEI!M11</f>
        <v>1605196</v>
      </c>
      <c r="N11" s="105">
        <f>+BKK!N11+DMK!N11+CNX!N11+HDY!N11+HKT!N11+CEI!N11</f>
        <v>1507057</v>
      </c>
      <c r="O11" s="262">
        <f>M11+N11</f>
        <v>3112253</v>
      </c>
      <c r="P11" s="32">
        <f>+BKK!P11+DMK!P11+CNX!P11+HDY!P11+HKT!P11+CEI!P11</f>
        <v>158432</v>
      </c>
      <c r="Q11" s="262">
        <f>O11+P11</f>
        <v>3270685</v>
      </c>
      <c r="R11" s="32">
        <f>+BKK!R11+DMK!R11+CNX!R11+HDY!R11+HKT!R11+CEI!R11</f>
        <v>1709524</v>
      </c>
      <c r="S11" s="105">
        <f>+BKK!S11+DMK!S11+CNX!S11+HDY!S11+HKT!S11+CEI!S11</f>
        <v>1593641</v>
      </c>
      <c r="T11" s="64">
        <f>SUM(R11:S11)</f>
        <v>3303165</v>
      </c>
      <c r="U11" s="32">
        <f>+BKK!U11+DMK!U11+CNX!U11+HDY!U11+HKT!U11+CEI!U11</f>
        <v>143554</v>
      </c>
      <c r="V11" s="262">
        <f>T11+U11</f>
        <v>3446719</v>
      </c>
      <c r="W11" s="66">
        <f t="shared" si="1"/>
        <v>5.382175293554714</v>
      </c>
    </row>
    <row r="12" spans="2:23" ht="14.25" thickBot="1" thickTop="1">
      <c r="B12" s="42" t="s">
        <v>17</v>
      </c>
      <c r="C12" s="83">
        <f>C11+C9+C10</f>
        <v>26724</v>
      </c>
      <c r="D12" s="84">
        <f>D11+D9+D10</f>
        <v>26736</v>
      </c>
      <c r="E12" s="85">
        <f>+E9+E10+E11</f>
        <v>53460</v>
      </c>
      <c r="F12" s="83">
        <f>F11+F9+F10</f>
        <v>28374</v>
      </c>
      <c r="G12" s="84">
        <f>G11+G9+G10</f>
        <v>28496</v>
      </c>
      <c r="H12" s="85">
        <f>+H9+H10+H11</f>
        <v>56870</v>
      </c>
      <c r="I12" s="67">
        <f t="shared" si="0"/>
        <v>6.378600823045268</v>
      </c>
      <c r="L12" s="42" t="s">
        <v>17</v>
      </c>
      <c r="M12" s="43">
        <f aca="true" t="shared" si="2" ref="M12:V12">M11+M10+M9</f>
        <v>4305297</v>
      </c>
      <c r="N12" s="44">
        <f t="shared" si="2"/>
        <v>4087222</v>
      </c>
      <c r="O12" s="43">
        <f t="shared" si="2"/>
        <v>8392519</v>
      </c>
      <c r="P12" s="43">
        <f t="shared" si="2"/>
        <v>458498</v>
      </c>
      <c r="Q12" s="43">
        <f t="shared" si="2"/>
        <v>8851017</v>
      </c>
      <c r="R12" s="43">
        <f t="shared" si="2"/>
        <v>4712610</v>
      </c>
      <c r="S12" s="44">
        <f t="shared" si="2"/>
        <v>4457811</v>
      </c>
      <c r="T12" s="43">
        <f t="shared" si="2"/>
        <v>9170421</v>
      </c>
      <c r="U12" s="43">
        <f t="shared" si="2"/>
        <v>426381</v>
      </c>
      <c r="V12" s="45">
        <f t="shared" si="2"/>
        <v>9596802</v>
      </c>
      <c r="W12" s="67">
        <f t="shared" si="1"/>
        <v>8.425980878807486</v>
      </c>
    </row>
    <row r="13" spans="2:23" ht="13.5" thickTop="1">
      <c r="B13" s="4" t="s">
        <v>18</v>
      </c>
      <c r="C13" s="32">
        <f>+BKK!C13+DMK!C13+CNX!C13+HDY!C13+HKT!C13+CEI!C13</f>
        <v>9548</v>
      </c>
      <c r="D13" s="33">
        <f>+BKK!D13+DMK!D13+CNX!D13+HDY!D13+HKT!D13+CEI!D13</f>
        <v>9560</v>
      </c>
      <c r="E13" s="80">
        <f>C13+D13</f>
        <v>19108</v>
      </c>
      <c r="F13" s="32">
        <f>+BKK!F13+DMK!F13+CNX!F13+HDY!F13+HKT!F13+CEI!F13</f>
        <v>9876</v>
      </c>
      <c r="G13" s="33">
        <f>+BKK!G13+DMK!G13+CNX!G13+HDY!G13+HKT!G13+CEI!G13</f>
        <v>9952</v>
      </c>
      <c r="H13" s="80">
        <f>F13+G13</f>
        <v>19828</v>
      </c>
      <c r="I13" s="66">
        <f t="shared" si="0"/>
        <v>3.7680552648105508</v>
      </c>
      <c r="L13" s="4" t="s">
        <v>18</v>
      </c>
      <c r="M13" s="32">
        <f>+BKK!M13+DMK!M13+CNX!M13+HDY!M13+HKT!M13+CEI!M13</f>
        <v>1501253</v>
      </c>
      <c r="N13" s="39">
        <f>+BKK!N13+DMK!N13+CNX!N13+HDY!N13+HKT!N13+CEI!N13</f>
        <v>1517605</v>
      </c>
      <c r="O13" s="36">
        <f>M13+N13</f>
        <v>3018858</v>
      </c>
      <c r="P13" s="37">
        <f>+BKK!P13+DMK!P13+CNX!P13+HDY!P13+HKT!P13+CEI!P13</f>
        <v>152161</v>
      </c>
      <c r="Q13" s="38">
        <f>O13+P13</f>
        <v>3171019</v>
      </c>
      <c r="R13" s="32">
        <f>+BKK!R13+DMK!R13+CNX!R13+HDY!R13+HKT!R13+CEI!R13</f>
        <v>1658008</v>
      </c>
      <c r="S13" s="39">
        <f>+BKK!S13+DMK!S13+CNX!S13+HDY!S13+HKT!S13+CEI!S13</f>
        <v>1657520</v>
      </c>
      <c r="T13" s="36">
        <f>R13+S13</f>
        <v>3315528</v>
      </c>
      <c r="U13" s="37">
        <f>+BKK!U13+DMK!U13+CNX!U13+HDY!U13+HKT!U13+CEI!U13</f>
        <v>136325</v>
      </c>
      <c r="V13" s="34">
        <f>T13+U13</f>
        <v>3451853</v>
      </c>
      <c r="W13" s="66">
        <f t="shared" si="1"/>
        <v>8.856269861517701</v>
      </c>
    </row>
    <row r="14" spans="2:23" ht="12.75">
      <c r="B14" s="4" t="s">
        <v>19</v>
      </c>
      <c r="C14" s="32">
        <f>+BKK!C14+DMK!C14+CNX!C14+HDY!C14+HKT!C14+CEI!C14</f>
        <v>8872</v>
      </c>
      <c r="D14" s="33">
        <f>+BKK!D14+DMK!D14+CNX!D14+HDY!D14+HKT!D14+CEI!D14</f>
        <v>8875</v>
      </c>
      <c r="E14" s="34">
        <f>C14+D14</f>
        <v>17747</v>
      </c>
      <c r="F14" s="32">
        <f>+BKK!F14+DMK!F14+CNX!F14+HDY!F14+HKT!F14+CEI!F14</f>
        <v>9340</v>
      </c>
      <c r="G14" s="33">
        <f>+BKK!G14+DMK!G14+CNX!G14+HDY!G14+HKT!G14+CEI!G14</f>
        <v>9385</v>
      </c>
      <c r="H14" s="34">
        <f>F14+G14</f>
        <v>18725</v>
      </c>
      <c r="I14" s="66">
        <f t="shared" si="0"/>
        <v>5.510790556150335</v>
      </c>
      <c r="L14" s="4" t="s">
        <v>19</v>
      </c>
      <c r="M14" s="32">
        <f>+BKK!M14+DMK!M14+CNX!M14+HDY!M14+HKT!M14+CEI!M14</f>
        <v>1391295</v>
      </c>
      <c r="N14" s="39">
        <f>+BKK!N14+DMK!N14+CNX!N14+HDY!N14+HKT!N14+CEI!N14</f>
        <v>1429375</v>
      </c>
      <c r="O14" s="36">
        <f>M14+N14</f>
        <v>2820670</v>
      </c>
      <c r="P14" s="37">
        <f>+BKK!P14+DMK!P14+CNX!P14+HDY!P14+HKT!P14+CEI!P14</f>
        <v>129864</v>
      </c>
      <c r="Q14" s="38">
        <f>O14+P14</f>
        <v>2950534</v>
      </c>
      <c r="R14" s="32">
        <f>+BKK!R14+DMK!R14+CNX!R14+HDY!R14+HKT!R14+CEI!R14</f>
        <v>1593992</v>
      </c>
      <c r="S14" s="39">
        <f>+BKK!S14+DMK!S14+CNX!S14+HDY!S14+HKT!S14+CEI!S14</f>
        <v>1633673</v>
      </c>
      <c r="T14" s="36">
        <f>R14+S14</f>
        <v>3227665</v>
      </c>
      <c r="U14" s="37">
        <f>+BKK!U14+DMK!U14+CNX!U14+HDY!U14+HKT!U14+CEI!U14</f>
        <v>111431</v>
      </c>
      <c r="V14" s="34">
        <f>T14+U14</f>
        <v>3339096</v>
      </c>
      <c r="W14" s="66">
        <f t="shared" si="1"/>
        <v>13.169209370236032</v>
      </c>
    </row>
    <row r="15" spans="2:23" ht="13.5" thickBot="1">
      <c r="B15" s="4" t="s">
        <v>20</v>
      </c>
      <c r="C15" s="32">
        <f>+BKK!C15+DMK!C15+CNX!C15+HDY!C15+HKT!C15+CEI!C15</f>
        <v>9472</v>
      </c>
      <c r="D15" s="33">
        <f>+BKK!D15+DMK!D15+CNX!D15+HDY!D15+HKT!D15+CEI!D15</f>
        <v>9465</v>
      </c>
      <c r="E15" s="34">
        <f>+D15+C15</f>
        <v>18937</v>
      </c>
      <c r="F15" s="32">
        <f>+BKK!F15+DMK!F15+CNX!F15+HDY!F15+HKT!F15+CEI!F15</f>
        <v>9759</v>
      </c>
      <c r="G15" s="33">
        <f>+BKK!G15+DMK!G15+CNX!G15+HDY!G15+HKT!G15+CEI!G15</f>
        <v>9794</v>
      </c>
      <c r="H15" s="34">
        <f>F15+G15</f>
        <v>19553</v>
      </c>
      <c r="I15" s="66">
        <f t="shared" si="0"/>
        <v>3.252891165443312</v>
      </c>
      <c r="L15" s="4" t="s">
        <v>20</v>
      </c>
      <c r="M15" s="32">
        <f>+BKK!M15+DMK!M15+CNX!M15+HDY!M15+HKT!M15+CEI!M15</f>
        <v>1460350</v>
      </c>
      <c r="N15" s="39">
        <f>+BKK!N15+DMK!N15+CNX!N15+HDY!N15+HKT!N15+CEI!N15</f>
        <v>1573394</v>
      </c>
      <c r="O15" s="36">
        <f>M15+N15</f>
        <v>3033744</v>
      </c>
      <c r="P15" s="37">
        <f>+BKK!P15+DMK!P15+CNX!P15+HDY!P15+HKT!P15+CEI!P15</f>
        <v>148219</v>
      </c>
      <c r="Q15" s="38">
        <f>O15+P15</f>
        <v>3181963</v>
      </c>
      <c r="R15" s="32">
        <f>+BKK!R15+DMK!R15+CNX!R15+HDY!R15+HKT!R15+CEI!R15</f>
        <v>1626397</v>
      </c>
      <c r="S15" s="39">
        <f>+BKK!S15+DMK!S15+CNX!S15+HDY!S15+HKT!S15+CEI!S15</f>
        <v>1765687</v>
      </c>
      <c r="T15" s="36">
        <f>R15+S15</f>
        <v>3392084</v>
      </c>
      <c r="U15" s="37">
        <f>+BKK!U15+DMK!U15+CNX!U15+HDY!U15+HKT!U15+CEI!U15</f>
        <v>131774</v>
      </c>
      <c r="V15" s="34">
        <f>T15+U15</f>
        <v>3523858</v>
      </c>
      <c r="W15" s="66">
        <f t="shared" si="1"/>
        <v>10.744782387475906</v>
      </c>
    </row>
    <row r="16" spans="2:23" ht="14.25" thickBot="1" thickTop="1">
      <c r="B16" s="47" t="s">
        <v>21</v>
      </c>
      <c r="C16" s="48">
        <f aca="true" t="shared" si="3" ref="C16:H16">C14+C13+C15</f>
        <v>27892</v>
      </c>
      <c r="D16" s="49">
        <f t="shared" si="3"/>
        <v>27900</v>
      </c>
      <c r="E16" s="50">
        <f t="shared" si="3"/>
        <v>55792</v>
      </c>
      <c r="F16" s="48">
        <f t="shared" si="3"/>
        <v>28975</v>
      </c>
      <c r="G16" s="49">
        <f t="shared" si="3"/>
        <v>29131</v>
      </c>
      <c r="H16" s="48">
        <f t="shared" si="3"/>
        <v>58106</v>
      </c>
      <c r="I16" s="86">
        <f t="shared" si="0"/>
        <v>4.1475480355606535</v>
      </c>
      <c r="L16" s="47" t="s">
        <v>21</v>
      </c>
      <c r="M16" s="48">
        <f aca="true" t="shared" si="4" ref="M16:V16">M15+M14+M13</f>
        <v>4352898</v>
      </c>
      <c r="N16" s="52">
        <f t="shared" si="4"/>
        <v>4520374</v>
      </c>
      <c r="O16" s="52">
        <f t="shared" si="4"/>
        <v>8873272</v>
      </c>
      <c r="P16" s="50">
        <f t="shared" si="4"/>
        <v>430244</v>
      </c>
      <c r="Q16" s="52">
        <f t="shared" si="4"/>
        <v>9303516</v>
      </c>
      <c r="R16" s="48">
        <f t="shared" si="4"/>
        <v>4878397</v>
      </c>
      <c r="S16" s="52">
        <f t="shared" si="4"/>
        <v>5056880</v>
      </c>
      <c r="T16" s="52">
        <f t="shared" si="4"/>
        <v>9935277</v>
      </c>
      <c r="U16" s="50">
        <f t="shared" si="4"/>
        <v>379530</v>
      </c>
      <c r="V16" s="52">
        <f t="shared" si="4"/>
        <v>10314807</v>
      </c>
      <c r="W16" s="87">
        <f t="shared" si="1"/>
        <v>10.869987217735746</v>
      </c>
    </row>
    <row r="17" spans="2:23" ht="13.5" thickTop="1">
      <c r="B17" s="4" t="s">
        <v>22</v>
      </c>
      <c r="C17" s="88">
        <f>+BKK!C17+DMK!C17+CNX!C17+HDY!C17+HKT!C17+CEI!C17</f>
        <v>8917</v>
      </c>
      <c r="D17" s="89">
        <f>+BKK!D17+DMK!D17+CNX!D17+HDY!D17+HKT!D17+CEI!D17</f>
        <v>8946</v>
      </c>
      <c r="E17" s="34">
        <f>C17+D17</f>
        <v>17863</v>
      </c>
      <c r="F17" s="88">
        <f>+BKK!F17+DMK!F17+CNX!F17+HDY!F17+HKT!F17+CEI!F17</f>
        <v>9196</v>
      </c>
      <c r="G17" s="89">
        <f>+BKK!G17+DMK!G17+CNX!G17+HDY!G17+HKT!G17+CEI!G17</f>
        <v>9220</v>
      </c>
      <c r="H17" s="34">
        <f>+BKK!H17+DMK!H17+CNX!H17+HDY!H17+HKT!H17+CEI!H17</f>
        <v>18416</v>
      </c>
      <c r="I17" s="66">
        <f t="shared" si="0"/>
        <v>3.0957845826568886</v>
      </c>
      <c r="L17" s="4" t="s">
        <v>22</v>
      </c>
      <c r="M17" s="32">
        <f>+BKK!M17+DMK!M17+CNX!M17+HDY!M17+HKT!M17+CEI!M17</f>
        <v>1396175</v>
      </c>
      <c r="N17" s="39">
        <f>+BKK!N17+DMK!N17+CNX!N17+HDY!N17+HKT!N17+CEI!N17</f>
        <v>1437817</v>
      </c>
      <c r="O17" s="36">
        <f>SUM(M17:N17)</f>
        <v>2833992</v>
      </c>
      <c r="P17" s="37">
        <f>+BKK!P17+DMK!P17+CNX!P17+HDY!P17+HKT!P17+CEI!P17</f>
        <v>133618</v>
      </c>
      <c r="Q17" s="38">
        <f>+O17+P17</f>
        <v>2967610</v>
      </c>
      <c r="R17" s="32">
        <f>+BKK!R17+DMK!R17+CNX!R17+HDY!R17+HKT!R17+CEI!R17</f>
        <v>1491186</v>
      </c>
      <c r="S17" s="39">
        <f>+BKK!S17+DMK!S17+CNX!S17+HDY!S17+HKT!S17+CEI!S17</f>
        <v>1523955</v>
      </c>
      <c r="T17" s="36">
        <f>+R17+S17</f>
        <v>3015141</v>
      </c>
      <c r="U17" s="37">
        <f>+BKK!U17+DMK!U17+CNX!U17+HDY!U17+HKT!U17+CEI!U17</f>
        <v>126075</v>
      </c>
      <c r="V17" s="38">
        <f>+T17+U17</f>
        <v>3141216</v>
      </c>
      <c r="W17" s="90">
        <f t="shared" si="1"/>
        <v>5.8500274631774385</v>
      </c>
    </row>
    <row r="18" spans="2:23" ht="12.75">
      <c r="B18" s="4" t="s">
        <v>23</v>
      </c>
      <c r="C18" s="88">
        <f>+BKK!C18+DMK!C18+CNX!C18+HDY!C18+HKT!C18+CEI!C18</f>
        <v>8804</v>
      </c>
      <c r="D18" s="89">
        <f>+BKK!D18+DMK!D18+CNX!D18+HDY!D18+HKT!D18+CEI!D18</f>
        <v>8852</v>
      </c>
      <c r="E18" s="34">
        <f>C18+D18</f>
        <v>17656</v>
      </c>
      <c r="F18" s="88">
        <f>+BKK!F18+DMK!F18+CNX!F18+HDY!F18+HKT!F18+CEI!F18</f>
        <v>9156</v>
      </c>
      <c r="G18" s="89">
        <f>+BKK!G18+DMK!G18+CNX!G18+HDY!G18+HKT!G18+CEI!G18</f>
        <v>9167</v>
      </c>
      <c r="H18" s="34">
        <f>+BKK!H18+DMK!H18+CNX!H18+HDY!H18+HKT!H18+CEI!H18</f>
        <v>18323</v>
      </c>
      <c r="I18" s="66">
        <f t="shared" si="0"/>
        <v>3.7777526053466244</v>
      </c>
      <c r="L18" s="4" t="s">
        <v>23</v>
      </c>
      <c r="M18" s="32">
        <f>+BKK!M18+DMK!M18+CNX!M18+HDY!M18+HKT!M18+CEI!M18</f>
        <v>1237504</v>
      </c>
      <c r="N18" s="39">
        <f>+BKK!N18+DMK!N18+CNX!N18+HDY!N18+HKT!N18+CEI!N18</f>
        <v>1301041</v>
      </c>
      <c r="O18" s="36">
        <f>SUM(M18:N18)</f>
        <v>2538545</v>
      </c>
      <c r="P18" s="37">
        <f>+BKK!P18+DMK!P18+CNX!P18+HDY!P18+HKT!P18+CEI!P18</f>
        <v>131958</v>
      </c>
      <c r="Q18" s="38">
        <f>O18+P18</f>
        <v>2670503</v>
      </c>
      <c r="R18" s="32">
        <f>+BKK!R18+DMK!R18+CNX!R18+HDY!R18+HKT!R18+CEI!R18</f>
        <v>1361972</v>
      </c>
      <c r="S18" s="39">
        <f>+BKK!S18+DMK!S18+CNX!S18+HDY!S18+HKT!S18+CEI!S18</f>
        <v>1406886</v>
      </c>
      <c r="T18" s="36">
        <f>+BKK!T18+DMK!T18+CNX!T18+HDY!T18+HKT!T18+CEI!T18</f>
        <v>2768858</v>
      </c>
      <c r="U18" s="37">
        <f>+BKK!U18+DMK!U18+CNX!U18+HDY!U18+HKT!U18+CEI!U18</f>
        <v>126665</v>
      </c>
      <c r="V18" s="34">
        <f>+BKK!V18+DMK!V18+CNX!V18+HDY!V18+HKT!V18+CEI!V18</f>
        <v>2895523</v>
      </c>
      <c r="W18" s="66">
        <f t="shared" si="1"/>
        <v>8.426127961661155</v>
      </c>
    </row>
    <row r="19" spans="2:23" ht="13.5" thickBot="1">
      <c r="B19" s="4" t="s">
        <v>24</v>
      </c>
      <c r="C19" s="88">
        <f>+BKK!C19+DMK!C19+CNX!C19+HDY!C19+HKT!C19+CEI!C19</f>
        <v>8460</v>
      </c>
      <c r="D19" s="89">
        <f>+BKK!D19+DMK!D19+CNX!D19+HDY!D19+HKT!D19+CEI!D19</f>
        <v>8503</v>
      </c>
      <c r="E19" s="34">
        <f>C19+D19</f>
        <v>16963</v>
      </c>
      <c r="F19" s="88">
        <f>+BKK!F19+DMK!F19+CNX!F19+HDY!F19+HKT!F19+CEI!F19</f>
        <v>8768</v>
      </c>
      <c r="G19" s="89">
        <f>+BKK!G19+DMK!G19+CNX!G19+HDY!G19+HKT!G19+CEI!G19</f>
        <v>8782</v>
      </c>
      <c r="H19" s="34">
        <f>+BKK!H19+DMK!H19+CNX!H19+HDY!H19+HKT!H19+CEI!H19</f>
        <v>17550</v>
      </c>
      <c r="I19" s="66">
        <f t="shared" si="0"/>
        <v>3.4604727937275244</v>
      </c>
      <c r="J19" s="53"/>
      <c r="L19" s="4" t="s">
        <v>24</v>
      </c>
      <c r="M19" s="32">
        <f>+BKK!M19+DMK!M19+CNX!M19+HDY!M19+HKT!M19+CEI!M19</f>
        <v>1272799</v>
      </c>
      <c r="N19" s="39">
        <f>+BKK!N19+DMK!N19+CNX!N19+HDY!N19+HKT!N19+CEI!N19</f>
        <v>1222659</v>
      </c>
      <c r="O19" s="54">
        <f>SUM(M19:N19)</f>
        <v>2495458</v>
      </c>
      <c r="P19" s="55">
        <f>+BKK!P19+DMK!P19+CNX!P19+HDY!P19+HKT!P19+CEI!P19</f>
        <v>143802</v>
      </c>
      <c r="Q19" s="38">
        <f>O19+P19</f>
        <v>2639260</v>
      </c>
      <c r="R19" s="32">
        <f>+BKK!R19+DMK!R19+CNX!R19+HDY!R19+HKT!R19+CEI!R19</f>
        <v>1341329</v>
      </c>
      <c r="S19" s="39">
        <f>+BKK!S19+DMK!S19+CNX!S19+HDY!S19+HKT!S19+CEI!S19</f>
        <v>1295347</v>
      </c>
      <c r="T19" s="54">
        <f>+BKK!T19+DMK!T19+CNX!T19+HDY!T19+HKT!T19+CEI!T19</f>
        <v>2636676</v>
      </c>
      <c r="U19" s="55">
        <f>+BKK!U19+DMK!U19+CNX!U19+HDY!U19+HKT!U19+CEI!U19</f>
        <v>134190</v>
      </c>
      <c r="V19" s="34">
        <f>+BKK!V19+DMK!V19+CNX!V19+HDY!V19+HKT!V19+CEI!V19</f>
        <v>2770866</v>
      </c>
      <c r="W19" s="66">
        <f aca="true" t="shared" si="5" ref="W19:W26">(V19-Q19)/Q19*100</f>
        <v>4.986473481203064</v>
      </c>
    </row>
    <row r="20" spans="2:23" ht="15.75" customHeight="1" thickBot="1" thickTop="1">
      <c r="B20" s="47" t="s">
        <v>25</v>
      </c>
      <c r="C20" s="48">
        <f aca="true" t="shared" si="6" ref="C20:H20">+C17+C18+C19</f>
        <v>26181</v>
      </c>
      <c r="D20" s="48">
        <f t="shared" si="6"/>
        <v>26301</v>
      </c>
      <c r="E20" s="52">
        <f t="shared" si="6"/>
        <v>52482</v>
      </c>
      <c r="F20" s="43">
        <f t="shared" si="6"/>
        <v>27120</v>
      </c>
      <c r="G20" s="56">
        <f t="shared" si="6"/>
        <v>27169</v>
      </c>
      <c r="H20" s="56">
        <f t="shared" si="6"/>
        <v>54289</v>
      </c>
      <c r="I20" s="67">
        <f t="shared" si="0"/>
        <v>3.443085248275599</v>
      </c>
      <c r="J20" s="58"/>
      <c r="K20" s="59"/>
      <c r="L20" s="47" t="s">
        <v>25</v>
      </c>
      <c r="M20" s="48">
        <f aca="true" t="shared" si="7" ref="M20:V20">+M17+M18+M19</f>
        <v>3906478</v>
      </c>
      <c r="N20" s="48">
        <f t="shared" si="7"/>
        <v>3961517</v>
      </c>
      <c r="O20" s="50">
        <f t="shared" si="7"/>
        <v>7867995</v>
      </c>
      <c r="P20" s="50">
        <f t="shared" si="7"/>
        <v>409378</v>
      </c>
      <c r="Q20" s="50">
        <f t="shared" si="7"/>
        <v>8277373</v>
      </c>
      <c r="R20" s="48">
        <f t="shared" si="7"/>
        <v>4194487</v>
      </c>
      <c r="S20" s="48">
        <f t="shared" si="7"/>
        <v>4226188</v>
      </c>
      <c r="T20" s="50">
        <f t="shared" si="7"/>
        <v>8420675</v>
      </c>
      <c r="U20" s="50">
        <f t="shared" si="7"/>
        <v>386930</v>
      </c>
      <c r="V20" s="50">
        <f t="shared" si="7"/>
        <v>8807605</v>
      </c>
      <c r="W20" s="87">
        <f t="shared" si="5"/>
        <v>6.405800487666799</v>
      </c>
    </row>
    <row r="21" spans="2:23" ht="13.5" thickTop="1">
      <c r="B21" s="4" t="s">
        <v>26</v>
      </c>
      <c r="C21" s="32">
        <f>+BKK!C21+DMK!C21+CNX!C21+HDY!C21+HKT!C21+CEI!C21</f>
        <v>8874</v>
      </c>
      <c r="D21" s="33">
        <f>+BKK!D21+DMK!D21+CNX!D21+HDY!D21+HKT!D21+CEI!D21</f>
        <v>8929</v>
      </c>
      <c r="E21" s="60">
        <f>C21+D21</f>
        <v>17803</v>
      </c>
      <c r="F21" s="32">
        <f>+BKK!F21+DMK!F21+CNX!F21+HDY!F21+HKT!F21+CEI!F21</f>
        <v>8965</v>
      </c>
      <c r="G21" s="33">
        <f>+BKK!G21+DMK!G21+CNX!G21+HDY!G21+HKT!G21+CEI!G21</f>
        <v>8987</v>
      </c>
      <c r="H21" s="61">
        <f>+BKK!H21+DMK!H21+CNX!H21+HDY!H21+HKT!H21+CEI!H21</f>
        <v>17952</v>
      </c>
      <c r="I21" s="66">
        <f>(H21-E21)/E21*100</f>
        <v>0.8369375947873953</v>
      </c>
      <c r="L21" s="4" t="s">
        <v>27</v>
      </c>
      <c r="M21" s="32">
        <f>+BKK!M21+DMK!M21+CNX!M21+HDY!M21+HKT!M21+CEI!M21</f>
        <v>1420395</v>
      </c>
      <c r="N21" s="39">
        <f>+BKK!N21+DMK!N21+CNX!N21+HDY!N21+HKT!N21+CEI!N21</f>
        <v>1378380</v>
      </c>
      <c r="O21" s="54">
        <f>SUM(M21:N21)</f>
        <v>2798775</v>
      </c>
      <c r="P21" s="62">
        <f>+BKK!P21+DMK!P21+CNX!P21+HDY!P21+HKT!P21+CEI!P21</f>
        <v>148344</v>
      </c>
      <c r="Q21" s="38">
        <f>O21+P21</f>
        <v>2947119</v>
      </c>
      <c r="R21" s="32">
        <f>+BKK!R21+DMK!R21+CNX!R21+HDY!R21+HKT!R21+CEI!R21</f>
        <v>1442361</v>
      </c>
      <c r="S21" s="39">
        <f>+BKK!S21+DMK!S21+CNX!S21+HDY!S21+HKT!S21+CEI!S21</f>
        <v>1394154</v>
      </c>
      <c r="T21" s="54">
        <f>+BKK!T21+DMK!T21+CNX!T21+HDY!T21+HKT!T21+CEI!T21</f>
        <v>2836515</v>
      </c>
      <c r="U21" s="62">
        <f>+BKK!U21+DMK!U21+CNX!U21+HDY!U21+HKT!U21+CEI!U21</f>
        <v>147674</v>
      </c>
      <c r="V21" s="34">
        <f>+BKK!V21+DMK!V21+CNX!V21+HDY!V21+HKT!V21+CEI!V21</f>
        <v>2984189</v>
      </c>
      <c r="W21" s="66">
        <f t="shared" si="5"/>
        <v>1.2578385874476057</v>
      </c>
    </row>
    <row r="22" spans="2:23" ht="12.75">
      <c r="B22" s="4" t="s">
        <v>28</v>
      </c>
      <c r="C22" s="32">
        <f>+BKK!C22+DMK!C22+CNX!C22+HDY!C22+HKT!C22+CEI!C22</f>
        <v>9040</v>
      </c>
      <c r="D22" s="33">
        <f>+BKK!D22+DMK!D22+CNX!D22+HDY!D22+HKT!D22+CEI!D22</f>
        <v>9101</v>
      </c>
      <c r="E22" s="36">
        <f>C22+D22</f>
        <v>18141</v>
      </c>
      <c r="F22" s="32">
        <f>+BKK!F22+DMK!F22+CNX!F22+HDY!F22+HKT!F22+CEI!F22</f>
        <v>8702</v>
      </c>
      <c r="G22" s="33">
        <f>+BKK!G22+DMK!G22+CNX!G22+HDY!G22+HKT!G22+CEI!G22</f>
        <v>8743</v>
      </c>
      <c r="H22" s="36">
        <f>+BKK!H22+DMK!H22+CNX!H22+HDY!H22+HKT!H22+CEI!H22</f>
        <v>17445</v>
      </c>
      <c r="I22" s="66">
        <f>(H22-E22)/E22*100</f>
        <v>-3.836613196626426</v>
      </c>
      <c r="L22" s="4" t="s">
        <v>28</v>
      </c>
      <c r="M22" s="32">
        <f>+BKK!M22+DMK!M22+CNX!M22+HDY!M22+HKT!M22+CEI!M22</f>
        <v>1428303</v>
      </c>
      <c r="N22" s="39">
        <f>+BKK!N22+DMK!N22+CNX!N22+HDY!N22+HKT!N22+CEI!N22</f>
        <v>1487330</v>
      </c>
      <c r="O22" s="54">
        <f>SUM(M22:N22)</f>
        <v>2915633</v>
      </c>
      <c r="P22" s="37">
        <f>+BKK!P22+DMK!P22+CNX!P22+HDY!P22+HKT!P22+CEI!P22</f>
        <v>142357</v>
      </c>
      <c r="Q22" s="38">
        <f>O22+P22</f>
        <v>3057990</v>
      </c>
      <c r="R22" s="32">
        <f>+BKK!R22+DMK!R22+CNX!R22+HDY!R22+HKT!R22+CEI!R22</f>
        <v>1345262</v>
      </c>
      <c r="S22" s="39">
        <f>+BKK!S22+DMK!S22+CNX!S22+HDY!S22+HKT!S22+CEI!S22</f>
        <v>1430864</v>
      </c>
      <c r="T22" s="54">
        <f>+BKK!T22+DMK!T22+CNX!T22+HDY!T22+HKT!T22+CEI!T22</f>
        <v>2776126</v>
      </c>
      <c r="U22" s="37">
        <f>+BKK!U22+DMK!U22+CNX!U22+HDY!U22+HKT!U22+CEI!U22</f>
        <v>129837</v>
      </c>
      <c r="V22" s="34">
        <f>+BKK!V22+DMK!V22+CNX!V22+HDY!V22+HKT!V22+CEI!V22</f>
        <v>2905963</v>
      </c>
      <c r="W22" s="66">
        <f t="shared" si="5"/>
        <v>-4.971468186619315</v>
      </c>
    </row>
    <row r="23" spans="2:23" ht="13.5" thickBot="1">
      <c r="B23" s="4" t="s">
        <v>29</v>
      </c>
      <c r="C23" s="32">
        <f>+BKK!C23+DMK!C23+CNX!C23+HDY!C23+HKT!C23+CEI!C23</f>
        <v>8756</v>
      </c>
      <c r="D23" s="63">
        <f>+BKK!D23+DMK!D23+CNX!D23+HDY!D23+HKT!D23+CEI!D23</f>
        <v>8809</v>
      </c>
      <c r="E23" s="64">
        <f>C23+D23</f>
        <v>17565</v>
      </c>
      <c r="F23" s="32">
        <f>+BKK!F23+DMK!F23+CNX!F23+HDY!F23+HKT!F23+CEI!F23</f>
        <v>7998</v>
      </c>
      <c r="G23" s="63">
        <f>+BKK!G23+DMK!G23+CNX!G23+HDY!G23+HKT!G23+CEI!G23</f>
        <v>8013</v>
      </c>
      <c r="H23" s="64">
        <f>+BKK!H23+DMK!H23+CNX!H23+HDY!H23+HKT!H23+CEI!H23</f>
        <v>16011</v>
      </c>
      <c r="I23" s="91">
        <f t="shared" si="0"/>
        <v>-8.847139197267293</v>
      </c>
      <c r="L23" s="4" t="s">
        <v>29</v>
      </c>
      <c r="M23" s="32">
        <f>+BKK!M23+DMK!M23+CNX!M23+HDY!M23+HKT!M23+CEI!M23</f>
        <v>1294417</v>
      </c>
      <c r="N23" s="39">
        <f>+BKK!N23+DMK!N23+CNX!N23+HDY!N23+HKT!N23+CEI!N23</f>
        <v>1313681</v>
      </c>
      <c r="O23" s="54">
        <f>SUM(M23:N23)</f>
        <v>2608098</v>
      </c>
      <c r="P23" s="55">
        <f>+BKK!P23+DMK!P23+CNX!P23+HDY!P23+HKT!P23+CEI!P23</f>
        <v>155585</v>
      </c>
      <c r="Q23" s="38">
        <f>O23+P23</f>
        <v>2763683</v>
      </c>
      <c r="R23" s="32">
        <f>+BKK!R23+DMK!R23+CNX!R23+HDY!R23+HKT!R23+CEI!R23</f>
        <v>1044887</v>
      </c>
      <c r="S23" s="39">
        <f>+BKK!S23+DMK!S23+CNX!S23+HDY!S23+HKT!S23+CEI!S23</f>
        <v>1041076</v>
      </c>
      <c r="T23" s="54">
        <f>+BKK!T23+DMK!T23+CNX!T23+HDY!T23+HKT!T23+CEI!T23</f>
        <v>2085963</v>
      </c>
      <c r="U23" s="55">
        <f>+BKK!U23+DMK!U23+CNX!U23+HDY!U23+HKT!U23+CEI!U23</f>
        <v>141607</v>
      </c>
      <c r="V23" s="34">
        <f>+BKK!V23+DMK!V23+CNX!V23+HDY!V23+HKT!V23+CEI!V23</f>
        <v>2227570</v>
      </c>
      <c r="W23" s="66">
        <f t="shared" si="5"/>
        <v>-19.398498308235784</v>
      </c>
    </row>
    <row r="24" spans="2:23" ht="14.25" thickBot="1" thickTop="1">
      <c r="B24" s="42" t="s">
        <v>30</v>
      </c>
      <c r="C24" s="43">
        <f aca="true" t="shared" si="8" ref="C24:H24">+C21+C22+C23</f>
        <v>26670</v>
      </c>
      <c r="D24" s="44">
        <f t="shared" si="8"/>
        <v>26839</v>
      </c>
      <c r="E24" s="43">
        <f t="shared" si="8"/>
        <v>53509</v>
      </c>
      <c r="F24" s="43">
        <f t="shared" si="8"/>
        <v>25665</v>
      </c>
      <c r="G24" s="44">
        <f t="shared" si="8"/>
        <v>25743</v>
      </c>
      <c r="H24" s="43">
        <f t="shared" si="8"/>
        <v>51408</v>
      </c>
      <c r="I24" s="67">
        <f t="shared" si="0"/>
        <v>-3.92644228073782</v>
      </c>
      <c r="L24" s="42" t="s">
        <v>30</v>
      </c>
      <c r="M24" s="43">
        <f aca="true" t="shared" si="9" ref="M24:V24">+M21+M22+M23</f>
        <v>4143115</v>
      </c>
      <c r="N24" s="44">
        <f t="shared" si="9"/>
        <v>4179391</v>
      </c>
      <c r="O24" s="43">
        <f t="shared" si="9"/>
        <v>8322506</v>
      </c>
      <c r="P24" s="43">
        <f t="shared" si="9"/>
        <v>446286</v>
      </c>
      <c r="Q24" s="43">
        <f t="shared" si="9"/>
        <v>8768792</v>
      </c>
      <c r="R24" s="43">
        <f t="shared" si="9"/>
        <v>3832510</v>
      </c>
      <c r="S24" s="44">
        <f t="shared" si="9"/>
        <v>3866094</v>
      </c>
      <c r="T24" s="43">
        <f t="shared" si="9"/>
        <v>7698604</v>
      </c>
      <c r="U24" s="43">
        <f t="shared" si="9"/>
        <v>419118</v>
      </c>
      <c r="V24" s="43">
        <f t="shared" si="9"/>
        <v>8117722</v>
      </c>
      <c r="W24" s="67">
        <f t="shared" si="5"/>
        <v>-7.424853959359511</v>
      </c>
    </row>
    <row r="25" spans="2:23" ht="14.25" thickBot="1" thickTop="1">
      <c r="B25" s="42" t="s">
        <v>69</v>
      </c>
      <c r="C25" s="83">
        <f aca="true" t="shared" si="10" ref="C25:H25">+C16+C20+C21+C22+C23</f>
        <v>80743</v>
      </c>
      <c r="D25" s="84">
        <f t="shared" si="10"/>
        <v>81040</v>
      </c>
      <c r="E25" s="85">
        <f t="shared" si="10"/>
        <v>161783</v>
      </c>
      <c r="F25" s="83">
        <f t="shared" si="10"/>
        <v>81760</v>
      </c>
      <c r="G25" s="84">
        <f t="shared" si="10"/>
        <v>82043</v>
      </c>
      <c r="H25" s="85">
        <f t="shared" si="10"/>
        <v>163803</v>
      </c>
      <c r="I25" s="67">
        <f>(H25-E25)/E25*100</f>
        <v>1.2485860689936519</v>
      </c>
      <c r="L25" s="42" t="s">
        <v>69</v>
      </c>
      <c r="M25" s="43">
        <f aca="true" t="shared" si="11" ref="M25:V25">+M16+M20+M21+M22+M23</f>
        <v>12402491</v>
      </c>
      <c r="N25" s="44">
        <f t="shared" si="11"/>
        <v>12661282</v>
      </c>
      <c r="O25" s="43">
        <f t="shared" si="11"/>
        <v>25063773</v>
      </c>
      <c r="P25" s="43">
        <f t="shared" si="11"/>
        <v>1285908</v>
      </c>
      <c r="Q25" s="43">
        <f t="shared" si="11"/>
        <v>26349681</v>
      </c>
      <c r="R25" s="43">
        <f t="shared" si="11"/>
        <v>12905394</v>
      </c>
      <c r="S25" s="44">
        <f t="shared" si="11"/>
        <v>13149162</v>
      </c>
      <c r="T25" s="43">
        <f t="shared" si="11"/>
        <v>26054556</v>
      </c>
      <c r="U25" s="43">
        <f t="shared" si="11"/>
        <v>1185578</v>
      </c>
      <c r="V25" s="45">
        <f t="shared" si="11"/>
        <v>27240134</v>
      </c>
      <c r="W25" s="67">
        <f t="shared" si="5"/>
        <v>3.3793691847730525</v>
      </c>
    </row>
    <row r="26" spans="2:23" ht="14.25" thickBot="1" thickTop="1">
      <c r="B26" s="42" t="s">
        <v>9</v>
      </c>
      <c r="C26" s="43">
        <f aca="true" t="shared" si="12" ref="C26:H26">+C16+C20+C24+C12</f>
        <v>107467</v>
      </c>
      <c r="D26" s="44">
        <f t="shared" si="12"/>
        <v>107776</v>
      </c>
      <c r="E26" s="43">
        <f t="shared" si="12"/>
        <v>215243</v>
      </c>
      <c r="F26" s="43">
        <f t="shared" si="12"/>
        <v>110134</v>
      </c>
      <c r="G26" s="44">
        <f t="shared" si="12"/>
        <v>110539</v>
      </c>
      <c r="H26" s="43">
        <f t="shared" si="12"/>
        <v>220673</v>
      </c>
      <c r="I26" s="67">
        <f t="shared" si="0"/>
        <v>2.5227301236277135</v>
      </c>
      <c r="L26" s="42" t="s">
        <v>9</v>
      </c>
      <c r="M26" s="43">
        <f aca="true" t="shared" si="13" ref="M26:V26">+M16+M20+M24+M12</f>
        <v>16707788</v>
      </c>
      <c r="N26" s="44">
        <f t="shared" si="13"/>
        <v>16748504</v>
      </c>
      <c r="O26" s="43">
        <f t="shared" si="13"/>
        <v>33456292</v>
      </c>
      <c r="P26" s="43">
        <f t="shared" si="13"/>
        <v>1744406</v>
      </c>
      <c r="Q26" s="43">
        <f t="shared" si="13"/>
        <v>35200698</v>
      </c>
      <c r="R26" s="43">
        <f t="shared" si="13"/>
        <v>17618004</v>
      </c>
      <c r="S26" s="44">
        <f t="shared" si="13"/>
        <v>17606973</v>
      </c>
      <c r="T26" s="43">
        <f t="shared" si="13"/>
        <v>35224977</v>
      </c>
      <c r="U26" s="43">
        <f t="shared" si="13"/>
        <v>1611959</v>
      </c>
      <c r="V26" s="43">
        <f t="shared" si="13"/>
        <v>36836936</v>
      </c>
      <c r="W26" s="67">
        <f t="shared" si="5"/>
        <v>4.648311235191984</v>
      </c>
    </row>
    <row r="27" spans="2:12" ht="13.5" thickTop="1">
      <c r="B27" s="68" t="s">
        <v>67</v>
      </c>
      <c r="L27" s="68" t="s">
        <v>67</v>
      </c>
    </row>
    <row r="28" spans="2:23" ht="12.75">
      <c r="B28" s="316" t="s">
        <v>31</v>
      </c>
      <c r="C28" s="316"/>
      <c r="D28" s="316"/>
      <c r="E28" s="316"/>
      <c r="F28" s="316"/>
      <c r="G28" s="316"/>
      <c r="H28" s="316"/>
      <c r="I28" s="316"/>
      <c r="L28" s="316" t="s">
        <v>32</v>
      </c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</row>
    <row r="29" spans="2:23" ht="15.75">
      <c r="B29" s="317" t="s">
        <v>33</v>
      </c>
      <c r="C29" s="317"/>
      <c r="D29" s="317"/>
      <c r="E29" s="317"/>
      <c r="F29" s="317"/>
      <c r="G29" s="317"/>
      <c r="H29" s="317"/>
      <c r="I29" s="317"/>
      <c r="L29" s="317" t="s">
        <v>34</v>
      </c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</row>
    <row r="30" ht="13.5" thickBot="1"/>
    <row r="31" spans="2:23" ht="17.25" thickBot="1" thickTop="1">
      <c r="B31" s="2"/>
      <c r="C31" s="318" t="s">
        <v>66</v>
      </c>
      <c r="D31" s="319"/>
      <c r="E31" s="320"/>
      <c r="F31" s="321" t="s">
        <v>65</v>
      </c>
      <c r="G31" s="322"/>
      <c r="H31" s="323"/>
      <c r="I31" s="3" t="s">
        <v>4</v>
      </c>
      <c r="L31" s="2"/>
      <c r="M31" s="324" t="s">
        <v>66</v>
      </c>
      <c r="N31" s="325"/>
      <c r="O31" s="325"/>
      <c r="P31" s="325"/>
      <c r="Q31" s="326"/>
      <c r="R31" s="327" t="s">
        <v>65</v>
      </c>
      <c r="S31" s="328"/>
      <c r="T31" s="328"/>
      <c r="U31" s="328"/>
      <c r="V31" s="329"/>
      <c r="W31" s="3" t="s">
        <v>4</v>
      </c>
    </row>
    <row r="32" spans="2:23" ht="13.5" thickTop="1">
      <c r="B32" s="4" t="s">
        <v>5</v>
      </c>
      <c r="C32" s="5"/>
      <c r="D32" s="6"/>
      <c r="E32" s="7"/>
      <c r="F32" s="5"/>
      <c r="G32" s="6"/>
      <c r="H32" s="7"/>
      <c r="I32" s="8" t="s">
        <v>6</v>
      </c>
      <c r="L32" s="4" t="s">
        <v>5</v>
      </c>
      <c r="M32" s="5"/>
      <c r="N32" s="9"/>
      <c r="O32" s="10"/>
      <c r="P32" s="11"/>
      <c r="Q32" s="12"/>
      <c r="R32" s="5"/>
      <c r="S32" s="9"/>
      <c r="T32" s="10"/>
      <c r="U32" s="11"/>
      <c r="V32" s="12"/>
      <c r="W32" s="8" t="s">
        <v>6</v>
      </c>
    </row>
    <row r="33" spans="2:23" ht="13.5" thickBot="1">
      <c r="B33" s="13"/>
      <c r="C33" s="14" t="s">
        <v>7</v>
      </c>
      <c r="D33" s="297" t="s">
        <v>8</v>
      </c>
      <c r="E33" s="15" t="s">
        <v>9</v>
      </c>
      <c r="F33" s="14" t="s">
        <v>7</v>
      </c>
      <c r="G33" s="297" t="s">
        <v>8</v>
      </c>
      <c r="H33" s="15" t="s">
        <v>9</v>
      </c>
      <c r="I33" s="16"/>
      <c r="L33" s="13"/>
      <c r="M33" s="17" t="s">
        <v>10</v>
      </c>
      <c r="N33" s="18" t="s">
        <v>11</v>
      </c>
      <c r="O33" s="19" t="s">
        <v>12</v>
      </c>
      <c r="P33" s="20" t="s">
        <v>13</v>
      </c>
      <c r="Q33" s="21" t="s">
        <v>9</v>
      </c>
      <c r="R33" s="17" t="s">
        <v>10</v>
      </c>
      <c r="S33" s="18" t="s">
        <v>11</v>
      </c>
      <c r="T33" s="19" t="s">
        <v>12</v>
      </c>
      <c r="U33" s="20" t="s">
        <v>13</v>
      </c>
      <c r="V33" s="21" t="s">
        <v>9</v>
      </c>
      <c r="W33" s="16"/>
    </row>
    <row r="34" spans="2:23" ht="5.25" customHeight="1" thickTop="1">
      <c r="B34" s="4"/>
      <c r="C34" s="22"/>
      <c r="D34" s="23"/>
      <c r="E34" s="24"/>
      <c r="F34" s="22"/>
      <c r="G34" s="23"/>
      <c r="H34" s="24"/>
      <c r="I34" s="25"/>
      <c r="L34" s="4"/>
      <c r="M34" s="26"/>
      <c r="N34" s="27"/>
      <c r="O34" s="28"/>
      <c r="P34" s="29"/>
      <c r="Q34" s="30"/>
      <c r="R34" s="26"/>
      <c r="S34" s="27"/>
      <c r="T34" s="28"/>
      <c r="U34" s="29"/>
      <c r="V34" s="31"/>
      <c r="W34" s="11"/>
    </row>
    <row r="35" spans="2:23" ht="12.75">
      <c r="B35" s="4" t="s">
        <v>14</v>
      </c>
      <c r="C35" s="32">
        <f>+BKK!C35+DMK!C35+CNX!C35+HDY!C35+HKT!C35+CEI!C35</f>
        <v>6539</v>
      </c>
      <c r="D35" s="33">
        <f>+BKK!D35+DMK!D35+CNX!D35+HDY!D35+HKT!D35+CEI!D35</f>
        <v>6556</v>
      </c>
      <c r="E35" s="92">
        <f>C35+D35</f>
        <v>13095</v>
      </c>
      <c r="F35" s="32">
        <f>+BKK!F35+DMK!F35+CNX!F35+HDY!F35+HKT!F35+CEI!F35</f>
        <v>7480</v>
      </c>
      <c r="G35" s="33">
        <f>+BKK!G35+DMK!G35+CNX!G35+HDY!G35+HKT!G35+CEI!G35</f>
        <v>7427</v>
      </c>
      <c r="H35" s="80">
        <f>F35+G35</f>
        <v>14907</v>
      </c>
      <c r="I35" s="66">
        <f aca="true" t="shared" si="14" ref="I35:I44">(H35-E35)/E35*100</f>
        <v>13.837342497136312</v>
      </c>
      <c r="L35" s="4" t="s">
        <v>14</v>
      </c>
      <c r="M35" s="32">
        <f>+BKK!M35+DMK!M35+CNX!M35+HDY!M35+HKT!M35+CEI!M35</f>
        <v>786920</v>
      </c>
      <c r="N35" s="39">
        <f>+BKK!N35+DMK!N35+CNX!N35+HDY!N35+HKT!N35+CEI!N35</f>
        <v>783180</v>
      </c>
      <c r="O35" s="36">
        <f>M35+N35</f>
        <v>1570100</v>
      </c>
      <c r="P35" s="37">
        <f>+BKK!P35+DMK!P35+CNX!P35+HDY!P35+HKT!P35+CEI!P35</f>
        <v>147</v>
      </c>
      <c r="Q35" s="38">
        <f>O35+P35</f>
        <v>1570247</v>
      </c>
      <c r="R35" s="32">
        <f>+BKK!R35+DMK!R35+CNX!R35+HDY!R35+HKT!R35+CEI!R35</f>
        <v>910487</v>
      </c>
      <c r="S35" s="39">
        <f>+BKK!S35+DMK!S35+CNX!S35+HDY!S35+HKT!S35+CEI!S35</f>
        <v>908229</v>
      </c>
      <c r="T35" s="36">
        <f>SUM(R35:S35)</f>
        <v>1818716</v>
      </c>
      <c r="U35" s="37">
        <f>+BKK!U35+DMK!U35+CNX!U35+HDY!U35+HKT!U35+CEI!U35</f>
        <v>940</v>
      </c>
      <c r="V35" s="34">
        <f>T35+U35</f>
        <v>1819656</v>
      </c>
      <c r="W35" s="66">
        <f aca="true" t="shared" si="15" ref="W35:W44">(V35-Q35)/Q35*100</f>
        <v>15.883424709615749</v>
      </c>
    </row>
    <row r="36" spans="2:23" ht="12.75">
      <c r="B36" s="4" t="s">
        <v>15</v>
      </c>
      <c r="C36" s="32">
        <f>+BKK!C36+DMK!C36+CNX!C36+HDY!C36+HKT!C36+CEI!C36</f>
        <v>6693</v>
      </c>
      <c r="D36" s="33">
        <f>+BKK!D36+DMK!D36+CNX!D36+HDY!D36+HKT!D36+CEI!D36</f>
        <v>6665</v>
      </c>
      <c r="E36" s="92">
        <f>C36+D36</f>
        <v>13358</v>
      </c>
      <c r="F36" s="32">
        <f>+BKK!F36+DMK!F36+CNX!F36+HDY!F36+HKT!F36+CEI!F36</f>
        <v>7717</v>
      </c>
      <c r="G36" s="33">
        <f>+BKK!G36+DMK!G36+CNX!G36+HDY!G36+HKT!G36+CEI!G36</f>
        <v>7679</v>
      </c>
      <c r="H36" s="80">
        <f>F36+G36</f>
        <v>15396</v>
      </c>
      <c r="I36" s="66">
        <f t="shared" si="14"/>
        <v>15.256774966312323</v>
      </c>
      <c r="L36" s="4" t="s">
        <v>15</v>
      </c>
      <c r="M36" s="32">
        <f>+BKK!M36+DMK!M36+CNX!M36+HDY!M36+HKT!M36+CEI!M36</f>
        <v>874041</v>
      </c>
      <c r="N36" s="39">
        <f>+BKK!N36+DMK!N36+CNX!N36+HDY!N36+HKT!N36+CEI!N36</f>
        <v>868789</v>
      </c>
      <c r="O36" s="36">
        <f>M36+N36</f>
        <v>1742830</v>
      </c>
      <c r="P36" s="37">
        <f>+BKK!P36+DMK!P36+CNX!P36+HDY!P36+HKT!P36+CEI!P36</f>
        <v>221</v>
      </c>
      <c r="Q36" s="38">
        <f>O36+P36</f>
        <v>1743051</v>
      </c>
      <c r="R36" s="32">
        <f>+BKK!R36+DMK!R36+CNX!R36+HDY!R36+HKT!R36+CEI!R36</f>
        <v>935007</v>
      </c>
      <c r="S36" s="39">
        <f>+BKK!S36+DMK!S36+CNX!S36+HDY!S36+HKT!S36+CEI!S36</f>
        <v>936150</v>
      </c>
      <c r="T36" s="36">
        <f>SUM(R36:S36)</f>
        <v>1871157</v>
      </c>
      <c r="U36" s="37">
        <f>+BKK!U36+DMK!U36+CNX!U36+HDY!U36+HKT!U36+CEI!U36</f>
        <v>1242</v>
      </c>
      <c r="V36" s="34">
        <f>T36+U36</f>
        <v>1872399</v>
      </c>
      <c r="W36" s="66">
        <f t="shared" si="15"/>
        <v>7.420781147539573</v>
      </c>
    </row>
    <row r="37" spans="2:23" ht="13.5" thickBot="1">
      <c r="B37" s="13" t="s">
        <v>16</v>
      </c>
      <c r="C37" s="40">
        <f>+BKK!C37+DMK!C37+CNX!C37+HDY!C37+HKT!C37+CEI!C37</f>
        <v>7557</v>
      </c>
      <c r="D37" s="41">
        <f>+BKK!D37+DMK!D37+CNX!D37+HDY!D37+HKT!D37+CEI!D37</f>
        <v>7559</v>
      </c>
      <c r="E37" s="93">
        <f>C37+D37</f>
        <v>15116</v>
      </c>
      <c r="F37" s="40">
        <f>+BKK!F37+DMK!F37+CNX!F37+HDY!F37+HKT!F37+CEI!F37</f>
        <v>8334</v>
      </c>
      <c r="G37" s="41">
        <f>+BKK!G37+DMK!G37+CNX!G37+HDY!G37+HKT!G37+CEI!G37</f>
        <v>8277</v>
      </c>
      <c r="H37" s="80">
        <f>F37+G37</f>
        <v>16611</v>
      </c>
      <c r="I37" s="66">
        <f t="shared" si="14"/>
        <v>9.89018258798624</v>
      </c>
      <c r="L37" s="13" t="s">
        <v>16</v>
      </c>
      <c r="M37" s="32">
        <f>+BKK!M37+DMK!M37+CNX!M37+HDY!M37+HKT!M37+CEI!M37</f>
        <v>999905</v>
      </c>
      <c r="N37" s="39">
        <f>+BKK!N37+DMK!N37+CNX!N37+HDY!N37+HKT!N37+CEI!N37</f>
        <v>1032945</v>
      </c>
      <c r="O37" s="36">
        <f>M37+N37</f>
        <v>2032850</v>
      </c>
      <c r="P37" s="37">
        <f>+BKK!P37+DMK!P37+CNX!P37+HDY!P37+HKT!P37+CEI!P37</f>
        <v>584</v>
      </c>
      <c r="Q37" s="38">
        <f>O37+P37</f>
        <v>2033434</v>
      </c>
      <c r="R37" s="32">
        <f>+BKK!R37+DMK!R37+CNX!R37+HDY!R37+HKT!R37+CEI!R37</f>
        <v>1002833</v>
      </c>
      <c r="S37" s="39">
        <f>+BKK!S37+DMK!S37+CNX!S37+HDY!S37+HKT!S37+CEI!S37</f>
        <v>1040742</v>
      </c>
      <c r="T37" s="36">
        <f>SUM(R37:S37)</f>
        <v>2043575</v>
      </c>
      <c r="U37" s="37">
        <f>+BKK!U37+DMK!U37+CNX!U37+HDY!U37+HKT!U37+CEI!U37</f>
        <v>353</v>
      </c>
      <c r="V37" s="34">
        <f>T37+U37</f>
        <v>2043928</v>
      </c>
      <c r="W37" s="66">
        <f t="shared" si="15"/>
        <v>0.516072810821497</v>
      </c>
    </row>
    <row r="38" spans="2:23" ht="14.25" thickBot="1" thickTop="1">
      <c r="B38" s="42" t="s">
        <v>17</v>
      </c>
      <c r="C38" s="83">
        <f aca="true" t="shared" si="16" ref="C38:H38">C37+C36+C35</f>
        <v>20789</v>
      </c>
      <c r="D38" s="84">
        <f t="shared" si="16"/>
        <v>20780</v>
      </c>
      <c r="E38" s="94">
        <f t="shared" si="16"/>
        <v>41569</v>
      </c>
      <c r="F38" s="83">
        <f t="shared" si="16"/>
        <v>23531</v>
      </c>
      <c r="G38" s="84">
        <f t="shared" si="16"/>
        <v>23383</v>
      </c>
      <c r="H38" s="85">
        <f t="shared" si="16"/>
        <v>46914</v>
      </c>
      <c r="I38" s="67">
        <f t="shared" si="14"/>
        <v>12.858139478938632</v>
      </c>
      <c r="L38" s="42" t="s">
        <v>17</v>
      </c>
      <c r="M38" s="43">
        <f>+M35+M36+M37</f>
        <v>2660866</v>
      </c>
      <c r="N38" s="44">
        <f>+N35+N36+N37</f>
        <v>2684914</v>
      </c>
      <c r="O38" s="43">
        <f>+O35+O36+O37</f>
        <v>5345780</v>
      </c>
      <c r="P38" s="43">
        <f>+P35+P36+P37</f>
        <v>952</v>
      </c>
      <c r="Q38" s="43">
        <f>Q37+Q35+Q36</f>
        <v>5346732</v>
      </c>
      <c r="R38" s="43">
        <f>+R35+R36+R37</f>
        <v>2848327</v>
      </c>
      <c r="S38" s="44">
        <f>+S35+S36+S37</f>
        <v>2885121</v>
      </c>
      <c r="T38" s="43">
        <f>+T35+T36+T37</f>
        <v>5733448</v>
      </c>
      <c r="U38" s="43">
        <f>+U35+U36+U37</f>
        <v>2535</v>
      </c>
      <c r="V38" s="45">
        <f>+V35+V36+V37</f>
        <v>5735983</v>
      </c>
      <c r="W38" s="67">
        <f t="shared" si="15"/>
        <v>7.2801666513301955</v>
      </c>
    </row>
    <row r="39" spans="2:23" ht="13.5" thickTop="1">
      <c r="B39" s="4" t="s">
        <v>18</v>
      </c>
      <c r="C39" s="32">
        <f>+BKK!C39+DMK!C39+CNX!C39+HDY!C39+HKT!C39+CEI!C39</f>
        <v>7616</v>
      </c>
      <c r="D39" s="33">
        <f>+BKK!D39+DMK!D39+CNX!D39+HDY!D39+HKT!D39+CEI!D39</f>
        <v>7615</v>
      </c>
      <c r="E39" s="92">
        <f>C39+D39</f>
        <v>15231</v>
      </c>
      <c r="F39" s="32">
        <f>+BKK!F39+DMK!F39+CNX!F39+HDY!F39+HKT!F39+CEI!F39</f>
        <v>8360</v>
      </c>
      <c r="G39" s="33">
        <f>+BKK!G39+DMK!G39+CNX!G39+HDY!G39+HKT!G39+CEI!G39</f>
        <v>8282</v>
      </c>
      <c r="H39" s="80">
        <f>F39+G39</f>
        <v>16642</v>
      </c>
      <c r="I39" s="66">
        <f t="shared" si="14"/>
        <v>9.264001050489135</v>
      </c>
      <c r="L39" s="4" t="s">
        <v>18</v>
      </c>
      <c r="M39" s="32">
        <f>+BKK!M39+DMK!M39+CNX!M39+HDY!M39+HKT!M39+CEI!M39</f>
        <v>1051146</v>
      </c>
      <c r="N39" s="39">
        <f>+BKK!N39+DMK!N39+CNX!N39+HDY!N39+HKT!N39+CEI!N39</f>
        <v>1028072</v>
      </c>
      <c r="O39" s="36">
        <f>M39+N39</f>
        <v>2079218</v>
      </c>
      <c r="P39" s="37">
        <f>+BKK!P39+DMK!P39+CNX!P39+HDY!P39+HKT!P39+CEI!P39</f>
        <v>7</v>
      </c>
      <c r="Q39" s="38">
        <f>O39+P39</f>
        <v>2079225</v>
      </c>
      <c r="R39" s="32">
        <f>+BKK!R39+DMK!R39+CNX!R39+HDY!R39+HKT!R39+CEI!R39</f>
        <v>1069481</v>
      </c>
      <c r="S39" s="39">
        <f>+BKK!S39+DMK!S39+CNX!S39+HDY!S39+HKT!S39+CEI!S39</f>
        <v>1044032</v>
      </c>
      <c r="T39" s="36">
        <f>R39+S39</f>
        <v>2113513</v>
      </c>
      <c r="U39" s="37">
        <f>+BKK!U39+DMK!U39+CNX!U39+HDY!U39+HKT!U39+CEI!U39</f>
        <v>366</v>
      </c>
      <c r="V39" s="34">
        <f>T39+U39</f>
        <v>2113879</v>
      </c>
      <c r="W39" s="66">
        <f t="shared" si="15"/>
        <v>1.6666786903774242</v>
      </c>
    </row>
    <row r="40" spans="2:23" ht="12.75">
      <c r="B40" s="4" t="s">
        <v>19</v>
      </c>
      <c r="C40" s="32">
        <f>+BKK!C40+DMK!C40+CNX!C40+HDY!C40+HKT!C40+CEI!C40</f>
        <v>6833</v>
      </c>
      <c r="D40" s="33">
        <f>+BKK!D40+DMK!D40+CNX!D40+HDY!D40+HKT!D40+CEI!D40</f>
        <v>6840</v>
      </c>
      <c r="E40" s="92">
        <f>C40+D40</f>
        <v>13673</v>
      </c>
      <c r="F40" s="32">
        <f>+BKK!F40+DMK!F40+CNX!F40+HDY!F40+HKT!F40+CEI!F40</f>
        <v>7733</v>
      </c>
      <c r="G40" s="33">
        <f>+BKK!G40+DMK!G40+CNX!G40+HDY!G40+HKT!G40+CEI!G40</f>
        <v>7686</v>
      </c>
      <c r="H40" s="34">
        <f>F40+G40</f>
        <v>15419</v>
      </c>
      <c r="I40" s="66">
        <f t="shared" si="14"/>
        <v>12.7696920939077</v>
      </c>
      <c r="L40" s="4" t="s">
        <v>19</v>
      </c>
      <c r="M40" s="32">
        <f>+BKK!M40+DMK!M40+CNX!M40+HDY!M40+HKT!M40+CEI!M40</f>
        <v>855999</v>
      </c>
      <c r="N40" s="39">
        <f>+BKK!N40+DMK!N40+CNX!N40+HDY!N40+HKT!N40+CEI!N40</f>
        <v>849915</v>
      </c>
      <c r="O40" s="36">
        <f>M40+N40</f>
        <v>1705914</v>
      </c>
      <c r="P40" s="37">
        <f>+BKK!P40+DMK!P40+CNX!P40+HDY!P40+HKT!P40+CEI!P40</f>
        <v>9</v>
      </c>
      <c r="Q40" s="38">
        <f>O40+P40</f>
        <v>1705923</v>
      </c>
      <c r="R40" s="32">
        <f>+BKK!R40+DMK!R40+CNX!R40+HDY!R40+HKT!R40+CEI!R40</f>
        <v>1009892</v>
      </c>
      <c r="S40" s="39">
        <f>+BKK!S40+DMK!S40+CNX!S40+HDY!S40+HKT!S40+CEI!S40</f>
        <v>1006206</v>
      </c>
      <c r="T40" s="36">
        <f>R40+S40</f>
        <v>2016098</v>
      </c>
      <c r="U40" s="37">
        <f>+BKK!U40+DMK!U40+CNX!U40+HDY!U40+HKT!U40+CEI!U40</f>
        <v>243</v>
      </c>
      <c r="V40" s="34">
        <f>T40+U40</f>
        <v>2016341</v>
      </c>
      <c r="W40" s="66">
        <f t="shared" si="15"/>
        <v>18.196483663096167</v>
      </c>
    </row>
    <row r="41" spans="2:23" ht="13.5" thickBot="1">
      <c r="B41" s="70" t="s">
        <v>20</v>
      </c>
      <c r="C41" s="73">
        <f>+BKK!C41+DMK!C41+CNX!C41+HDY!C41+HKT!C41+CEI!C41</f>
        <v>7905</v>
      </c>
      <c r="D41" s="240">
        <f>+BKK!D41+DMK!D41+CNX!D41+HDY!D41+HKT!D41+CEI!D41</f>
        <v>7896</v>
      </c>
      <c r="E41" s="95">
        <f>C41+D41</f>
        <v>15801</v>
      </c>
      <c r="F41" s="73">
        <f>+BKK!F41+DMK!F41+CNX!F41+HDY!F41+HKT!F41+CEI!F41</f>
        <v>8233</v>
      </c>
      <c r="G41" s="33">
        <f>+BKK!G41+DMK!G41+CNX!G41+HDY!G41+HKT!G41+CEI!G41</f>
        <v>8207</v>
      </c>
      <c r="H41" s="34">
        <f>F41+G41</f>
        <v>16440</v>
      </c>
      <c r="I41" s="66">
        <f t="shared" si="14"/>
        <v>4.044047845073097</v>
      </c>
      <c r="L41" s="96" t="s">
        <v>20</v>
      </c>
      <c r="M41" s="97">
        <f>+BKK!M41+DMK!M41+CNX!M41+HDY!M41+HKT!M41+CEI!M41</f>
        <v>878673</v>
      </c>
      <c r="N41" s="39">
        <f>+BKK!N41+DMK!N41+CNX!N41+HDY!N41+HKT!N41+CEI!N41</f>
        <v>862414</v>
      </c>
      <c r="O41" s="36">
        <f>M41+N41</f>
        <v>1741087</v>
      </c>
      <c r="P41" s="98">
        <f>+BKK!P41+DMK!P41+CNX!P41+HDY!P41+HKT!P41+CEI!P41</f>
        <v>39</v>
      </c>
      <c r="Q41" s="99">
        <f>O41+P41</f>
        <v>1741126</v>
      </c>
      <c r="R41" s="97">
        <f>+BKK!R41+DMK!R41+CNX!R41+HDY!R41+HKT!R41+CEI!R41</f>
        <v>1051886</v>
      </c>
      <c r="S41" s="39">
        <f>+BKK!S41+DMK!S41+CNX!S41+HDY!S41+HKT!S41+CEI!S41</f>
        <v>1038041</v>
      </c>
      <c r="T41" s="36">
        <f>R41+S41</f>
        <v>2089927</v>
      </c>
      <c r="U41" s="98">
        <f>+BKK!U41+DMK!U41+CNX!U41+HDY!U41+HKT!U41+CEI!U41</f>
        <v>366</v>
      </c>
      <c r="V41" s="34">
        <f>T41+U41</f>
        <v>2090293</v>
      </c>
      <c r="W41" s="66">
        <f t="shared" si="15"/>
        <v>20.05409143278545</v>
      </c>
    </row>
    <row r="42" spans="2:23" ht="14.25" thickBot="1" thickTop="1">
      <c r="B42" s="47" t="s">
        <v>21</v>
      </c>
      <c r="C42" s="48">
        <f aca="true" t="shared" si="17" ref="C42:H42">C41+C40+C39</f>
        <v>22354</v>
      </c>
      <c r="D42" s="49">
        <f t="shared" si="17"/>
        <v>22351</v>
      </c>
      <c r="E42" s="50">
        <f t="shared" si="17"/>
        <v>44705</v>
      </c>
      <c r="F42" s="48">
        <f t="shared" si="17"/>
        <v>24326</v>
      </c>
      <c r="G42" s="49">
        <f t="shared" si="17"/>
        <v>24175</v>
      </c>
      <c r="H42" s="48">
        <f t="shared" si="17"/>
        <v>48501</v>
      </c>
      <c r="I42" s="86">
        <f t="shared" si="14"/>
        <v>8.491220221451739</v>
      </c>
      <c r="L42" s="47" t="s">
        <v>21</v>
      </c>
      <c r="M42" s="48">
        <f aca="true" t="shared" si="18" ref="M42:V42">M40+M39+M41</f>
        <v>2785818</v>
      </c>
      <c r="N42" s="49">
        <f t="shared" si="18"/>
        <v>2740401</v>
      </c>
      <c r="O42" s="50">
        <f t="shared" si="18"/>
        <v>5526219</v>
      </c>
      <c r="P42" s="50">
        <f t="shared" si="18"/>
        <v>55</v>
      </c>
      <c r="Q42" s="50">
        <f t="shared" si="18"/>
        <v>5526274</v>
      </c>
      <c r="R42" s="48">
        <f t="shared" si="18"/>
        <v>3131259</v>
      </c>
      <c r="S42" s="49">
        <f t="shared" si="18"/>
        <v>3088279</v>
      </c>
      <c r="T42" s="50">
        <f t="shared" si="18"/>
        <v>6219538</v>
      </c>
      <c r="U42" s="50">
        <f t="shared" si="18"/>
        <v>975</v>
      </c>
      <c r="V42" s="50">
        <f t="shared" si="18"/>
        <v>6220513</v>
      </c>
      <c r="W42" s="87">
        <f t="shared" si="15"/>
        <v>12.562514996541974</v>
      </c>
    </row>
    <row r="43" spans="2:23" ht="13.5" thickTop="1">
      <c r="B43" s="4" t="s">
        <v>35</v>
      </c>
      <c r="C43" s="32">
        <f>+BKK!C43+DMK!C43+CNX!C43+HDY!C43+HKT!C43+CEI!C43</f>
        <v>7715</v>
      </c>
      <c r="D43" s="33">
        <f>+BKK!D43+DMK!D43+CNX!D43+HDY!D43+HKT!D43+CEI!D43</f>
        <v>7673</v>
      </c>
      <c r="E43" s="92">
        <f>C43+D43</f>
        <v>15388</v>
      </c>
      <c r="F43" s="32">
        <f>+BKK!F43+DMK!F43+CNX!F43+HDY!F43+HKT!F43+CEI!F43</f>
        <v>7694</v>
      </c>
      <c r="G43" s="33">
        <f>+BKK!G43+DMK!G43+CNX!G43+HDY!G43+HKT!G43+CEI!G43</f>
        <v>7669</v>
      </c>
      <c r="H43" s="34">
        <f>+BKK!H43+DMK!H43+CNX!H43+HDY!H43+HKT!H43+CEI!H43</f>
        <v>15363</v>
      </c>
      <c r="I43" s="66">
        <f t="shared" si="14"/>
        <v>-0.16246425786327007</v>
      </c>
      <c r="L43" s="4" t="s">
        <v>22</v>
      </c>
      <c r="M43" s="32">
        <f>+BKK!M43+DMK!M43+CNX!M43+HDY!M43+HKT!M43+CEI!M43</f>
        <v>892750</v>
      </c>
      <c r="N43" s="39">
        <f>+BKK!N43+DMK!N43+CNX!N43+HDY!N43+HKT!N43+CEI!N43</f>
        <v>884886</v>
      </c>
      <c r="O43" s="36">
        <f>SUM(M43:N43)</f>
        <v>1777636</v>
      </c>
      <c r="P43" s="37">
        <f>+BKK!P43+DMK!P43+CNX!P43+HDY!P43+HKT!P43+CEI!P43</f>
        <v>724</v>
      </c>
      <c r="Q43" s="38">
        <f>O43+P43</f>
        <v>1778360</v>
      </c>
      <c r="R43" s="32">
        <f>+BKK!R43+DMK!R43+CNX!R43+HDY!R43+HKT!R43+CEI!R43</f>
        <v>954625</v>
      </c>
      <c r="S43" s="39">
        <f>+BKK!S43+DMK!S43+CNX!S43+HDY!S43+HKT!S43+CEI!S43</f>
        <v>949552</v>
      </c>
      <c r="T43" s="36">
        <f>+BKK!T43+DMK!T43+CNX!T43+HDY!T43+HKT!T43+CEI!T43</f>
        <v>1904177</v>
      </c>
      <c r="U43" s="37">
        <f>+BKK!U43+DMK!U43+CNX!U43+HDY!U43+HKT!U43+CEI!U43</f>
        <v>537</v>
      </c>
      <c r="V43" s="38">
        <f>+BKK!V43+DMK!V43+CNX!V43+HDY!V43+HKT!V43+CEI!V43</f>
        <v>1904714</v>
      </c>
      <c r="W43" s="66">
        <f t="shared" si="15"/>
        <v>7.105085584471086</v>
      </c>
    </row>
    <row r="44" spans="2:23" ht="12.75">
      <c r="B44" s="4" t="s">
        <v>23</v>
      </c>
      <c r="C44" s="32">
        <f>+BKK!C44+DMK!C44+CNX!C44+HDY!C44+HKT!C44+CEI!C44</f>
        <v>7258</v>
      </c>
      <c r="D44" s="33">
        <f>+BKK!D44+DMK!D44+CNX!D44+HDY!D44+HKT!D44+CEI!D44</f>
        <v>7228</v>
      </c>
      <c r="E44" s="92">
        <f>C44+D44</f>
        <v>14486</v>
      </c>
      <c r="F44" s="32">
        <f>+BKK!F44+DMK!F44+CNX!F44+HDY!F44+HKT!F44+CEI!F44</f>
        <v>7531</v>
      </c>
      <c r="G44" s="33">
        <f>+BKK!G44+DMK!G44+CNX!G44+HDY!G44+HKT!G44+CEI!G44</f>
        <v>7502</v>
      </c>
      <c r="H44" s="34">
        <f>+BKK!H44+DMK!H44+CNX!H44+HDY!H44+HKT!H44+CEI!H44</f>
        <v>15033</v>
      </c>
      <c r="I44" s="66">
        <f t="shared" si="14"/>
        <v>3.776059643794008</v>
      </c>
      <c r="L44" s="4" t="s">
        <v>23</v>
      </c>
      <c r="M44" s="32">
        <f>+BKK!M44+DMK!M44+CNX!M44+HDY!M44+HKT!M44+CEI!M44</f>
        <v>764778</v>
      </c>
      <c r="N44" s="39">
        <f>+BKK!N44+DMK!N44+CNX!N44+HDY!N44+HKT!N44+CEI!N44</f>
        <v>755016</v>
      </c>
      <c r="O44" s="36">
        <f>SUM(M44:N44)</f>
        <v>1519794</v>
      </c>
      <c r="P44" s="37">
        <f>+BKK!P44+DMK!P44+CNX!P44+HDY!P44+HKT!P44+CEI!P44</f>
        <v>161</v>
      </c>
      <c r="Q44" s="38">
        <f>O44+P44</f>
        <v>1519955</v>
      </c>
      <c r="R44" s="32">
        <f>+BKK!R44+DMK!R44+CNX!R44+HDY!R44+HKT!R44+CEI!R44</f>
        <v>838999</v>
      </c>
      <c r="S44" s="39">
        <f>+BKK!S44+DMK!S44+CNX!S44+HDY!S44+HKT!S44+CEI!S44</f>
        <v>827501</v>
      </c>
      <c r="T44" s="36">
        <f>+BKK!T44+DMK!T44+CNX!T44+HDY!T44+HKT!T44+CEI!T44</f>
        <v>1666500</v>
      </c>
      <c r="U44" s="37">
        <f>+BKK!U44+DMK!U44+CNX!U44+HDY!U44+HKT!U44+CEI!U44</f>
        <v>1056</v>
      </c>
      <c r="V44" s="34">
        <f>+BKK!V44+DMK!V44+CNX!V44+HDY!V44+HKT!V44+CEI!V44</f>
        <v>1667556</v>
      </c>
      <c r="W44" s="66">
        <f t="shared" si="15"/>
        <v>9.710879598409164</v>
      </c>
    </row>
    <row r="45" spans="2:23" ht="13.5" thickBot="1">
      <c r="B45" s="4" t="s">
        <v>24</v>
      </c>
      <c r="C45" s="32">
        <f>+BKK!C45+DMK!C45+CNX!C45+HDY!C45+HKT!C45+CEI!C45</f>
        <v>7050</v>
      </c>
      <c r="D45" s="41">
        <f>+BKK!D45+DMK!D45+CNX!D45+HDY!D45+HKT!D45+CEI!D45</f>
        <v>6996</v>
      </c>
      <c r="E45" s="92">
        <f>C45+D45</f>
        <v>14046</v>
      </c>
      <c r="F45" s="32">
        <f>+BKK!F45+DMK!F45+CNX!F45+HDY!F45+HKT!F45+CEI!F45</f>
        <v>6532</v>
      </c>
      <c r="G45" s="41">
        <f>+BKK!G45+DMK!G45+CNX!G45+HDY!G45+HKT!G45+CEI!G45</f>
        <v>6526</v>
      </c>
      <c r="H45" s="34">
        <f>+BKK!H45+DMK!H45+CNX!H45+HDY!H45+HKT!H45+CEI!H45</f>
        <v>13058</v>
      </c>
      <c r="I45" s="91">
        <f aca="true" t="shared" si="19" ref="I45:I52">(H45-E45)/E45*100</f>
        <v>-7.0340310408657265</v>
      </c>
      <c r="L45" s="4" t="s">
        <v>24</v>
      </c>
      <c r="M45" s="32">
        <f>+BKK!M45+DMK!M45+CNX!M45+HDY!M45+HKT!M45+CEI!M45</f>
        <v>708197</v>
      </c>
      <c r="N45" s="39">
        <f>+BKK!N45+DMK!N45+CNX!N45+HDY!N45+HKT!N45+CEI!N45</f>
        <v>706624</v>
      </c>
      <c r="O45" s="54">
        <f>SUM(M45:N45)</f>
        <v>1414821</v>
      </c>
      <c r="P45" s="55">
        <f>+BKK!P45+DMK!P45+CNX!P45+HDY!P45+HKT!P45+CEI!P45</f>
        <v>91</v>
      </c>
      <c r="Q45" s="38">
        <f>O45+P45</f>
        <v>1414912</v>
      </c>
      <c r="R45" s="32">
        <f>+BKK!R45+DMK!R45+CNX!R45+HDY!R45+HKT!R45+CEI!R45</f>
        <v>717186</v>
      </c>
      <c r="S45" s="39">
        <f>+BKK!S45+DMK!S45+CNX!S45+HDY!S45+HKT!S45+CEI!S45</f>
        <v>722364</v>
      </c>
      <c r="T45" s="54">
        <f>+BKK!T45+DMK!T45+CNX!T45+HDY!T45+HKT!T45+CEI!T45</f>
        <v>1439550</v>
      </c>
      <c r="U45" s="55">
        <f>+BKK!U45+DMK!U45+CNX!U45+HDY!U45+HKT!U45+CEI!U45</f>
        <v>680</v>
      </c>
      <c r="V45" s="34">
        <f>+BKK!V45+DMK!V45+CNX!V45+HDY!V45+HKT!V45+CEI!V45</f>
        <v>1440230</v>
      </c>
      <c r="W45" s="66">
        <f aca="true" t="shared" si="20" ref="W45:W52">(V45-Q45)/Q45*100</f>
        <v>1.7893692328568844</v>
      </c>
    </row>
    <row r="46" spans="2:23" ht="14.25" thickBot="1" thickTop="1">
      <c r="B46" s="47" t="s">
        <v>25</v>
      </c>
      <c r="C46" s="48">
        <f aca="true" t="shared" si="21" ref="C46:H46">+C43+C44+C45</f>
        <v>22023</v>
      </c>
      <c r="D46" s="48">
        <f t="shared" si="21"/>
        <v>21897</v>
      </c>
      <c r="E46" s="52">
        <f t="shared" si="21"/>
        <v>43920</v>
      </c>
      <c r="F46" s="43">
        <f t="shared" si="21"/>
        <v>21757</v>
      </c>
      <c r="G46" s="56">
        <f t="shared" si="21"/>
        <v>21697</v>
      </c>
      <c r="H46" s="56">
        <f t="shared" si="21"/>
        <v>43454</v>
      </c>
      <c r="I46" s="67">
        <f t="shared" si="19"/>
        <v>-1.0610200364298725</v>
      </c>
      <c r="L46" s="47" t="s">
        <v>25</v>
      </c>
      <c r="M46" s="48">
        <f aca="true" t="shared" si="22" ref="M46:V46">+M43+M44+M45</f>
        <v>2365725</v>
      </c>
      <c r="N46" s="48">
        <f t="shared" si="22"/>
        <v>2346526</v>
      </c>
      <c r="O46" s="50">
        <f t="shared" si="22"/>
        <v>4712251</v>
      </c>
      <c r="P46" s="50">
        <f t="shared" si="22"/>
        <v>976</v>
      </c>
      <c r="Q46" s="50">
        <f t="shared" si="22"/>
        <v>4713227</v>
      </c>
      <c r="R46" s="48">
        <f t="shared" si="22"/>
        <v>2510810</v>
      </c>
      <c r="S46" s="48">
        <f t="shared" si="22"/>
        <v>2499417</v>
      </c>
      <c r="T46" s="50">
        <f t="shared" si="22"/>
        <v>5010227</v>
      </c>
      <c r="U46" s="50">
        <f t="shared" si="22"/>
        <v>2273</v>
      </c>
      <c r="V46" s="50">
        <f t="shared" si="22"/>
        <v>5012500</v>
      </c>
      <c r="W46" s="67">
        <f t="shared" si="20"/>
        <v>6.349641126981577</v>
      </c>
    </row>
    <row r="47" spans="2:23" ht="13.5" thickTop="1">
      <c r="B47" s="4" t="s">
        <v>26</v>
      </c>
      <c r="C47" s="32">
        <f>+BKK!C47+DMK!C47+CNX!C47+HDY!C47+HKT!C47+CEI!C47</f>
        <v>7565</v>
      </c>
      <c r="D47" s="33">
        <f>+BKK!D47+DMK!D47+CNX!D47+HDY!D47+HKT!D47+CEI!D47</f>
        <v>7511</v>
      </c>
      <c r="E47" s="100">
        <f>C47+D47</f>
        <v>15076</v>
      </c>
      <c r="F47" s="32">
        <f>+BKK!F47+DMK!F47+CNX!F47+HDY!F47+HKT!F47+CEI!F47</f>
        <v>6044</v>
      </c>
      <c r="G47" s="33">
        <f>+BKK!G47+DMK!G47+CNX!G47+HDY!G47+HKT!G47+CEI!G47</f>
        <v>6027</v>
      </c>
      <c r="H47" s="34">
        <f>+BKK!H47+DMK!H47+CNX!H47+HDY!H47+HKT!H47+CEI!H47</f>
        <v>12071</v>
      </c>
      <c r="I47" s="66">
        <f t="shared" si="19"/>
        <v>-19.932342796497746</v>
      </c>
      <c r="L47" s="4" t="s">
        <v>27</v>
      </c>
      <c r="M47" s="32">
        <f>+BKK!M47+DMK!M47+CNX!M47+HDY!M47+HKT!M47+CEI!M47</f>
        <v>866530</v>
      </c>
      <c r="N47" s="39">
        <f>+BKK!N47+DMK!N47+CNX!N47+HDY!N47+HKT!N47+CEI!N47</f>
        <v>872637</v>
      </c>
      <c r="O47" s="54">
        <f>SUM(M47:N47)</f>
        <v>1739167</v>
      </c>
      <c r="P47" s="62">
        <f>+BKK!P47+DMK!P47+CNX!P47+HDY!P47+HKT!P47+CEI!P47</f>
        <v>298</v>
      </c>
      <c r="Q47" s="38">
        <f>O47+P47</f>
        <v>1739465</v>
      </c>
      <c r="R47" s="32">
        <f>+BKK!R47+DMK!R47+CNX!R47+HDY!R47+HKT!R47+CEI!R47</f>
        <v>816473</v>
      </c>
      <c r="S47" s="39">
        <f>+BKK!S47+DMK!S47+CNX!S47+HDY!S47+HKT!S47+CEI!S47</f>
        <v>822411</v>
      </c>
      <c r="T47" s="54">
        <f>+BKK!T47+DMK!T47+CNX!T47+HDY!T47+HKT!T47+CEI!T47</f>
        <v>1638884</v>
      </c>
      <c r="U47" s="62">
        <f>+BKK!U47+DMK!U47+CNX!U47+HDY!U47+HKT!U47+CEI!U47</f>
        <v>761</v>
      </c>
      <c r="V47" s="34">
        <f>+BKK!V47+DMK!V47+CNX!V47+HDY!V47+HKT!V47+CEI!V47</f>
        <v>1639645</v>
      </c>
      <c r="W47" s="66">
        <f t="shared" si="20"/>
        <v>-5.738546047204169</v>
      </c>
    </row>
    <row r="48" spans="2:23" ht="12.75">
      <c r="B48" s="4" t="s">
        <v>28</v>
      </c>
      <c r="C48" s="32">
        <f>+BKK!C48+DMK!C48+CNX!C48+HDY!C48+HKT!C48+CEI!C48</f>
        <v>7780</v>
      </c>
      <c r="D48" s="33">
        <f>+BKK!D48+DMK!D48+CNX!D48+HDY!D48+HKT!D48+CEI!D48</f>
        <v>7710</v>
      </c>
      <c r="E48" s="92">
        <f>C48+D48</f>
        <v>15490</v>
      </c>
      <c r="F48" s="32">
        <f>+BKK!F48+DMK!F48+CNX!F48+HDY!F48+HKT!F48+CEI!F48</f>
        <v>5827</v>
      </c>
      <c r="G48" s="33">
        <f>+BKK!G48+DMK!G48+CNX!G48+HDY!G48+HKT!G48+CEI!G48</f>
        <v>5796</v>
      </c>
      <c r="H48" s="34">
        <f>+BKK!H48+DMK!H48+CNX!H48+HDY!H48+HKT!H48+CEI!H48</f>
        <v>11623</v>
      </c>
      <c r="I48" s="66">
        <f t="shared" si="19"/>
        <v>-24.96449322143318</v>
      </c>
      <c r="L48" s="4" t="s">
        <v>28</v>
      </c>
      <c r="M48" s="32">
        <f>+BKK!M48+DMK!M48+CNX!M48+HDY!M48+HKT!M48+CEI!M48</f>
        <v>957015</v>
      </c>
      <c r="N48" s="39">
        <f>+BKK!N48+DMK!N48+CNX!N48+HDY!N48+HKT!N48+CEI!N48</f>
        <v>940828</v>
      </c>
      <c r="O48" s="54">
        <f>SUM(M48:N48)</f>
        <v>1897843</v>
      </c>
      <c r="P48" s="37">
        <f>+BKK!P48+DMK!P48+CNX!P48+HDY!P48+HKT!P48+CEI!P48</f>
        <v>216</v>
      </c>
      <c r="Q48" s="38">
        <f>O48+P48</f>
        <v>1898059</v>
      </c>
      <c r="R48" s="32">
        <f>+BKK!R48+DMK!R48+CNX!R48+HDY!R48+HKT!R48+CEI!R48</f>
        <v>808107</v>
      </c>
      <c r="S48" s="39">
        <f>+BKK!S48+DMK!S48+CNX!S48+HDY!S48+HKT!S48+CEI!S48</f>
        <v>798086</v>
      </c>
      <c r="T48" s="54">
        <f>+BKK!T48+DMK!T48+CNX!T48+HDY!T48+HKT!T48+CEI!T48</f>
        <v>1606193</v>
      </c>
      <c r="U48" s="37">
        <f>+BKK!U48+DMK!U48+CNX!U48+HDY!U48+HKT!U48+CEI!U48</f>
        <v>390</v>
      </c>
      <c r="V48" s="34">
        <f>+BKK!V48+DMK!V48+CNX!V48+HDY!V48+HKT!V48+CEI!V48</f>
        <v>1606583</v>
      </c>
      <c r="W48" s="66">
        <f t="shared" si="20"/>
        <v>-15.356530013029099</v>
      </c>
    </row>
    <row r="49" spans="2:23" ht="13.5" thickBot="1">
      <c r="B49" s="4" t="s">
        <v>29</v>
      </c>
      <c r="C49" s="32">
        <f>+BKK!C49+DMK!C49+CNX!C49+HDY!C49+HKT!C49+CEI!C49</f>
        <v>7167</v>
      </c>
      <c r="D49" s="63">
        <f>+BKK!D49+DMK!D49+CNX!D49+HDY!D49+HKT!D49+CEI!D49</f>
        <v>7130</v>
      </c>
      <c r="E49" s="92">
        <f>C49+D49</f>
        <v>14297</v>
      </c>
      <c r="F49" s="32">
        <f>+BKK!F49+DMK!F49+CNX!F49+HDY!F49+HKT!F49+CEI!F49</f>
        <v>5422</v>
      </c>
      <c r="G49" s="63">
        <f>+BKK!G49+DMK!G49+CNX!G49+HDY!G49+HKT!G49+CEI!G49</f>
        <v>5399</v>
      </c>
      <c r="H49" s="34">
        <f>+BKK!H49+DMK!H49+CNX!H49+HDY!H49+HKT!H49+CEI!H49</f>
        <v>10821</v>
      </c>
      <c r="I49" s="66">
        <f t="shared" si="19"/>
        <v>-24.312792893614045</v>
      </c>
      <c r="L49" s="4" t="s">
        <v>29</v>
      </c>
      <c r="M49" s="32">
        <f>+BKK!M49+DMK!M49+CNX!M49+HDY!M49+HKT!M49+CEI!M49</f>
        <v>798024</v>
      </c>
      <c r="N49" s="39">
        <f>+BKK!N49+DMK!N49+CNX!N49+HDY!N49+HKT!N49+CEI!N49</f>
        <v>797249</v>
      </c>
      <c r="O49" s="54">
        <f>SUM(M49:N49)</f>
        <v>1595273</v>
      </c>
      <c r="P49" s="55">
        <f>+BKK!P49+DMK!P49+CNX!P49+HDY!P49+HKT!P49+CEI!P49</f>
        <v>387</v>
      </c>
      <c r="Q49" s="38">
        <f>O49+P49</f>
        <v>1595660</v>
      </c>
      <c r="R49" s="32">
        <f>+BKK!R49+DMK!R49+CNX!R49+HDY!R49+HKT!R49+CEI!R49</f>
        <v>624637</v>
      </c>
      <c r="S49" s="39">
        <f>+BKK!S49+DMK!S49+CNX!S49+HDY!S49+HKT!S49+CEI!S49</f>
        <v>627320</v>
      </c>
      <c r="T49" s="54">
        <f>+BKK!T49+DMK!T49+CNX!T49+HDY!T49+HKT!T49+CEI!T49</f>
        <v>1251957</v>
      </c>
      <c r="U49" s="55">
        <f>+BKK!U49+DMK!U49+CNX!U49+HDY!U49+HKT!U49+CEI!U49</f>
        <v>150</v>
      </c>
      <c r="V49" s="34">
        <f>+BKK!V49+DMK!V49+CNX!V49+HDY!V49+HKT!V49+CEI!V49</f>
        <v>1252107</v>
      </c>
      <c r="W49" s="66">
        <f t="shared" si="20"/>
        <v>-21.530463883283407</v>
      </c>
    </row>
    <row r="50" spans="2:23" ht="14.25" thickBot="1" thickTop="1">
      <c r="B50" s="42" t="s">
        <v>30</v>
      </c>
      <c r="C50" s="43">
        <f aca="true" t="shared" si="23" ref="C50:H50">+C47+C48+C49</f>
        <v>22512</v>
      </c>
      <c r="D50" s="44">
        <f t="shared" si="23"/>
        <v>22351</v>
      </c>
      <c r="E50" s="43">
        <f t="shared" si="23"/>
        <v>44863</v>
      </c>
      <c r="F50" s="43">
        <f t="shared" si="23"/>
        <v>17293</v>
      </c>
      <c r="G50" s="44">
        <f t="shared" si="23"/>
        <v>17222</v>
      </c>
      <c r="H50" s="43">
        <f t="shared" si="23"/>
        <v>34515</v>
      </c>
      <c r="I50" s="67">
        <f t="shared" si="19"/>
        <v>-23.06577803535207</v>
      </c>
      <c r="L50" s="42" t="s">
        <v>30</v>
      </c>
      <c r="M50" s="43">
        <f aca="true" t="shared" si="24" ref="M50:V50">+M47+M48+M49</f>
        <v>2621569</v>
      </c>
      <c r="N50" s="44">
        <f t="shared" si="24"/>
        <v>2610714</v>
      </c>
      <c r="O50" s="43">
        <f t="shared" si="24"/>
        <v>5232283</v>
      </c>
      <c r="P50" s="43">
        <f t="shared" si="24"/>
        <v>901</v>
      </c>
      <c r="Q50" s="43">
        <f t="shared" si="24"/>
        <v>5233184</v>
      </c>
      <c r="R50" s="43">
        <f t="shared" si="24"/>
        <v>2249217</v>
      </c>
      <c r="S50" s="44">
        <f t="shared" si="24"/>
        <v>2247817</v>
      </c>
      <c r="T50" s="43">
        <f t="shared" si="24"/>
        <v>4497034</v>
      </c>
      <c r="U50" s="43">
        <f t="shared" si="24"/>
        <v>1301</v>
      </c>
      <c r="V50" s="43">
        <f t="shared" si="24"/>
        <v>4498335</v>
      </c>
      <c r="W50" s="67">
        <f t="shared" si="20"/>
        <v>-14.042101328751292</v>
      </c>
    </row>
    <row r="51" spans="2:23" ht="14.25" thickBot="1" thickTop="1">
      <c r="B51" s="42" t="s">
        <v>69</v>
      </c>
      <c r="C51" s="83">
        <f aca="true" t="shared" si="25" ref="C51:H51">+C42+C46+C47+C48+C49</f>
        <v>66889</v>
      </c>
      <c r="D51" s="84">
        <f t="shared" si="25"/>
        <v>66599</v>
      </c>
      <c r="E51" s="85">
        <f t="shared" si="25"/>
        <v>133488</v>
      </c>
      <c r="F51" s="83">
        <f t="shared" si="25"/>
        <v>63376</v>
      </c>
      <c r="G51" s="84">
        <f t="shared" si="25"/>
        <v>63094</v>
      </c>
      <c r="H51" s="85">
        <f t="shared" si="25"/>
        <v>126470</v>
      </c>
      <c r="I51" s="67">
        <f t="shared" si="19"/>
        <v>-5.257401414359343</v>
      </c>
      <c r="L51" s="42" t="s">
        <v>69</v>
      </c>
      <c r="M51" s="43">
        <f aca="true" t="shared" si="26" ref="M51:V51">+M42+M46+M47+M48+M49</f>
        <v>7773112</v>
      </c>
      <c r="N51" s="44">
        <f t="shared" si="26"/>
        <v>7697641</v>
      </c>
      <c r="O51" s="43">
        <f t="shared" si="26"/>
        <v>15470753</v>
      </c>
      <c r="P51" s="43">
        <f t="shared" si="26"/>
        <v>1932</v>
      </c>
      <c r="Q51" s="43">
        <f t="shared" si="26"/>
        <v>15472685</v>
      </c>
      <c r="R51" s="43">
        <f t="shared" si="26"/>
        <v>7891286</v>
      </c>
      <c r="S51" s="44">
        <f t="shared" si="26"/>
        <v>7835513</v>
      </c>
      <c r="T51" s="43">
        <f t="shared" si="26"/>
        <v>15726799</v>
      </c>
      <c r="U51" s="43">
        <f t="shared" si="26"/>
        <v>4549</v>
      </c>
      <c r="V51" s="45">
        <f t="shared" si="26"/>
        <v>15731348</v>
      </c>
      <c r="W51" s="67">
        <f t="shared" si="20"/>
        <v>1.6717395849524501</v>
      </c>
    </row>
    <row r="52" spans="2:23" ht="14.25" thickBot="1" thickTop="1">
      <c r="B52" s="42" t="s">
        <v>9</v>
      </c>
      <c r="C52" s="43">
        <f aca="true" t="shared" si="27" ref="C52:H52">+C42+C46+C50+C38</f>
        <v>87678</v>
      </c>
      <c r="D52" s="44">
        <f t="shared" si="27"/>
        <v>87379</v>
      </c>
      <c r="E52" s="43">
        <f t="shared" si="27"/>
        <v>175057</v>
      </c>
      <c r="F52" s="43">
        <f t="shared" si="27"/>
        <v>86907</v>
      </c>
      <c r="G52" s="44">
        <f t="shared" si="27"/>
        <v>86477</v>
      </c>
      <c r="H52" s="43">
        <f t="shared" si="27"/>
        <v>173384</v>
      </c>
      <c r="I52" s="67">
        <f t="shared" si="19"/>
        <v>-0.9556887185316782</v>
      </c>
      <c r="L52" s="42" t="s">
        <v>9</v>
      </c>
      <c r="M52" s="43">
        <f aca="true" t="shared" si="28" ref="M52:V52">+M42+M46+M50+M38</f>
        <v>10433978</v>
      </c>
      <c r="N52" s="44">
        <f t="shared" si="28"/>
        <v>10382555</v>
      </c>
      <c r="O52" s="43">
        <f t="shared" si="28"/>
        <v>20816533</v>
      </c>
      <c r="P52" s="43">
        <f t="shared" si="28"/>
        <v>2884</v>
      </c>
      <c r="Q52" s="43">
        <f t="shared" si="28"/>
        <v>20819417</v>
      </c>
      <c r="R52" s="43">
        <f t="shared" si="28"/>
        <v>10739613</v>
      </c>
      <c r="S52" s="44">
        <f t="shared" si="28"/>
        <v>10720634</v>
      </c>
      <c r="T52" s="43">
        <f t="shared" si="28"/>
        <v>21460247</v>
      </c>
      <c r="U52" s="43">
        <f t="shared" si="28"/>
        <v>7084</v>
      </c>
      <c r="V52" s="43">
        <f t="shared" si="28"/>
        <v>21467331</v>
      </c>
      <c r="W52" s="67">
        <f t="shared" si="20"/>
        <v>3.1120660103018256</v>
      </c>
    </row>
    <row r="53" spans="2:12" ht="13.5" thickTop="1">
      <c r="B53" s="68" t="s">
        <v>67</v>
      </c>
      <c r="L53" s="68" t="s">
        <v>67</v>
      </c>
    </row>
    <row r="54" spans="2:23" ht="12.75">
      <c r="B54" s="316" t="s">
        <v>36</v>
      </c>
      <c r="C54" s="316"/>
      <c r="D54" s="316"/>
      <c r="E54" s="316"/>
      <c r="F54" s="316"/>
      <c r="G54" s="316"/>
      <c r="H54" s="316"/>
      <c r="I54" s="316"/>
      <c r="L54" s="316" t="s">
        <v>37</v>
      </c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</row>
    <row r="55" spans="2:23" ht="15.75">
      <c r="B55" s="317" t="s">
        <v>38</v>
      </c>
      <c r="C55" s="317"/>
      <c r="D55" s="317"/>
      <c r="E55" s="317"/>
      <c r="F55" s="317"/>
      <c r="G55" s="317"/>
      <c r="H55" s="317"/>
      <c r="I55" s="317"/>
      <c r="L55" s="317" t="s">
        <v>39</v>
      </c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</row>
    <row r="56" ht="13.5" thickBot="1"/>
    <row r="57" spans="2:23" ht="17.25" thickBot="1" thickTop="1">
      <c r="B57" s="2"/>
      <c r="C57" s="318" t="s">
        <v>66</v>
      </c>
      <c r="D57" s="319"/>
      <c r="E57" s="320"/>
      <c r="F57" s="321" t="s">
        <v>65</v>
      </c>
      <c r="G57" s="322"/>
      <c r="H57" s="323"/>
      <c r="I57" s="3" t="s">
        <v>4</v>
      </c>
      <c r="L57" s="2"/>
      <c r="M57" s="324" t="s">
        <v>66</v>
      </c>
      <c r="N57" s="325"/>
      <c r="O57" s="325"/>
      <c r="P57" s="325"/>
      <c r="Q57" s="326"/>
      <c r="R57" s="327" t="s">
        <v>65</v>
      </c>
      <c r="S57" s="328"/>
      <c r="T57" s="328"/>
      <c r="U57" s="328"/>
      <c r="V57" s="329"/>
      <c r="W57" s="3" t="s">
        <v>4</v>
      </c>
    </row>
    <row r="58" spans="2:23" ht="13.5" thickTop="1">
      <c r="B58" s="4" t="s">
        <v>5</v>
      </c>
      <c r="C58" s="5"/>
      <c r="D58" s="6"/>
      <c r="E58" s="7"/>
      <c r="F58" s="5"/>
      <c r="G58" s="6"/>
      <c r="H58" s="7"/>
      <c r="I58" s="8" t="s">
        <v>6</v>
      </c>
      <c r="L58" s="4" t="s">
        <v>5</v>
      </c>
      <c r="M58" s="5"/>
      <c r="N58" s="9"/>
      <c r="O58" s="10"/>
      <c r="P58" s="11"/>
      <c r="Q58" s="12"/>
      <c r="R58" s="5"/>
      <c r="S58" s="9"/>
      <c r="T58" s="10"/>
      <c r="U58" s="11"/>
      <c r="V58" s="12"/>
      <c r="W58" s="8" t="s">
        <v>6</v>
      </c>
    </row>
    <row r="59" spans="2:23" ht="13.5" thickBot="1">
      <c r="B59" s="13" t="s">
        <v>40</v>
      </c>
      <c r="C59" s="14" t="s">
        <v>7</v>
      </c>
      <c r="D59" s="297" t="s">
        <v>8</v>
      </c>
      <c r="E59" s="15" t="s">
        <v>9</v>
      </c>
      <c r="F59" s="14" t="s">
        <v>7</v>
      </c>
      <c r="G59" s="297" t="s">
        <v>8</v>
      </c>
      <c r="H59" s="15" t="s">
        <v>9</v>
      </c>
      <c r="I59" s="16"/>
      <c r="L59" s="13"/>
      <c r="M59" s="17" t="s">
        <v>10</v>
      </c>
      <c r="N59" s="18" t="s">
        <v>11</v>
      </c>
      <c r="O59" s="19" t="s">
        <v>12</v>
      </c>
      <c r="P59" s="20" t="s">
        <v>13</v>
      </c>
      <c r="Q59" s="21" t="s">
        <v>9</v>
      </c>
      <c r="R59" s="17" t="s">
        <v>10</v>
      </c>
      <c r="S59" s="18" t="s">
        <v>11</v>
      </c>
      <c r="T59" s="19" t="s">
        <v>12</v>
      </c>
      <c r="U59" s="20" t="s">
        <v>13</v>
      </c>
      <c r="V59" s="21" t="s">
        <v>9</v>
      </c>
      <c r="W59" s="16"/>
    </row>
    <row r="60" spans="2:23" ht="5.25" customHeight="1" thickTop="1">
      <c r="B60" s="4"/>
      <c r="C60" s="22"/>
      <c r="D60" s="23"/>
      <c r="E60" s="24"/>
      <c r="F60" s="22"/>
      <c r="G60" s="23"/>
      <c r="H60" s="24"/>
      <c r="I60" s="25"/>
      <c r="L60" s="4"/>
      <c r="M60" s="26"/>
      <c r="N60" s="27"/>
      <c r="O60" s="28"/>
      <c r="P60" s="29"/>
      <c r="Q60" s="30"/>
      <c r="R60" s="26"/>
      <c r="S60" s="27"/>
      <c r="T60" s="28"/>
      <c r="U60" s="29"/>
      <c r="V60" s="31"/>
      <c r="W60" s="11"/>
    </row>
    <row r="61" spans="2:23" ht="12.75">
      <c r="B61" s="4" t="s">
        <v>14</v>
      </c>
      <c r="C61" s="32">
        <f aca="true" t="shared" si="29" ref="C61:H63">+C9+C35</f>
        <v>14961</v>
      </c>
      <c r="D61" s="33">
        <f t="shared" si="29"/>
        <v>14949</v>
      </c>
      <c r="E61" s="38">
        <f t="shared" si="29"/>
        <v>29910</v>
      </c>
      <c r="F61" s="32">
        <f t="shared" si="29"/>
        <v>16602</v>
      </c>
      <c r="G61" s="33">
        <f t="shared" si="29"/>
        <v>16604</v>
      </c>
      <c r="H61" s="34">
        <f t="shared" si="29"/>
        <v>33206</v>
      </c>
      <c r="I61" s="66">
        <f aca="true" t="shared" si="30" ref="I61:I68">(H61-E61)/E61*100</f>
        <v>11.019725844199264</v>
      </c>
      <c r="L61" s="4" t="s">
        <v>14</v>
      </c>
      <c r="M61" s="32">
        <f aca="true" t="shared" si="31" ref="M61:V61">+M9+M35</f>
        <v>2055335</v>
      </c>
      <c r="N61" s="39">
        <f t="shared" si="31"/>
        <v>2010034</v>
      </c>
      <c r="O61" s="36">
        <f t="shared" si="31"/>
        <v>4065369</v>
      </c>
      <c r="P61" s="37">
        <f t="shared" si="31"/>
        <v>155942</v>
      </c>
      <c r="Q61" s="38">
        <f t="shared" si="31"/>
        <v>4221311</v>
      </c>
      <c r="R61" s="32">
        <f t="shared" si="31"/>
        <v>2335735</v>
      </c>
      <c r="S61" s="39">
        <f t="shared" si="31"/>
        <v>2286640</v>
      </c>
      <c r="T61" s="36">
        <f t="shared" si="31"/>
        <v>4622375</v>
      </c>
      <c r="U61" s="37">
        <f t="shared" si="31"/>
        <v>149958</v>
      </c>
      <c r="V61" s="34">
        <f t="shared" si="31"/>
        <v>4772333</v>
      </c>
      <c r="W61" s="66">
        <f aca="true" t="shared" si="32" ref="W61:W70">(V61-Q61)/Q61*100</f>
        <v>13.053338169113813</v>
      </c>
    </row>
    <row r="62" spans="2:23" ht="12.75">
      <c r="B62" s="4" t="s">
        <v>15</v>
      </c>
      <c r="C62" s="32">
        <f t="shared" si="29"/>
        <v>15491</v>
      </c>
      <c r="D62" s="33">
        <f t="shared" si="29"/>
        <v>15493</v>
      </c>
      <c r="E62" s="38">
        <f t="shared" si="29"/>
        <v>30984</v>
      </c>
      <c r="F62" s="32">
        <f t="shared" si="29"/>
        <v>17015</v>
      </c>
      <c r="G62" s="33">
        <f t="shared" si="29"/>
        <v>17007</v>
      </c>
      <c r="H62" s="34">
        <f t="shared" si="29"/>
        <v>34022</v>
      </c>
      <c r="I62" s="66">
        <f t="shared" si="30"/>
        <v>9.805060676478181</v>
      </c>
      <c r="L62" s="4" t="s">
        <v>15</v>
      </c>
      <c r="M62" s="32">
        <f aca="true" t="shared" si="33" ref="M62:V62">+M10+M36</f>
        <v>2305727</v>
      </c>
      <c r="N62" s="39">
        <f t="shared" si="33"/>
        <v>2222100</v>
      </c>
      <c r="O62" s="36">
        <f t="shared" si="33"/>
        <v>4527827</v>
      </c>
      <c r="P62" s="37">
        <f t="shared" si="33"/>
        <v>144492</v>
      </c>
      <c r="Q62" s="38">
        <f t="shared" si="33"/>
        <v>4672319</v>
      </c>
      <c r="R62" s="32">
        <f t="shared" si="33"/>
        <v>2512845</v>
      </c>
      <c r="S62" s="39">
        <f t="shared" si="33"/>
        <v>2421909</v>
      </c>
      <c r="T62" s="36">
        <f t="shared" si="33"/>
        <v>4934754</v>
      </c>
      <c r="U62" s="37">
        <f t="shared" si="33"/>
        <v>135051</v>
      </c>
      <c r="V62" s="34">
        <f t="shared" si="33"/>
        <v>5069805</v>
      </c>
      <c r="W62" s="66">
        <f t="shared" si="32"/>
        <v>8.507253036447212</v>
      </c>
    </row>
    <row r="63" spans="2:23" ht="13.5" thickBot="1">
      <c r="B63" s="13" t="s">
        <v>16</v>
      </c>
      <c r="C63" s="40">
        <f t="shared" si="29"/>
        <v>17061</v>
      </c>
      <c r="D63" s="41">
        <f t="shared" si="29"/>
        <v>17074</v>
      </c>
      <c r="E63" s="69">
        <f t="shared" si="29"/>
        <v>34135</v>
      </c>
      <c r="F63" s="40">
        <f t="shared" si="29"/>
        <v>18288</v>
      </c>
      <c r="G63" s="41">
        <f t="shared" si="29"/>
        <v>18268</v>
      </c>
      <c r="H63" s="34">
        <f t="shared" si="29"/>
        <v>36556</v>
      </c>
      <c r="I63" s="66">
        <f t="shared" si="30"/>
        <v>7.0924271275816615</v>
      </c>
      <c r="L63" s="13" t="s">
        <v>16</v>
      </c>
      <c r="M63" s="32">
        <f aca="true" t="shared" si="34" ref="M63:V63">+M11+M37</f>
        <v>2605101</v>
      </c>
      <c r="N63" s="39">
        <f t="shared" si="34"/>
        <v>2540002</v>
      </c>
      <c r="O63" s="36">
        <f t="shared" si="34"/>
        <v>5145103</v>
      </c>
      <c r="P63" s="37">
        <f t="shared" si="34"/>
        <v>159016</v>
      </c>
      <c r="Q63" s="38">
        <f t="shared" si="34"/>
        <v>5304119</v>
      </c>
      <c r="R63" s="32">
        <f t="shared" si="34"/>
        <v>2712357</v>
      </c>
      <c r="S63" s="39">
        <f t="shared" si="34"/>
        <v>2634383</v>
      </c>
      <c r="T63" s="36">
        <f t="shared" si="34"/>
        <v>5346740</v>
      </c>
      <c r="U63" s="37">
        <f t="shared" si="34"/>
        <v>143907</v>
      </c>
      <c r="V63" s="34">
        <f t="shared" si="34"/>
        <v>5490647</v>
      </c>
      <c r="W63" s="66">
        <f t="shared" si="32"/>
        <v>3.516663181953497</v>
      </c>
    </row>
    <row r="64" spans="2:23" ht="14.25" thickBot="1" thickTop="1">
      <c r="B64" s="42" t="s">
        <v>17</v>
      </c>
      <c r="C64" s="43">
        <f>C63+C61+C62</f>
        <v>47513</v>
      </c>
      <c r="D64" s="44">
        <f>D63+D61+D62</f>
        <v>47516</v>
      </c>
      <c r="E64" s="46">
        <f>+E61+E62+E63</f>
        <v>95029</v>
      </c>
      <c r="F64" s="43">
        <f>F63+F61+F62</f>
        <v>51905</v>
      </c>
      <c r="G64" s="44">
        <f>G63+G61+G62</f>
        <v>51879</v>
      </c>
      <c r="H64" s="45">
        <f>+H61+H62+H63</f>
        <v>103784</v>
      </c>
      <c r="I64" s="67">
        <f t="shared" si="30"/>
        <v>9.212977091203738</v>
      </c>
      <c r="L64" s="42" t="s">
        <v>17</v>
      </c>
      <c r="M64" s="43">
        <f aca="true" t="shared" si="35" ref="M64:V64">+M61+M62+M63</f>
        <v>6966163</v>
      </c>
      <c r="N64" s="44">
        <f t="shared" si="35"/>
        <v>6772136</v>
      </c>
      <c r="O64" s="43">
        <f t="shared" si="35"/>
        <v>13738299</v>
      </c>
      <c r="P64" s="43">
        <f t="shared" si="35"/>
        <v>459450</v>
      </c>
      <c r="Q64" s="43">
        <f t="shared" si="35"/>
        <v>14197749</v>
      </c>
      <c r="R64" s="43">
        <f t="shared" si="35"/>
        <v>7560937</v>
      </c>
      <c r="S64" s="44">
        <f t="shared" si="35"/>
        <v>7342932</v>
      </c>
      <c r="T64" s="43">
        <f t="shared" si="35"/>
        <v>14903869</v>
      </c>
      <c r="U64" s="43">
        <f t="shared" si="35"/>
        <v>428916</v>
      </c>
      <c r="V64" s="45">
        <f t="shared" si="35"/>
        <v>15332785</v>
      </c>
      <c r="W64" s="67">
        <f t="shared" si="32"/>
        <v>7.994478561355042</v>
      </c>
    </row>
    <row r="65" spans="2:23" ht="13.5" thickTop="1">
      <c r="B65" s="4" t="s">
        <v>18</v>
      </c>
      <c r="C65" s="32">
        <f aca="true" t="shared" si="36" ref="C65:H67">+C13+C39</f>
        <v>17164</v>
      </c>
      <c r="D65" s="33">
        <f t="shared" si="36"/>
        <v>17175</v>
      </c>
      <c r="E65" s="38">
        <f t="shared" si="36"/>
        <v>34339</v>
      </c>
      <c r="F65" s="32">
        <f t="shared" si="36"/>
        <v>18236</v>
      </c>
      <c r="G65" s="33">
        <f t="shared" si="36"/>
        <v>18234</v>
      </c>
      <c r="H65" s="34">
        <f t="shared" si="36"/>
        <v>36470</v>
      </c>
      <c r="I65" s="66">
        <f t="shared" si="30"/>
        <v>6.205771862896415</v>
      </c>
      <c r="L65" s="4" t="s">
        <v>18</v>
      </c>
      <c r="M65" s="32">
        <f aca="true" t="shared" si="37" ref="M65:V65">+M13+M39</f>
        <v>2552399</v>
      </c>
      <c r="N65" s="39">
        <f t="shared" si="37"/>
        <v>2545677</v>
      </c>
      <c r="O65" s="36">
        <f t="shared" si="37"/>
        <v>5098076</v>
      </c>
      <c r="P65" s="37">
        <f t="shared" si="37"/>
        <v>152168</v>
      </c>
      <c r="Q65" s="38">
        <f t="shared" si="37"/>
        <v>5250244</v>
      </c>
      <c r="R65" s="32">
        <f t="shared" si="37"/>
        <v>2727489</v>
      </c>
      <c r="S65" s="39">
        <f t="shared" si="37"/>
        <v>2701552</v>
      </c>
      <c r="T65" s="36">
        <f t="shared" si="37"/>
        <v>5429041</v>
      </c>
      <c r="U65" s="37">
        <f t="shared" si="37"/>
        <v>136691</v>
      </c>
      <c r="V65" s="34">
        <f t="shared" si="37"/>
        <v>5565732</v>
      </c>
      <c r="W65" s="66">
        <f t="shared" si="32"/>
        <v>6.009015961924817</v>
      </c>
    </row>
    <row r="66" spans="2:23" ht="12.75">
      <c r="B66" s="4" t="s">
        <v>19</v>
      </c>
      <c r="C66" s="32">
        <f t="shared" si="36"/>
        <v>15705</v>
      </c>
      <c r="D66" s="33">
        <f t="shared" si="36"/>
        <v>15715</v>
      </c>
      <c r="E66" s="38">
        <f t="shared" si="36"/>
        <v>31420</v>
      </c>
      <c r="F66" s="32">
        <f t="shared" si="36"/>
        <v>17073</v>
      </c>
      <c r="G66" s="33">
        <f t="shared" si="36"/>
        <v>17071</v>
      </c>
      <c r="H66" s="34">
        <f t="shared" si="36"/>
        <v>34144</v>
      </c>
      <c r="I66" s="66">
        <f t="shared" si="30"/>
        <v>8.669637173774666</v>
      </c>
      <c r="L66" s="4" t="s">
        <v>19</v>
      </c>
      <c r="M66" s="32">
        <f aca="true" t="shared" si="38" ref="M66:V66">+M14+M40</f>
        <v>2247294</v>
      </c>
      <c r="N66" s="39">
        <f t="shared" si="38"/>
        <v>2279290</v>
      </c>
      <c r="O66" s="36">
        <f t="shared" si="38"/>
        <v>4526584</v>
      </c>
      <c r="P66" s="37">
        <f t="shared" si="38"/>
        <v>129873</v>
      </c>
      <c r="Q66" s="38">
        <f t="shared" si="38"/>
        <v>4656457</v>
      </c>
      <c r="R66" s="32">
        <f t="shared" si="38"/>
        <v>2603884</v>
      </c>
      <c r="S66" s="39">
        <f t="shared" si="38"/>
        <v>2639879</v>
      </c>
      <c r="T66" s="36">
        <f t="shared" si="38"/>
        <v>5243763</v>
      </c>
      <c r="U66" s="37">
        <f t="shared" si="38"/>
        <v>111674</v>
      </c>
      <c r="V66" s="34">
        <f t="shared" si="38"/>
        <v>5355437</v>
      </c>
      <c r="W66" s="66">
        <f t="shared" si="32"/>
        <v>15.01098367277954</v>
      </c>
    </row>
    <row r="67" spans="2:23" ht="13.5" thickBot="1">
      <c r="B67" s="4" t="s">
        <v>20</v>
      </c>
      <c r="C67" s="73">
        <f t="shared" si="36"/>
        <v>17377</v>
      </c>
      <c r="D67" s="39">
        <f t="shared" si="36"/>
        <v>17361</v>
      </c>
      <c r="E67" s="74">
        <f t="shared" si="36"/>
        <v>34738</v>
      </c>
      <c r="F67" s="32">
        <f t="shared" si="36"/>
        <v>17992</v>
      </c>
      <c r="G67" s="33">
        <f t="shared" si="36"/>
        <v>18001</v>
      </c>
      <c r="H67" s="34">
        <f t="shared" si="36"/>
        <v>35993</v>
      </c>
      <c r="I67" s="66">
        <f t="shared" si="30"/>
        <v>3.612758362600035</v>
      </c>
      <c r="L67" s="4" t="s">
        <v>20</v>
      </c>
      <c r="M67" s="73">
        <f aca="true" t="shared" si="39" ref="M67:V67">+M15+M41</f>
        <v>2339023</v>
      </c>
      <c r="N67" s="105">
        <f t="shared" si="39"/>
        <v>2435808</v>
      </c>
      <c r="O67" s="36">
        <f t="shared" si="39"/>
        <v>4774831</v>
      </c>
      <c r="P67" s="37">
        <f t="shared" si="39"/>
        <v>148258</v>
      </c>
      <c r="Q67" s="38">
        <f t="shared" si="39"/>
        <v>4923089</v>
      </c>
      <c r="R67" s="32">
        <f t="shared" si="39"/>
        <v>2678283</v>
      </c>
      <c r="S67" s="39">
        <f t="shared" si="39"/>
        <v>2803728</v>
      </c>
      <c r="T67" s="36">
        <f t="shared" si="39"/>
        <v>5482011</v>
      </c>
      <c r="U67" s="37">
        <f t="shared" si="39"/>
        <v>132140</v>
      </c>
      <c r="V67" s="34">
        <f t="shared" si="39"/>
        <v>5614151</v>
      </c>
      <c r="W67" s="66">
        <f t="shared" si="32"/>
        <v>14.03716244008589</v>
      </c>
    </row>
    <row r="68" spans="2:23" ht="14.25" thickBot="1" thickTop="1">
      <c r="B68" s="47" t="s">
        <v>21</v>
      </c>
      <c r="C68" s="48">
        <f aca="true" t="shared" si="40" ref="C68:H68">C66+C65+C67</f>
        <v>50246</v>
      </c>
      <c r="D68" s="48">
        <f t="shared" si="40"/>
        <v>50251</v>
      </c>
      <c r="E68" s="48">
        <f t="shared" si="40"/>
        <v>100497</v>
      </c>
      <c r="F68" s="48">
        <f t="shared" si="40"/>
        <v>53301</v>
      </c>
      <c r="G68" s="48">
        <f t="shared" si="40"/>
        <v>53306</v>
      </c>
      <c r="H68" s="48">
        <f t="shared" si="40"/>
        <v>106607</v>
      </c>
      <c r="I68" s="86">
        <f t="shared" si="30"/>
        <v>6.079783476123665</v>
      </c>
      <c r="L68" s="47" t="s">
        <v>21</v>
      </c>
      <c r="M68" s="48">
        <f aca="true" t="shared" si="41" ref="M68:V68">M66+M65+M67</f>
        <v>7138716</v>
      </c>
      <c r="N68" s="52">
        <f t="shared" si="41"/>
        <v>7260775</v>
      </c>
      <c r="O68" s="52">
        <f t="shared" si="41"/>
        <v>14399491</v>
      </c>
      <c r="P68" s="50">
        <f t="shared" si="41"/>
        <v>430299</v>
      </c>
      <c r="Q68" s="52">
        <f t="shared" si="41"/>
        <v>14829790</v>
      </c>
      <c r="R68" s="48">
        <f t="shared" si="41"/>
        <v>8009656</v>
      </c>
      <c r="S68" s="52">
        <f t="shared" si="41"/>
        <v>8145159</v>
      </c>
      <c r="T68" s="52">
        <f t="shared" si="41"/>
        <v>16154815</v>
      </c>
      <c r="U68" s="50">
        <f t="shared" si="41"/>
        <v>380505</v>
      </c>
      <c r="V68" s="52">
        <f t="shared" si="41"/>
        <v>16535320</v>
      </c>
      <c r="W68" s="87">
        <f t="shared" si="32"/>
        <v>11.50070230259498</v>
      </c>
    </row>
    <row r="69" spans="2:23" ht="13.5" thickTop="1">
      <c r="B69" s="4" t="s">
        <v>22</v>
      </c>
      <c r="C69" s="32">
        <f aca="true" t="shared" si="42" ref="C69:H69">+C17+C43</f>
        <v>16632</v>
      </c>
      <c r="D69" s="33">
        <f t="shared" si="42"/>
        <v>16619</v>
      </c>
      <c r="E69" s="38">
        <f t="shared" si="42"/>
        <v>33251</v>
      </c>
      <c r="F69" s="32">
        <f t="shared" si="42"/>
        <v>16890</v>
      </c>
      <c r="G69" s="33">
        <f t="shared" si="42"/>
        <v>16889</v>
      </c>
      <c r="H69" s="38">
        <f t="shared" si="42"/>
        <v>33779</v>
      </c>
      <c r="I69" s="66">
        <f aca="true" t="shared" si="43" ref="I69:I78">(H69-E69)/E69*100</f>
        <v>1.5879221677543534</v>
      </c>
      <c r="L69" s="4" t="s">
        <v>22</v>
      </c>
      <c r="M69" s="32">
        <f aca="true" t="shared" si="44" ref="M69:V69">+M17+M43</f>
        <v>2288925</v>
      </c>
      <c r="N69" s="39">
        <f t="shared" si="44"/>
        <v>2322703</v>
      </c>
      <c r="O69" s="36">
        <f t="shared" si="44"/>
        <v>4611628</v>
      </c>
      <c r="P69" s="37">
        <f t="shared" si="44"/>
        <v>134342</v>
      </c>
      <c r="Q69" s="38">
        <f t="shared" si="44"/>
        <v>4745970</v>
      </c>
      <c r="R69" s="32">
        <f t="shared" si="44"/>
        <v>2445811</v>
      </c>
      <c r="S69" s="39">
        <f t="shared" si="44"/>
        <v>2473507</v>
      </c>
      <c r="T69" s="36">
        <f t="shared" si="44"/>
        <v>4919318</v>
      </c>
      <c r="U69" s="37">
        <f t="shared" si="44"/>
        <v>126612</v>
      </c>
      <c r="V69" s="34">
        <f t="shared" si="44"/>
        <v>5045930</v>
      </c>
      <c r="W69" s="66">
        <f t="shared" si="32"/>
        <v>6.320309652189121</v>
      </c>
    </row>
    <row r="70" spans="2:23" ht="12.75">
      <c r="B70" s="4" t="s">
        <v>23</v>
      </c>
      <c r="C70" s="32">
        <f aca="true" t="shared" si="45" ref="C70:E71">+C18+C44</f>
        <v>16062</v>
      </c>
      <c r="D70" s="33">
        <f t="shared" si="45"/>
        <v>16080</v>
      </c>
      <c r="E70" s="38">
        <f t="shared" si="45"/>
        <v>32142</v>
      </c>
      <c r="F70" s="32">
        <f>+BKK!F70+DMK!F70+CNX!F70+HDY!F70+HKT!F70+CEI!F70</f>
        <v>16687</v>
      </c>
      <c r="G70" s="33">
        <f>+BKK!G70+DMK!G70+CNX!G70+HDY!G70+HKT!G70+CEI!G70</f>
        <v>16669</v>
      </c>
      <c r="H70" s="34">
        <f>+BKK!H70+DMK!H70+CNX!H70+HDY!H70+HKT!H70+CEI!H70</f>
        <v>33356</v>
      </c>
      <c r="I70" s="66">
        <f t="shared" si="43"/>
        <v>3.7769896086117853</v>
      </c>
      <c r="L70" s="4" t="s">
        <v>23</v>
      </c>
      <c r="M70" s="32">
        <f aca="true" t="shared" si="46" ref="M70:Q71">+M18+M44</f>
        <v>2002282</v>
      </c>
      <c r="N70" s="39">
        <f t="shared" si="46"/>
        <v>2056057</v>
      </c>
      <c r="O70" s="36">
        <f t="shared" si="46"/>
        <v>4058339</v>
      </c>
      <c r="P70" s="37">
        <f t="shared" si="46"/>
        <v>132119</v>
      </c>
      <c r="Q70" s="38">
        <f t="shared" si="46"/>
        <v>4190458</v>
      </c>
      <c r="R70" s="32">
        <f>+BKK!R70+DMK!R70+CNX!R70+HDY!R70+HKT!R70+CEI!R70</f>
        <v>2200971</v>
      </c>
      <c r="S70" s="39">
        <f>+BKK!S70+DMK!S70+CNX!S70+HDY!S70+HKT!S70+CEI!S70</f>
        <v>2234387</v>
      </c>
      <c r="T70" s="36">
        <f>+BKK!T70+DMK!T70+CNX!T70+HDY!T70+HKT!T70+CEI!T70</f>
        <v>4435358</v>
      </c>
      <c r="U70" s="37">
        <f>+BKK!U70+DMK!U70+CNX!U70+HDY!U70+HKT!U70+CEI!U70</f>
        <v>127721</v>
      </c>
      <c r="V70" s="34">
        <f>+BKK!V70+DMK!V70+CNX!V70+HDY!V70+HKT!V70+CEI!V70</f>
        <v>4563079</v>
      </c>
      <c r="W70" s="66">
        <f t="shared" si="32"/>
        <v>8.892130645385302</v>
      </c>
    </row>
    <row r="71" spans="2:23" ht="13.5" thickBot="1">
      <c r="B71" s="4" t="s">
        <v>24</v>
      </c>
      <c r="C71" s="32">
        <f t="shared" si="45"/>
        <v>15510</v>
      </c>
      <c r="D71" s="33">
        <f t="shared" si="45"/>
        <v>15499</v>
      </c>
      <c r="E71" s="38">
        <f t="shared" si="45"/>
        <v>31009</v>
      </c>
      <c r="F71" s="32">
        <f>+BKK!F71+DMK!F71+CNX!F71+HDY!F71+HKT!F71+CEI!F71</f>
        <v>15300</v>
      </c>
      <c r="G71" s="33">
        <f>+BKK!G71+DMK!G71+CNX!G71+HDY!G71+HKT!G71+CEI!G71</f>
        <v>15308</v>
      </c>
      <c r="H71" s="34">
        <f>+BKK!H71+DMK!H71+CNX!H71+HDY!H71+HKT!H71+CEI!H71</f>
        <v>30608</v>
      </c>
      <c r="I71" s="66">
        <f t="shared" si="43"/>
        <v>-1.293172949788771</v>
      </c>
      <c r="L71" s="4" t="s">
        <v>24</v>
      </c>
      <c r="M71" s="32">
        <f t="shared" si="46"/>
        <v>1980996</v>
      </c>
      <c r="N71" s="39">
        <f t="shared" si="46"/>
        <v>1929283</v>
      </c>
      <c r="O71" s="36">
        <f t="shared" si="46"/>
        <v>3910279</v>
      </c>
      <c r="P71" s="37">
        <f t="shared" si="46"/>
        <v>143893</v>
      </c>
      <c r="Q71" s="38">
        <f t="shared" si="46"/>
        <v>4054172</v>
      </c>
      <c r="R71" s="32">
        <f>+BKK!R71+DMK!R71+CNX!R71+HDY!R71+HKT!R71+CEI!R71</f>
        <v>2058515</v>
      </c>
      <c r="S71" s="39">
        <f>+BKK!S71+DMK!S71+CNX!S71+HDY!S71+HKT!S71+CEI!S71</f>
        <v>2017711</v>
      </c>
      <c r="T71" s="54">
        <f>+BKK!T71+DMK!T71+CNX!T71+HDY!T71+HKT!T71+CEI!T71</f>
        <v>4076226</v>
      </c>
      <c r="U71" s="55">
        <f>+BKK!U71+DMK!U71+CNX!U71+HDY!U71+HKT!U71+CEI!U71</f>
        <v>134870</v>
      </c>
      <c r="V71" s="34">
        <f>+BKK!V71+DMK!V71+CNX!V71+HDY!V71+HKT!V71+CEI!V71</f>
        <v>4211096</v>
      </c>
      <c r="W71" s="66">
        <f aca="true" t="shared" si="47" ref="W71:W78">(V71-Q71)/Q71*100</f>
        <v>3.870679389034308</v>
      </c>
    </row>
    <row r="72" spans="2:23" ht="14.25" thickBot="1" thickTop="1">
      <c r="B72" s="47" t="s">
        <v>25</v>
      </c>
      <c r="C72" s="48">
        <f aca="true" t="shared" si="48" ref="C72:H72">+C69+C70+C71</f>
        <v>48204</v>
      </c>
      <c r="D72" s="48">
        <f t="shared" si="48"/>
        <v>48198</v>
      </c>
      <c r="E72" s="52">
        <f t="shared" si="48"/>
        <v>96402</v>
      </c>
      <c r="F72" s="43">
        <f t="shared" si="48"/>
        <v>48877</v>
      </c>
      <c r="G72" s="56">
        <f t="shared" si="48"/>
        <v>48866</v>
      </c>
      <c r="H72" s="56">
        <f t="shared" si="48"/>
        <v>97743</v>
      </c>
      <c r="I72" s="67">
        <f t="shared" si="43"/>
        <v>1.3910499782162196</v>
      </c>
      <c r="L72" s="47" t="s">
        <v>25</v>
      </c>
      <c r="M72" s="48">
        <f aca="true" t="shared" si="49" ref="M72:V72">+M69+M70+M71</f>
        <v>6272203</v>
      </c>
      <c r="N72" s="48">
        <f t="shared" si="49"/>
        <v>6308043</v>
      </c>
      <c r="O72" s="50">
        <f t="shared" si="49"/>
        <v>12580246</v>
      </c>
      <c r="P72" s="50">
        <f t="shared" si="49"/>
        <v>410354</v>
      </c>
      <c r="Q72" s="50">
        <f t="shared" si="49"/>
        <v>12990600</v>
      </c>
      <c r="R72" s="48">
        <f t="shared" si="49"/>
        <v>6705297</v>
      </c>
      <c r="S72" s="48">
        <f t="shared" si="49"/>
        <v>6725605</v>
      </c>
      <c r="T72" s="50">
        <f t="shared" si="49"/>
        <v>13430902</v>
      </c>
      <c r="U72" s="50">
        <f t="shared" si="49"/>
        <v>389203</v>
      </c>
      <c r="V72" s="50">
        <f t="shared" si="49"/>
        <v>13820105</v>
      </c>
      <c r="W72" s="67">
        <f t="shared" si="47"/>
        <v>6.38542484565763</v>
      </c>
    </row>
    <row r="73" spans="2:23" ht="13.5" thickTop="1">
      <c r="B73" s="4" t="s">
        <v>27</v>
      </c>
      <c r="C73" s="32">
        <f aca="true" t="shared" si="50" ref="C73:E75">+C21+C47</f>
        <v>16439</v>
      </c>
      <c r="D73" s="33">
        <f t="shared" si="50"/>
        <v>16440</v>
      </c>
      <c r="E73" s="72">
        <f t="shared" si="50"/>
        <v>32879</v>
      </c>
      <c r="F73" s="32">
        <f>+BKK!F73+DMK!F73+CNX!F73+HDY!F73+HKT!F73+CEI!F73</f>
        <v>15009</v>
      </c>
      <c r="G73" s="33">
        <f>+BKK!G73+DMK!G73+CNX!G73+HDY!G73+HKT!G73+CEI!G73</f>
        <v>15014</v>
      </c>
      <c r="H73" s="34">
        <f>+BKK!H73+DMK!H73+CNX!H73+HDY!H73+HKT!H73+CEI!H73</f>
        <v>30023</v>
      </c>
      <c r="I73" s="66">
        <f t="shared" si="43"/>
        <v>-8.686395571641475</v>
      </c>
      <c r="L73" s="4" t="s">
        <v>27</v>
      </c>
      <c r="M73" s="32">
        <f aca="true" t="shared" si="51" ref="M73:Q75">+M21+M47</f>
        <v>2286925</v>
      </c>
      <c r="N73" s="39">
        <f t="shared" si="51"/>
        <v>2251017</v>
      </c>
      <c r="O73" s="36">
        <f t="shared" si="51"/>
        <v>4537942</v>
      </c>
      <c r="P73" s="37">
        <f t="shared" si="51"/>
        <v>148642</v>
      </c>
      <c r="Q73" s="38">
        <f t="shared" si="51"/>
        <v>4686584</v>
      </c>
      <c r="R73" s="32">
        <f>+BKK!R73+DMK!R73+CNX!R73+HDY!R73+HKT!R73+CEI!R73</f>
        <v>2258834</v>
      </c>
      <c r="S73" s="39">
        <f>+BKK!S73+DMK!S73+CNX!S73+HDY!S73+HKT!S73+CEI!S73</f>
        <v>2216565</v>
      </c>
      <c r="T73" s="54">
        <f>+BKK!T73+DMK!T73+CNX!T73+HDY!T73+HKT!T73+CEI!T73</f>
        <v>4475399</v>
      </c>
      <c r="U73" s="62">
        <f>+BKK!U73+DMK!U73+CNX!U73+HDY!U73+HKT!U73+CEI!U73</f>
        <v>148435</v>
      </c>
      <c r="V73" s="34">
        <f>+BKK!V73+DMK!V73+CNX!V73+HDY!V73+HKT!V73+CEI!V73</f>
        <v>4623834</v>
      </c>
      <c r="W73" s="66">
        <f t="shared" si="47"/>
        <v>-1.3389283111110353</v>
      </c>
    </row>
    <row r="74" spans="2:23" ht="12.75">
      <c r="B74" s="4" t="s">
        <v>28</v>
      </c>
      <c r="C74" s="32">
        <f t="shared" si="50"/>
        <v>16820</v>
      </c>
      <c r="D74" s="33">
        <f t="shared" si="50"/>
        <v>16811</v>
      </c>
      <c r="E74" s="38">
        <f t="shared" si="50"/>
        <v>33631</v>
      </c>
      <c r="F74" s="32">
        <f>+BKK!F74+DMK!F74+CNX!F74+HDY!F74+HKT!F74+CEI!F74</f>
        <v>14529</v>
      </c>
      <c r="G74" s="33">
        <f>+BKK!G74+DMK!G74+CNX!G74+HDY!G74+HKT!G74+CEI!G74</f>
        <v>14539</v>
      </c>
      <c r="H74" s="34">
        <f>+BKK!H74+DMK!H74+CNX!H74+HDY!H74+HKT!H74+CEI!H74</f>
        <v>29068</v>
      </c>
      <c r="I74" s="66">
        <f t="shared" si="43"/>
        <v>-13.5678391959799</v>
      </c>
      <c r="L74" s="4" t="s">
        <v>28</v>
      </c>
      <c r="M74" s="32">
        <f t="shared" si="51"/>
        <v>2385318</v>
      </c>
      <c r="N74" s="39">
        <f t="shared" si="51"/>
        <v>2428158</v>
      </c>
      <c r="O74" s="36">
        <f t="shared" si="51"/>
        <v>4813476</v>
      </c>
      <c r="P74" s="37">
        <f t="shared" si="51"/>
        <v>142573</v>
      </c>
      <c r="Q74" s="38">
        <f t="shared" si="51"/>
        <v>4956049</v>
      </c>
      <c r="R74" s="32">
        <f>+BKK!R74+DMK!R74+CNX!R74+HDY!R74+HKT!R74+CEI!R74</f>
        <v>2153369</v>
      </c>
      <c r="S74" s="39">
        <f>+BKK!S74+DMK!S74+CNX!S74+HDY!S74+HKT!S74+CEI!S74</f>
        <v>2228950</v>
      </c>
      <c r="T74" s="36">
        <f>+BKK!T74+DMK!T74+CNX!T74+HDY!T74+HKT!T74+CEI!T74</f>
        <v>4382319</v>
      </c>
      <c r="U74" s="37">
        <f>+BKK!U74+DMK!U74+CNX!U74+HDY!U74+HKT!U74+CEI!U74</f>
        <v>130227</v>
      </c>
      <c r="V74" s="34">
        <f>+BKK!V74+DMK!V74+CNX!V74+HDY!V74+HKT!V74+CEI!V74</f>
        <v>4512546</v>
      </c>
      <c r="W74" s="66">
        <f t="shared" si="47"/>
        <v>-8.948721047753967</v>
      </c>
    </row>
    <row r="75" spans="2:23" ht="13.5" thickBot="1">
      <c r="B75" s="4" t="s">
        <v>29</v>
      </c>
      <c r="C75" s="32">
        <f t="shared" si="50"/>
        <v>15923</v>
      </c>
      <c r="D75" s="33">
        <f t="shared" si="50"/>
        <v>15939</v>
      </c>
      <c r="E75" s="38">
        <f t="shared" si="50"/>
        <v>31862</v>
      </c>
      <c r="F75" s="32">
        <f>+BKK!F75+DMK!F75+CNX!F75+HDY!F75+HKT!F75+CEI!F75</f>
        <v>13420</v>
      </c>
      <c r="G75" s="33">
        <f>+BKK!G75+DMK!G75+CNX!G75+HDY!G75+HKT!G75+CEI!G75</f>
        <v>13412</v>
      </c>
      <c r="H75" s="34">
        <f>+BKK!H75+DMK!H75+CNX!H75+HDY!H75+HKT!H75+CEI!H75</f>
        <v>26832</v>
      </c>
      <c r="I75" s="66">
        <f t="shared" si="43"/>
        <v>-15.786830707425773</v>
      </c>
      <c r="L75" s="4" t="s">
        <v>29</v>
      </c>
      <c r="M75" s="32">
        <f t="shared" si="51"/>
        <v>2092441</v>
      </c>
      <c r="N75" s="39">
        <f t="shared" si="51"/>
        <v>2110930</v>
      </c>
      <c r="O75" s="36">
        <f t="shared" si="51"/>
        <v>4203371</v>
      </c>
      <c r="P75" s="37">
        <f t="shared" si="51"/>
        <v>155972</v>
      </c>
      <c r="Q75" s="38">
        <f t="shared" si="51"/>
        <v>4359343</v>
      </c>
      <c r="R75" s="32">
        <f>+BKK!R75+DMK!R75+CNX!R75+HDY!R75+HKT!R75+CEI!R75</f>
        <v>1669524</v>
      </c>
      <c r="S75" s="39">
        <f>+BKK!S75+DMK!S75+CNX!S75+HDY!S75+HKT!S75+CEI!S75</f>
        <v>1668396</v>
      </c>
      <c r="T75" s="36">
        <f>+BKK!T75+DMK!T75+CNX!T75+HDY!T75+HKT!T75+CEI!T75</f>
        <v>3337920</v>
      </c>
      <c r="U75" s="37">
        <f>+BKK!U75+DMK!U75+CNX!U75+HDY!U75+HKT!U75+CEI!U75</f>
        <v>141757</v>
      </c>
      <c r="V75" s="34">
        <f>+BKK!V75+DMK!V75+CNX!V75+HDY!V75+HKT!V75+CEI!V75</f>
        <v>3479677</v>
      </c>
      <c r="W75" s="66">
        <f t="shared" si="47"/>
        <v>-20.178866402574883</v>
      </c>
    </row>
    <row r="76" spans="2:23" ht="14.25" thickBot="1" thickTop="1">
      <c r="B76" s="42" t="s">
        <v>30</v>
      </c>
      <c r="C76" s="43">
        <f aca="true" t="shared" si="52" ref="C76:H76">+C73+C74+C75</f>
        <v>49182</v>
      </c>
      <c r="D76" s="44">
        <f t="shared" si="52"/>
        <v>49190</v>
      </c>
      <c r="E76" s="43">
        <f t="shared" si="52"/>
        <v>98372</v>
      </c>
      <c r="F76" s="43">
        <f t="shared" si="52"/>
        <v>42958</v>
      </c>
      <c r="G76" s="44">
        <f t="shared" si="52"/>
        <v>42965</v>
      </c>
      <c r="H76" s="43">
        <f t="shared" si="52"/>
        <v>85923</v>
      </c>
      <c r="I76" s="67">
        <f t="shared" si="43"/>
        <v>-12.655023787256535</v>
      </c>
      <c r="L76" s="42" t="s">
        <v>30</v>
      </c>
      <c r="M76" s="43">
        <f aca="true" t="shared" si="53" ref="M76:V76">+M73+M74+M75</f>
        <v>6764684</v>
      </c>
      <c r="N76" s="44">
        <f t="shared" si="53"/>
        <v>6790105</v>
      </c>
      <c r="O76" s="43">
        <f t="shared" si="53"/>
        <v>13554789</v>
      </c>
      <c r="P76" s="43">
        <f t="shared" si="53"/>
        <v>447187</v>
      </c>
      <c r="Q76" s="43">
        <f t="shared" si="53"/>
        <v>14001976</v>
      </c>
      <c r="R76" s="43">
        <f t="shared" si="53"/>
        <v>6081727</v>
      </c>
      <c r="S76" s="44">
        <f t="shared" si="53"/>
        <v>6113911</v>
      </c>
      <c r="T76" s="43">
        <f t="shared" si="53"/>
        <v>12195638</v>
      </c>
      <c r="U76" s="43">
        <f t="shared" si="53"/>
        <v>420419</v>
      </c>
      <c r="V76" s="43">
        <f t="shared" si="53"/>
        <v>12616057</v>
      </c>
      <c r="W76" s="67">
        <f t="shared" si="47"/>
        <v>-9.898024393128512</v>
      </c>
    </row>
    <row r="77" spans="2:23" ht="14.25" thickBot="1" thickTop="1">
      <c r="B77" s="42" t="s">
        <v>69</v>
      </c>
      <c r="C77" s="83">
        <f aca="true" t="shared" si="54" ref="C77:H77">+C68+C72+C73+C74+C75</f>
        <v>147632</v>
      </c>
      <c r="D77" s="84">
        <f t="shared" si="54"/>
        <v>147639</v>
      </c>
      <c r="E77" s="85">
        <f t="shared" si="54"/>
        <v>295271</v>
      </c>
      <c r="F77" s="83">
        <f t="shared" si="54"/>
        <v>145136</v>
      </c>
      <c r="G77" s="84">
        <f t="shared" si="54"/>
        <v>145137</v>
      </c>
      <c r="H77" s="85">
        <f t="shared" si="54"/>
        <v>290273</v>
      </c>
      <c r="I77" s="67">
        <f t="shared" si="43"/>
        <v>-1.6926823155677326</v>
      </c>
      <c r="L77" s="42" t="s">
        <v>69</v>
      </c>
      <c r="M77" s="43">
        <f aca="true" t="shared" si="55" ref="M77:V77">+M68+M72+M73+M74+M75</f>
        <v>20175603</v>
      </c>
      <c r="N77" s="44">
        <f t="shared" si="55"/>
        <v>20358923</v>
      </c>
      <c r="O77" s="43">
        <f t="shared" si="55"/>
        <v>40534526</v>
      </c>
      <c r="P77" s="43">
        <f t="shared" si="55"/>
        <v>1287840</v>
      </c>
      <c r="Q77" s="43">
        <f t="shared" si="55"/>
        <v>41822366</v>
      </c>
      <c r="R77" s="43">
        <f t="shared" si="55"/>
        <v>20796680</v>
      </c>
      <c r="S77" s="44">
        <f t="shared" si="55"/>
        <v>20984675</v>
      </c>
      <c r="T77" s="43">
        <f t="shared" si="55"/>
        <v>41781355</v>
      </c>
      <c r="U77" s="43">
        <f t="shared" si="55"/>
        <v>1190127</v>
      </c>
      <c r="V77" s="45">
        <f t="shared" si="55"/>
        <v>42971482</v>
      </c>
      <c r="W77" s="67">
        <f t="shared" si="47"/>
        <v>2.747611170539706</v>
      </c>
    </row>
    <row r="78" spans="2:23" ht="14.25" thickBot="1" thickTop="1">
      <c r="B78" s="42" t="s">
        <v>9</v>
      </c>
      <c r="C78" s="43">
        <f aca="true" t="shared" si="56" ref="C78:H78">+C68+C72+C76+C64</f>
        <v>195145</v>
      </c>
      <c r="D78" s="44">
        <f t="shared" si="56"/>
        <v>195155</v>
      </c>
      <c r="E78" s="43">
        <f t="shared" si="56"/>
        <v>390300</v>
      </c>
      <c r="F78" s="43">
        <f t="shared" si="56"/>
        <v>197041</v>
      </c>
      <c r="G78" s="44">
        <f t="shared" si="56"/>
        <v>197016</v>
      </c>
      <c r="H78" s="43">
        <f t="shared" si="56"/>
        <v>394057</v>
      </c>
      <c r="I78" s="67">
        <f t="shared" si="43"/>
        <v>0.9625928772738919</v>
      </c>
      <c r="L78" s="42" t="s">
        <v>9</v>
      </c>
      <c r="M78" s="43">
        <f aca="true" t="shared" si="57" ref="M78:V78">+M68+M72+M76+M64</f>
        <v>27141766</v>
      </c>
      <c r="N78" s="44">
        <f t="shared" si="57"/>
        <v>27131059</v>
      </c>
      <c r="O78" s="43">
        <f t="shared" si="57"/>
        <v>54272825</v>
      </c>
      <c r="P78" s="43">
        <f t="shared" si="57"/>
        <v>1747290</v>
      </c>
      <c r="Q78" s="43">
        <f t="shared" si="57"/>
        <v>56020115</v>
      </c>
      <c r="R78" s="43">
        <f t="shared" si="57"/>
        <v>28357617</v>
      </c>
      <c r="S78" s="44">
        <f t="shared" si="57"/>
        <v>28327607</v>
      </c>
      <c r="T78" s="43">
        <f t="shared" si="57"/>
        <v>56685224</v>
      </c>
      <c r="U78" s="43">
        <f t="shared" si="57"/>
        <v>1619043</v>
      </c>
      <c r="V78" s="43">
        <f t="shared" si="57"/>
        <v>58304267</v>
      </c>
      <c r="W78" s="67">
        <f t="shared" si="47"/>
        <v>4.077378277427671</v>
      </c>
    </row>
    <row r="79" spans="2:12" ht="13.5" thickTop="1">
      <c r="B79" s="68" t="s">
        <v>67</v>
      </c>
      <c r="L79" s="68" t="s">
        <v>67</v>
      </c>
    </row>
    <row r="80" spans="12:23" ht="12.75">
      <c r="L80" s="316" t="s">
        <v>41</v>
      </c>
      <c r="M80" s="316"/>
      <c r="N80" s="316"/>
      <c r="O80" s="316"/>
      <c r="P80" s="316"/>
      <c r="Q80" s="316"/>
      <c r="R80" s="316"/>
      <c r="S80" s="316"/>
      <c r="T80" s="316"/>
      <c r="U80" s="316"/>
      <c r="V80" s="316"/>
      <c r="W80" s="316"/>
    </row>
    <row r="81" spans="12:23" ht="15.75">
      <c r="L81" s="317" t="s">
        <v>42</v>
      </c>
      <c r="M81" s="317"/>
      <c r="N81" s="317"/>
      <c r="O81" s="317"/>
      <c r="P81" s="317"/>
      <c r="Q81" s="317"/>
      <c r="R81" s="317"/>
      <c r="S81" s="317"/>
      <c r="T81" s="317"/>
      <c r="U81" s="317"/>
      <c r="V81" s="317"/>
      <c r="W81" s="317"/>
    </row>
    <row r="82" ht="13.5" thickBot="1">
      <c r="W82" s="75" t="s">
        <v>43</v>
      </c>
    </row>
    <row r="83" spans="12:23" ht="17.25" thickBot="1" thickTop="1">
      <c r="L83" s="2"/>
      <c r="M83" s="324" t="s">
        <v>66</v>
      </c>
      <c r="N83" s="325"/>
      <c r="O83" s="325"/>
      <c r="P83" s="325"/>
      <c r="Q83" s="326"/>
      <c r="R83" s="327" t="s">
        <v>65</v>
      </c>
      <c r="S83" s="328"/>
      <c r="T83" s="328"/>
      <c r="U83" s="328"/>
      <c r="V83" s="329"/>
      <c r="W83" s="3" t="s">
        <v>4</v>
      </c>
    </row>
    <row r="84" spans="12:23" ht="13.5" thickTop="1">
      <c r="L84" s="4" t="s">
        <v>5</v>
      </c>
      <c r="M84" s="5"/>
      <c r="N84" s="9"/>
      <c r="O84" s="10"/>
      <c r="P84" s="11"/>
      <c r="Q84" s="12"/>
      <c r="R84" s="5"/>
      <c r="S84" s="9"/>
      <c r="T84" s="10"/>
      <c r="U84" s="11"/>
      <c r="V84" s="12"/>
      <c r="W84" s="8" t="s">
        <v>6</v>
      </c>
    </row>
    <row r="85" spans="12:23" ht="13.5" thickBot="1">
      <c r="L85" s="13"/>
      <c r="M85" s="17" t="s">
        <v>44</v>
      </c>
      <c r="N85" s="18" t="s">
        <v>45</v>
      </c>
      <c r="O85" s="19" t="s">
        <v>46</v>
      </c>
      <c r="P85" s="20" t="s">
        <v>13</v>
      </c>
      <c r="Q85" s="21" t="s">
        <v>9</v>
      </c>
      <c r="R85" s="17" t="s">
        <v>44</v>
      </c>
      <c r="S85" s="18" t="s">
        <v>45</v>
      </c>
      <c r="T85" s="19" t="s">
        <v>46</v>
      </c>
      <c r="U85" s="20" t="s">
        <v>13</v>
      </c>
      <c r="V85" s="21" t="s">
        <v>9</v>
      </c>
      <c r="W85" s="16"/>
    </row>
    <row r="86" spans="12:23" ht="4.5" customHeight="1" thickTop="1">
      <c r="L86" s="4"/>
      <c r="M86" s="26"/>
      <c r="N86" s="27"/>
      <c r="O86" s="28"/>
      <c r="P86" s="29"/>
      <c r="Q86" s="30"/>
      <c r="R86" s="26"/>
      <c r="S86" s="27"/>
      <c r="T86" s="28"/>
      <c r="U86" s="270"/>
      <c r="V86" s="152"/>
      <c r="W86" s="11"/>
    </row>
    <row r="87" spans="1:23" ht="12.75">
      <c r="A87" s="76"/>
      <c r="B87" s="76"/>
      <c r="C87" s="76"/>
      <c r="D87" s="76"/>
      <c r="E87" s="76"/>
      <c r="F87" s="76"/>
      <c r="G87" s="76"/>
      <c r="H87" s="76"/>
      <c r="I87" s="76"/>
      <c r="J87" s="76"/>
      <c r="L87" s="4" t="s">
        <v>14</v>
      </c>
      <c r="M87" s="32">
        <f>+BKK!M87+DMK!M87+CNX!M87+HDY!M87+HKT!M87+CEI!M87</f>
        <v>35207</v>
      </c>
      <c r="N87" s="39">
        <f>+BKK!N87+DMK!N87+CNX!N87+HDY!N87+HKT!N87+CEI!N87</f>
        <v>53478</v>
      </c>
      <c r="O87" s="36">
        <f>M87+N87</f>
        <v>88685</v>
      </c>
      <c r="P87" s="37">
        <f>+BKK!P87+DMK!P87+CNX!P87+HDY!P87+HKT!P87+CEI!P87</f>
        <v>4444</v>
      </c>
      <c r="Q87" s="38">
        <f>O87+P87</f>
        <v>93129</v>
      </c>
      <c r="R87" s="32">
        <f>+BKK!R87+DMK!R87+CNX!R87+HDY!R87+HKT!R87+CEI!R87</f>
        <v>43570</v>
      </c>
      <c r="S87" s="33">
        <f>+BKK!S87+DMK!S87+CNX!S87+HDY!S87+HKT!S87+CEI!S87</f>
        <v>62013</v>
      </c>
      <c r="T87" s="36">
        <f>R87+S87</f>
        <v>105583</v>
      </c>
      <c r="U87" s="143">
        <f>+BKK!U87+DMK!U87+CNX!U87+HDY!U87+HKT!U87+CEI!U87</f>
        <v>4681</v>
      </c>
      <c r="V87" s="36">
        <f>T87+U87</f>
        <v>110264</v>
      </c>
      <c r="W87" s="66">
        <f aca="true" t="shared" si="58" ref="W87:W96">(V87-Q87)/Q87*100</f>
        <v>18.399209698375373</v>
      </c>
    </row>
    <row r="88" spans="1:23" ht="12.75">
      <c r="A88" s="76"/>
      <c r="B88" s="76"/>
      <c r="C88" s="76"/>
      <c r="D88" s="76"/>
      <c r="E88" s="76"/>
      <c r="F88" s="76"/>
      <c r="G88" s="76"/>
      <c r="H88" s="76"/>
      <c r="I88" s="76"/>
      <c r="J88" s="76"/>
      <c r="L88" s="4" t="s">
        <v>15</v>
      </c>
      <c r="M88" s="32">
        <f>+BKK!M88+DMK!M88+CNX!M88+HDY!M88+HKT!M88+CEI!M88</f>
        <v>38218</v>
      </c>
      <c r="N88" s="39">
        <f>+BKK!N88+DMK!N88+CNX!N88+HDY!N88+HKT!N88+CEI!N88</f>
        <v>57780</v>
      </c>
      <c r="O88" s="36">
        <f>M88+N88</f>
        <v>95998</v>
      </c>
      <c r="P88" s="37">
        <f>+BKK!P88+DMK!P88+CNX!P88+HDY!P88+HKT!P88+CEI!P88</f>
        <v>4719</v>
      </c>
      <c r="Q88" s="38">
        <f>O88+P88</f>
        <v>100717</v>
      </c>
      <c r="R88" s="32">
        <f>+BKK!R88+DMK!R88+CNX!R88+HDY!R88+HKT!R88+CEI!R88</f>
        <v>42225</v>
      </c>
      <c r="S88" s="33">
        <f>+BKK!S88+DMK!S88+CNX!S88+HDY!S88+HKT!S88+CEI!S88</f>
        <v>65428</v>
      </c>
      <c r="T88" s="36">
        <f>R88+S88</f>
        <v>107653</v>
      </c>
      <c r="U88" s="143">
        <f>+BKK!U88+DMK!U88+CNX!U88+HDY!U88+HKT!U88+CEI!U88</f>
        <v>4555</v>
      </c>
      <c r="V88" s="36">
        <f>T88+U88</f>
        <v>112208</v>
      </c>
      <c r="W88" s="66">
        <f t="shared" si="58"/>
        <v>11.409196064219545</v>
      </c>
    </row>
    <row r="89" spans="1:23" ht="13.5" thickBot="1">
      <c r="A89" s="76"/>
      <c r="B89" s="76"/>
      <c r="C89" s="76"/>
      <c r="D89" s="76"/>
      <c r="E89" s="76"/>
      <c r="F89" s="76"/>
      <c r="G89" s="76"/>
      <c r="H89" s="76"/>
      <c r="I89" s="76"/>
      <c r="J89" s="76"/>
      <c r="L89" s="13" t="s">
        <v>16</v>
      </c>
      <c r="M89" s="32">
        <f>+BKK!M89+DMK!M89+CNX!M89+HDY!M89+HKT!M89+CEI!M89</f>
        <v>38254</v>
      </c>
      <c r="N89" s="39">
        <f>+BKK!N89+DMK!N89+CNX!N89+HDY!N89+HKT!N89+CEI!N89</f>
        <v>60922</v>
      </c>
      <c r="O89" s="36">
        <f>M89+N89</f>
        <v>99176</v>
      </c>
      <c r="P89" s="37">
        <f>+BKK!P89+DMK!P89+CNX!P89+HDY!P89+HKT!P89+CEI!P89</f>
        <v>4870</v>
      </c>
      <c r="Q89" s="38">
        <f>O89+P89</f>
        <v>104046</v>
      </c>
      <c r="R89" s="40">
        <f>+BKK!R89+DMK!R89+CNX!R89+HDY!R89+HKT!R89+CEI!R89</f>
        <v>41359</v>
      </c>
      <c r="S89" s="41">
        <f>+BKK!S89+DMK!S89+CNX!S89+HDY!S89+HKT!S89+CEI!S89</f>
        <v>65754</v>
      </c>
      <c r="T89" s="36">
        <f>R89+S89</f>
        <v>107113</v>
      </c>
      <c r="U89" s="143">
        <f>+BKK!U89+DMK!U89+CNX!U89+HDY!U89+HKT!U89+CEI!U89</f>
        <v>4261</v>
      </c>
      <c r="V89" s="36">
        <f>T89+U89</f>
        <v>111374</v>
      </c>
      <c r="W89" s="66">
        <f t="shared" si="58"/>
        <v>7.043038655979086</v>
      </c>
    </row>
    <row r="90" spans="1:23" ht="14.25" thickBot="1" thickTop="1">
      <c r="A90" s="76"/>
      <c r="B90" s="76"/>
      <c r="C90" s="76"/>
      <c r="D90" s="76"/>
      <c r="E90" s="76"/>
      <c r="F90" s="76"/>
      <c r="G90" s="76"/>
      <c r="H90" s="76"/>
      <c r="I90" s="76"/>
      <c r="J90" s="76"/>
      <c r="L90" s="42" t="s">
        <v>17</v>
      </c>
      <c r="M90" s="43">
        <f aca="true" t="shared" si="59" ref="M90:V90">M89+M88+M87</f>
        <v>111679</v>
      </c>
      <c r="N90" s="44">
        <f t="shared" si="59"/>
        <v>172180</v>
      </c>
      <c r="O90" s="43">
        <f t="shared" si="59"/>
        <v>283859</v>
      </c>
      <c r="P90" s="43">
        <f t="shared" si="59"/>
        <v>14033</v>
      </c>
      <c r="Q90" s="43">
        <f t="shared" si="59"/>
        <v>297892</v>
      </c>
      <c r="R90" s="43">
        <f t="shared" si="59"/>
        <v>127154</v>
      </c>
      <c r="S90" s="44">
        <f t="shared" si="59"/>
        <v>193195</v>
      </c>
      <c r="T90" s="43">
        <f t="shared" si="59"/>
        <v>320349</v>
      </c>
      <c r="U90" s="45">
        <f t="shared" si="59"/>
        <v>13497</v>
      </c>
      <c r="V90" s="46">
        <f t="shared" si="59"/>
        <v>333846</v>
      </c>
      <c r="W90" s="67">
        <f t="shared" si="58"/>
        <v>12.069474843231776</v>
      </c>
    </row>
    <row r="91" spans="1:23" ht="13.5" thickTop="1">
      <c r="A91" s="76"/>
      <c r="B91" s="76"/>
      <c r="C91" s="76"/>
      <c r="D91" s="76"/>
      <c r="E91" s="76"/>
      <c r="F91" s="76"/>
      <c r="G91" s="76"/>
      <c r="H91" s="76"/>
      <c r="I91" s="76"/>
      <c r="J91" s="76"/>
      <c r="L91" s="4" t="s">
        <v>18</v>
      </c>
      <c r="M91" s="32">
        <f>+BKK!M91+DMK!M91+CNX!M91+HDY!M91+HKT!M91+CEI!M91</f>
        <v>33864</v>
      </c>
      <c r="N91" s="39">
        <f>+BKK!N91+DMK!N91+CNX!N91+HDY!N91+HKT!N91+CEI!N91</f>
        <v>55239</v>
      </c>
      <c r="O91" s="36">
        <f>M91+N91</f>
        <v>89103</v>
      </c>
      <c r="P91" s="37">
        <f>+BKK!P91+DMK!P91+CNX!P91+HDY!P91+HKT!P91+CEI!P91</f>
        <v>4021</v>
      </c>
      <c r="Q91" s="38">
        <f>O91+P91</f>
        <v>93124</v>
      </c>
      <c r="R91" s="185">
        <f>+BKK!R91+DMK!R91+CNX!R91+HDY!R91+HKT!R91+CEI!R91</f>
        <v>39447</v>
      </c>
      <c r="S91" s="268">
        <f>+BKK!S91+DMK!S91+CNX!S91+HDY!S91+HKT!S91+CEI!S91</f>
        <v>58995</v>
      </c>
      <c r="T91" s="36">
        <f>R91+S91</f>
        <v>98442</v>
      </c>
      <c r="U91" s="143">
        <f>+BKK!U91+DMK!U91+CNX!U91+HDY!U91+HKT!U91+CEI!U91</f>
        <v>3533</v>
      </c>
      <c r="V91" s="36">
        <f>T91+U91</f>
        <v>101975</v>
      </c>
      <c r="W91" s="66">
        <f t="shared" si="58"/>
        <v>9.504531592285554</v>
      </c>
    </row>
    <row r="92" spans="1:23" ht="12.75">
      <c r="A92" s="76"/>
      <c r="B92" s="76"/>
      <c r="C92" s="76"/>
      <c r="D92" s="76"/>
      <c r="E92" s="76"/>
      <c r="F92" s="76"/>
      <c r="G92" s="76"/>
      <c r="H92" s="76"/>
      <c r="I92" s="76"/>
      <c r="J92" s="76"/>
      <c r="L92" s="4" t="s">
        <v>19</v>
      </c>
      <c r="M92" s="32">
        <f>+BKK!M92+DMK!M92+CNX!M92+HDY!M92+HKT!M92+CEI!M92</f>
        <v>33577</v>
      </c>
      <c r="N92" s="39">
        <f>+BKK!N92+DMK!N92+CNX!N92+HDY!N92+HKT!N92+CEI!N92</f>
        <v>54706</v>
      </c>
      <c r="O92" s="36">
        <f>M92+N92</f>
        <v>88283</v>
      </c>
      <c r="P92" s="37">
        <f>+BKK!P92+DMK!P92+CNX!P92+HDY!P92+HKT!P92+CEI!P92</f>
        <v>3953</v>
      </c>
      <c r="Q92" s="38">
        <f>O92+P92</f>
        <v>92236</v>
      </c>
      <c r="R92" s="32">
        <f>+BKK!R92+DMK!R92+CNX!R92+HDY!R92+HKT!R92+CEI!R92</f>
        <v>37288</v>
      </c>
      <c r="S92" s="33">
        <f>+BKK!S92+DMK!S92+CNX!S92+HDY!S92+HKT!S92+CEI!S92</f>
        <v>60312</v>
      </c>
      <c r="T92" s="36">
        <f>R92+S92</f>
        <v>97600</v>
      </c>
      <c r="U92" s="143">
        <f>+BKK!U92+DMK!U92+CNX!U92+HDY!U92+HKT!U92+CEI!U92</f>
        <v>3238</v>
      </c>
      <c r="V92" s="36">
        <f>T92+U92</f>
        <v>100838</v>
      </c>
      <c r="W92" s="66">
        <f t="shared" si="58"/>
        <v>9.326076586148575</v>
      </c>
    </row>
    <row r="93" spans="1:23" ht="13.5" thickBot="1">
      <c r="A93" s="76"/>
      <c r="B93" s="76"/>
      <c r="C93" s="76"/>
      <c r="D93" s="76"/>
      <c r="E93" s="76"/>
      <c r="F93" s="76"/>
      <c r="G93" s="76"/>
      <c r="H93" s="76"/>
      <c r="I93" s="76"/>
      <c r="J93" s="76"/>
      <c r="L93" s="4" t="s">
        <v>20</v>
      </c>
      <c r="M93" s="32">
        <f>+BKK!M93+DMK!M93+CNX!M93+HDY!M93+HKT!M93+CEI!M93</f>
        <v>39785</v>
      </c>
      <c r="N93" s="39">
        <f>+BKK!N93+DMK!N93+CNX!N93+HDY!N93+HKT!N93+CEI!N93</f>
        <v>62218</v>
      </c>
      <c r="O93" s="36">
        <f>M93+N93</f>
        <v>102003</v>
      </c>
      <c r="P93" s="37">
        <f>+BKK!P93+DMK!P93+CNX!P93+HDY!P93+HKT!P93+CEI!P93</f>
        <v>4460</v>
      </c>
      <c r="Q93" s="38">
        <f>O93+P93</f>
        <v>106463</v>
      </c>
      <c r="R93" s="73">
        <f>+BKK!R93+DMK!R93+CNX!R93+HDY!R93+HKT!R93+CEI!R93</f>
        <v>44020</v>
      </c>
      <c r="S93" s="269">
        <f>+BKK!S93+DMK!S93+CNX!S93+HDY!S93+HKT!S93+CEI!S93</f>
        <v>65966</v>
      </c>
      <c r="T93" s="36">
        <f>R93+S93</f>
        <v>109986</v>
      </c>
      <c r="U93" s="143">
        <f>+BKK!U93+DMK!U93+CNX!U93+HDY!U93+HKT!U93+CEI!U93</f>
        <v>4057</v>
      </c>
      <c r="V93" s="71">
        <f>T93+U93</f>
        <v>114043</v>
      </c>
      <c r="W93" s="66">
        <f t="shared" si="58"/>
        <v>7.119844453002451</v>
      </c>
    </row>
    <row r="94" spans="1:23" ht="14.25" thickBot="1" thickTop="1">
      <c r="A94" s="76"/>
      <c r="B94" s="76"/>
      <c r="C94" s="76"/>
      <c r="D94" s="76"/>
      <c r="E94" s="76"/>
      <c r="F94" s="76"/>
      <c r="G94" s="76"/>
      <c r="H94" s="76"/>
      <c r="I94" s="76"/>
      <c r="J94" s="76"/>
      <c r="L94" s="47" t="s">
        <v>21</v>
      </c>
      <c r="M94" s="48">
        <f aca="true" t="shared" si="60" ref="M94:V94">M93+M92+M91</f>
        <v>107226</v>
      </c>
      <c r="N94" s="49">
        <f t="shared" si="60"/>
        <v>172163</v>
      </c>
      <c r="O94" s="52">
        <f t="shared" si="60"/>
        <v>279389</v>
      </c>
      <c r="P94" s="50">
        <f t="shared" si="60"/>
        <v>12434</v>
      </c>
      <c r="Q94" s="52">
        <f t="shared" si="60"/>
        <v>291823</v>
      </c>
      <c r="R94" s="48">
        <f t="shared" si="60"/>
        <v>120755</v>
      </c>
      <c r="S94" s="49">
        <f t="shared" si="60"/>
        <v>185273</v>
      </c>
      <c r="T94" s="52">
        <f t="shared" si="60"/>
        <v>306028</v>
      </c>
      <c r="U94" s="50">
        <f t="shared" si="60"/>
        <v>10828</v>
      </c>
      <c r="V94" s="50">
        <f t="shared" si="60"/>
        <v>316856</v>
      </c>
      <c r="W94" s="87">
        <f t="shared" si="58"/>
        <v>8.578144971438165</v>
      </c>
    </row>
    <row r="95" spans="1:23" ht="13.5" thickTop="1">
      <c r="A95" s="76"/>
      <c r="B95" s="76"/>
      <c r="C95" s="76"/>
      <c r="D95" s="76"/>
      <c r="E95" s="76"/>
      <c r="F95" s="76"/>
      <c r="G95" s="76"/>
      <c r="H95" s="76"/>
      <c r="I95" s="76"/>
      <c r="J95" s="76"/>
      <c r="L95" s="4" t="s">
        <v>22</v>
      </c>
      <c r="M95" s="32">
        <f>+BKK!M95+DMK!M95+CNX!M95+HDY!M95+HKT!M95+CEI!M95</f>
        <v>36021</v>
      </c>
      <c r="N95" s="39">
        <f>+BKK!N95+DMK!N95+CNX!N95+HDY!N95+HKT!N95+CEI!N95</f>
        <v>56187</v>
      </c>
      <c r="O95" s="36">
        <f>M95+N95</f>
        <v>92208</v>
      </c>
      <c r="P95" s="37">
        <f>+BKK!P95+DMK!P95+CNX!P95+HDY!P95+HKT!P95+CEI!P95</f>
        <v>4178</v>
      </c>
      <c r="Q95" s="38">
        <f>O95+P95</f>
        <v>96386</v>
      </c>
      <c r="R95" s="32">
        <f>+BKK!R95+DMK!R95+CNX!R95+HDY!R95+HKT!R95+CEI!R95</f>
        <v>40575</v>
      </c>
      <c r="S95" s="39">
        <f>+BKK!S95+DMK!S95+CNX!S95+HDY!S95+HKT!S95+CEI!S95</f>
        <v>58573</v>
      </c>
      <c r="T95" s="36">
        <f>+BKK!T95+DMK!T95+CNX!T95+HDY!T95+HKT!T95+CEI!T95</f>
        <v>99148</v>
      </c>
      <c r="U95" s="37">
        <f>+BKK!U95+DMK!U95+CNX!U95+HDY!U95+HKT!U95+CEI!U95</f>
        <v>3836</v>
      </c>
      <c r="V95" s="34">
        <f>+BKK!V95+DMK!V95+CNX!V95+HDY!V95+HKT!V95+CEI!V95</f>
        <v>102984</v>
      </c>
      <c r="W95" s="66">
        <f t="shared" si="58"/>
        <v>6.8453924843857</v>
      </c>
    </row>
    <row r="96" spans="1:23" ht="12.75">
      <c r="A96" s="76"/>
      <c r="B96" s="76"/>
      <c r="C96" s="76"/>
      <c r="D96" s="76"/>
      <c r="E96" s="76"/>
      <c r="F96" s="76"/>
      <c r="G96" s="76"/>
      <c r="H96" s="76"/>
      <c r="I96" s="76"/>
      <c r="J96" s="76"/>
      <c r="L96" s="4" t="s">
        <v>23</v>
      </c>
      <c r="M96" s="32">
        <f>+BKK!M96+DMK!M96+CNX!M96+HDY!M96+HKT!M96+CEI!M96</f>
        <v>36933</v>
      </c>
      <c r="N96" s="39">
        <f>+BKK!N96+DMK!N96+CNX!N96+HDY!N96+HKT!N96+CEI!N96</f>
        <v>58870</v>
      </c>
      <c r="O96" s="36">
        <f>M96+N96</f>
        <v>95803</v>
      </c>
      <c r="P96" s="37">
        <f>+BKK!P96+DMK!P96+CNX!P96+HDY!P96+HKT!P96+CEI!P96</f>
        <v>4307</v>
      </c>
      <c r="Q96" s="38">
        <f>O96+P96</f>
        <v>100110</v>
      </c>
      <c r="R96" s="32">
        <f>+BKK!R96+DMK!R96+CNX!R96+HDY!R96+HKT!R96+CEI!R96</f>
        <v>41984</v>
      </c>
      <c r="S96" s="39">
        <f>+BKK!S96+DMK!S96+CNX!S96+HDY!S96+HKT!S96+CEI!S96</f>
        <v>63586</v>
      </c>
      <c r="T96" s="36">
        <f>+BKK!T96+DMK!T96+CNX!T96+HDY!T96+HKT!T96+CEI!T96</f>
        <v>105570</v>
      </c>
      <c r="U96" s="37">
        <f>+BKK!U96+DMK!U96+CNX!U96+HDY!U96+HKT!U96+CEI!U96</f>
        <v>3674</v>
      </c>
      <c r="V96" s="34">
        <f>+BKK!V96+DMK!V96+CNX!V96+HDY!V96+HKT!V96+CEI!V96</f>
        <v>109244</v>
      </c>
      <c r="W96" s="66">
        <f t="shared" si="58"/>
        <v>9.123963639996004</v>
      </c>
    </row>
    <row r="97" spans="1:23" ht="13.5" thickBot="1">
      <c r="A97" s="76"/>
      <c r="B97" s="76"/>
      <c r="C97" s="76"/>
      <c r="D97" s="76"/>
      <c r="E97" s="76"/>
      <c r="F97" s="76"/>
      <c r="G97" s="76"/>
      <c r="H97" s="76"/>
      <c r="I97" s="76"/>
      <c r="J97" s="76"/>
      <c r="L97" s="4" t="s">
        <v>24</v>
      </c>
      <c r="M97" s="32">
        <f>+BKK!M97+DMK!M97+CNX!M97+HDY!M97+HKT!M97+CEI!M97</f>
        <v>37531</v>
      </c>
      <c r="N97" s="39">
        <f>+BKK!N97+DMK!N97+CNX!N97+HDY!N97+HKT!N97+CEI!N97</f>
        <v>57359</v>
      </c>
      <c r="O97" s="54">
        <f>M97+N97</f>
        <v>94890</v>
      </c>
      <c r="P97" s="55">
        <f>+BKK!P97+DMK!P97+CNX!P97+HDY!P97+HKT!P97+CEI!P97</f>
        <v>4652</v>
      </c>
      <c r="Q97" s="38">
        <f>O97+P97</f>
        <v>99542</v>
      </c>
      <c r="R97" s="32">
        <f>+BKK!R97+DMK!R97+CNX!R97+HDY!R97+HKT!R97+CEI!R97</f>
        <v>42908</v>
      </c>
      <c r="S97" s="39">
        <f>+BKK!S97+DMK!S97+CNX!S97+HDY!S97+HKT!S97+CEI!S97</f>
        <v>62237</v>
      </c>
      <c r="T97" s="54">
        <f>+BKK!T97+DMK!T97+CNX!T97+HDY!T97+HKT!T97+CEI!T97</f>
        <v>105145</v>
      </c>
      <c r="U97" s="55">
        <f>+BKK!U97+DMK!U97+CNX!U97+HDY!U97+HKT!U97+CEI!U97</f>
        <v>4013</v>
      </c>
      <c r="V97" s="34">
        <f>+BKK!V97+DMK!V97+CNX!V97+HDY!V97+HKT!V97+CEI!V97</f>
        <v>109158</v>
      </c>
      <c r="W97" s="66">
        <f aca="true" t="shared" si="61" ref="W97:W104">(V97-Q97)/Q97*100</f>
        <v>9.660243917140503</v>
      </c>
    </row>
    <row r="98" spans="1:23" ht="14.25" thickBot="1" thickTop="1">
      <c r="A98" s="76"/>
      <c r="B98" s="76"/>
      <c r="C98" s="76"/>
      <c r="D98" s="76"/>
      <c r="E98" s="76"/>
      <c r="F98" s="76"/>
      <c r="G98" s="76"/>
      <c r="H98" s="76"/>
      <c r="I98" s="76"/>
      <c r="J98" s="76"/>
      <c r="L98" s="47" t="s">
        <v>25</v>
      </c>
      <c r="M98" s="48">
        <f aca="true" t="shared" si="62" ref="M98:V98">+M95+M96+M97</f>
        <v>110485</v>
      </c>
      <c r="N98" s="48">
        <f t="shared" si="62"/>
        <v>172416</v>
      </c>
      <c r="O98" s="50">
        <f t="shared" si="62"/>
        <v>282901</v>
      </c>
      <c r="P98" s="50">
        <f t="shared" si="62"/>
        <v>13137</v>
      </c>
      <c r="Q98" s="50">
        <f t="shared" si="62"/>
        <v>296038</v>
      </c>
      <c r="R98" s="48">
        <f t="shared" si="62"/>
        <v>125467</v>
      </c>
      <c r="S98" s="48">
        <f t="shared" si="62"/>
        <v>184396</v>
      </c>
      <c r="T98" s="50">
        <f t="shared" si="62"/>
        <v>309863</v>
      </c>
      <c r="U98" s="50">
        <f t="shared" si="62"/>
        <v>11523</v>
      </c>
      <c r="V98" s="50">
        <f t="shared" si="62"/>
        <v>321386</v>
      </c>
      <c r="W98" s="87">
        <f t="shared" si="61"/>
        <v>8.562414284652647</v>
      </c>
    </row>
    <row r="99" spans="1:23" ht="13.5" thickTop="1">
      <c r="A99" s="76"/>
      <c r="B99" s="76"/>
      <c r="C99" s="76"/>
      <c r="D99" s="76"/>
      <c r="E99" s="76"/>
      <c r="F99" s="76"/>
      <c r="G99" s="76"/>
      <c r="H99" s="76"/>
      <c r="I99" s="76"/>
      <c r="J99" s="76"/>
      <c r="L99" s="4" t="s">
        <v>27</v>
      </c>
      <c r="M99" s="32">
        <f>+BKK!M99+DMK!M99+CNX!M99+HDY!M99+HKT!M99+CEI!M99</f>
        <v>39214</v>
      </c>
      <c r="N99" s="39">
        <f>+BKK!N99+DMK!N99+CNX!N99+HDY!N99+HKT!N99+CEI!N99</f>
        <v>57520</v>
      </c>
      <c r="O99" s="54">
        <f>M99+N99</f>
        <v>96734</v>
      </c>
      <c r="P99" s="62">
        <f>+BKK!P99+DMK!P99+CNX!P99+HDY!P99+HKT!P99+CEI!P99</f>
        <v>4914</v>
      </c>
      <c r="Q99" s="38">
        <f>O99+P99</f>
        <v>101648</v>
      </c>
      <c r="R99" s="32">
        <f>+BKK!R99+DMK!R99+CNX!R99+HDY!R99+HKT!R99+CEI!R99</f>
        <v>41419</v>
      </c>
      <c r="S99" s="39">
        <f>+BKK!S99+DMK!S99+CNX!S99+HDY!S99+HKT!S99+CEI!S99</f>
        <v>60350</v>
      </c>
      <c r="T99" s="54">
        <f>+BKK!T99+DMK!T99+CNX!T99+HDY!T99+HKT!T99+CEI!T99</f>
        <v>101769</v>
      </c>
      <c r="U99" s="62">
        <f>+BKK!U99+DMK!U99+CNX!U99+HDY!U99+HKT!U99+CEI!U99</f>
        <v>3384</v>
      </c>
      <c r="V99" s="34">
        <f>+BKK!V99+DMK!V99+CNX!V99+HDY!V99+HKT!V99+CEI!V99</f>
        <v>105153</v>
      </c>
      <c r="W99" s="66">
        <f t="shared" si="61"/>
        <v>3.4481740909806393</v>
      </c>
    </row>
    <row r="100" spans="1:23" ht="12.75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L100" s="4" t="s">
        <v>28</v>
      </c>
      <c r="M100" s="32">
        <f>+BKK!M100+DMK!M100+CNX!M100+HDY!M100+HKT!M100+CEI!M100</f>
        <v>39353</v>
      </c>
      <c r="N100" s="39">
        <f>+BKK!N100+DMK!N100+CNX!N100+HDY!N100+HKT!N100+CEI!N100</f>
        <v>59092</v>
      </c>
      <c r="O100" s="54">
        <f>M100+N100</f>
        <v>98445</v>
      </c>
      <c r="P100" s="37">
        <f>+BKK!P100+DMK!P100+CNX!P100+HDY!P100+HKT!P100+CEI!P100</f>
        <v>4563</v>
      </c>
      <c r="Q100" s="38">
        <f>O100+P100</f>
        <v>103008</v>
      </c>
      <c r="R100" s="32">
        <f>+BKK!R100+DMK!R100+CNX!R100+HDY!R100+HKT!R100+CEI!R100</f>
        <v>39987</v>
      </c>
      <c r="S100" s="39">
        <f>+BKK!S100+DMK!S100+CNX!S100+HDY!S100+HKT!S100+CEI!S100</f>
        <v>57923</v>
      </c>
      <c r="T100" s="54">
        <f>+BKK!T100+DMK!T100+CNX!T100+HDY!T100+HKT!T100+CEI!T100</f>
        <v>97910</v>
      </c>
      <c r="U100" s="37">
        <f>+BKK!U100+DMK!U100+CNX!U100+HDY!U100+HKT!U100+CEI!U100</f>
        <v>3964</v>
      </c>
      <c r="V100" s="34">
        <f>+BKK!V100+DMK!V100+CNX!V100+HDY!V100+HKT!V100+CEI!V100</f>
        <v>101874</v>
      </c>
      <c r="W100" s="66">
        <f t="shared" si="61"/>
        <v>-1.1008853681267474</v>
      </c>
    </row>
    <row r="101" spans="1:23" ht="13.5" thickBot="1">
      <c r="A101" s="9"/>
      <c r="B101" s="9"/>
      <c r="C101" s="9"/>
      <c r="D101" s="9"/>
      <c r="E101" s="9"/>
      <c r="F101" s="9"/>
      <c r="G101" s="9"/>
      <c r="H101" s="9"/>
      <c r="I101" s="9"/>
      <c r="J101" s="9"/>
      <c r="L101" s="4" t="s">
        <v>29</v>
      </c>
      <c r="M101" s="32">
        <f>+BKK!M101+DMK!M101+CNX!M101+HDY!M101+HKT!M101+CEI!M101</f>
        <v>42563</v>
      </c>
      <c r="N101" s="39">
        <f>+BKK!N101+DMK!N101+CNX!N101+HDY!N101+HKT!N101+CEI!N101</f>
        <v>63164</v>
      </c>
      <c r="O101" s="54">
        <f>M101+N101</f>
        <v>105727</v>
      </c>
      <c r="P101" s="37">
        <f>+BKK!P101+DMK!P101+CNX!P101+HDY!P101+HKT!P101+CEI!P101</f>
        <v>4757</v>
      </c>
      <c r="Q101" s="38">
        <f>O101+P101</f>
        <v>110484</v>
      </c>
      <c r="R101" s="32">
        <f>+BKK!R101+DMK!R101+CNX!R101+HDY!R101+HKT!R101+CEI!R101</f>
        <v>39559</v>
      </c>
      <c r="S101" s="39">
        <f>+BKK!S101+DMK!S101+CNX!S101+HDY!S101+HKT!S101+CEI!S101</f>
        <v>57946</v>
      </c>
      <c r="T101" s="54">
        <f>+BKK!T101+DMK!T101+CNX!T101+HDY!T101+HKT!T101+CEI!T101</f>
        <v>97505</v>
      </c>
      <c r="U101" s="37">
        <f>+BKK!U101+DMK!U101+CNX!U101+HDY!U101+HKT!U101+CEI!U101</f>
        <v>2747</v>
      </c>
      <c r="V101" s="34">
        <f>+BKK!V101+DMK!V101+CNX!V101+HDY!V101+HKT!V101+CEI!V101</f>
        <v>100252</v>
      </c>
      <c r="W101" s="66">
        <f t="shared" si="61"/>
        <v>-9.26106947612324</v>
      </c>
    </row>
    <row r="102" spans="1:23" ht="14.25" thickBot="1" thickTop="1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L102" s="42" t="s">
        <v>30</v>
      </c>
      <c r="M102" s="43">
        <f aca="true" t="shared" si="63" ref="M102:V102">+M99+M100+M101</f>
        <v>121130</v>
      </c>
      <c r="N102" s="44">
        <f t="shared" si="63"/>
        <v>179776</v>
      </c>
      <c r="O102" s="43">
        <f t="shared" si="63"/>
        <v>300906</v>
      </c>
      <c r="P102" s="43">
        <f t="shared" si="63"/>
        <v>14234</v>
      </c>
      <c r="Q102" s="43">
        <f t="shared" si="63"/>
        <v>315140</v>
      </c>
      <c r="R102" s="43">
        <f t="shared" si="63"/>
        <v>120965</v>
      </c>
      <c r="S102" s="44">
        <f t="shared" si="63"/>
        <v>176219</v>
      </c>
      <c r="T102" s="43">
        <f t="shared" si="63"/>
        <v>297184</v>
      </c>
      <c r="U102" s="43">
        <f t="shared" si="63"/>
        <v>10095</v>
      </c>
      <c r="V102" s="43">
        <f t="shared" si="63"/>
        <v>307279</v>
      </c>
      <c r="W102" s="67">
        <f t="shared" si="61"/>
        <v>-2.494446912483341</v>
      </c>
    </row>
    <row r="103" spans="1:23" ht="14.25" thickBot="1" thickTop="1">
      <c r="A103" s="76"/>
      <c r="B103" s="302"/>
      <c r="C103" s="303"/>
      <c r="D103" s="303"/>
      <c r="E103" s="303"/>
      <c r="F103" s="303"/>
      <c r="G103" s="303"/>
      <c r="H103" s="303"/>
      <c r="I103" s="304"/>
      <c r="J103" s="76"/>
      <c r="L103" s="42" t="s">
        <v>69</v>
      </c>
      <c r="M103" s="43">
        <f aca="true" t="shared" si="64" ref="M103:V103">+M94+M98+M99+M100+M101</f>
        <v>338841</v>
      </c>
      <c r="N103" s="44">
        <f t="shared" si="64"/>
        <v>524355</v>
      </c>
      <c r="O103" s="43">
        <f t="shared" si="64"/>
        <v>863196</v>
      </c>
      <c r="P103" s="43">
        <f t="shared" si="64"/>
        <v>39805</v>
      </c>
      <c r="Q103" s="43">
        <f t="shared" si="64"/>
        <v>903001</v>
      </c>
      <c r="R103" s="43">
        <f t="shared" si="64"/>
        <v>367187</v>
      </c>
      <c r="S103" s="44">
        <f t="shared" si="64"/>
        <v>545888</v>
      </c>
      <c r="T103" s="43">
        <f t="shared" si="64"/>
        <v>913075</v>
      </c>
      <c r="U103" s="43">
        <f t="shared" si="64"/>
        <v>32446</v>
      </c>
      <c r="V103" s="45">
        <f t="shared" si="64"/>
        <v>945521</v>
      </c>
      <c r="W103" s="67">
        <f t="shared" si="61"/>
        <v>4.708743401170098</v>
      </c>
    </row>
    <row r="104" spans="1:23" ht="14.25" thickBot="1" thickTop="1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L104" s="42" t="s">
        <v>9</v>
      </c>
      <c r="M104" s="43">
        <f aca="true" t="shared" si="65" ref="M104:V104">+M94+M98+M102+M90</f>
        <v>450520</v>
      </c>
      <c r="N104" s="44">
        <f t="shared" si="65"/>
        <v>696535</v>
      </c>
      <c r="O104" s="43">
        <f t="shared" si="65"/>
        <v>1147055</v>
      </c>
      <c r="P104" s="43">
        <f t="shared" si="65"/>
        <v>53838</v>
      </c>
      <c r="Q104" s="43">
        <f t="shared" si="65"/>
        <v>1200893</v>
      </c>
      <c r="R104" s="43">
        <f t="shared" si="65"/>
        <v>494341</v>
      </c>
      <c r="S104" s="44">
        <f t="shared" si="65"/>
        <v>739083</v>
      </c>
      <c r="T104" s="43">
        <f t="shared" si="65"/>
        <v>1233424</v>
      </c>
      <c r="U104" s="43">
        <f t="shared" si="65"/>
        <v>45943</v>
      </c>
      <c r="V104" s="43">
        <f t="shared" si="65"/>
        <v>1279367</v>
      </c>
      <c r="W104" s="67">
        <f t="shared" si="61"/>
        <v>6.534637140861009</v>
      </c>
    </row>
    <row r="105" spans="1:12" ht="13.5" thickTop="1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L105" s="68" t="s">
        <v>67</v>
      </c>
    </row>
    <row r="106" spans="12:23" ht="12.75">
      <c r="L106" s="316" t="s">
        <v>47</v>
      </c>
      <c r="M106" s="316"/>
      <c r="N106" s="316"/>
      <c r="O106" s="316"/>
      <c r="P106" s="316"/>
      <c r="Q106" s="316"/>
      <c r="R106" s="316"/>
      <c r="S106" s="316"/>
      <c r="T106" s="316"/>
      <c r="U106" s="316"/>
      <c r="V106" s="316"/>
      <c r="W106" s="316"/>
    </row>
    <row r="107" spans="12:23" ht="15.75">
      <c r="L107" s="317" t="s">
        <v>48</v>
      </c>
      <c r="M107" s="317"/>
      <c r="N107" s="317"/>
      <c r="O107" s="317"/>
      <c r="P107" s="317"/>
      <c r="Q107" s="317"/>
      <c r="R107" s="317"/>
      <c r="S107" s="317"/>
      <c r="T107" s="317"/>
      <c r="U107" s="317"/>
      <c r="V107" s="317"/>
      <c r="W107" s="317"/>
    </row>
    <row r="108" ht="13.5" thickBot="1">
      <c r="W108" s="75" t="s">
        <v>43</v>
      </c>
    </row>
    <row r="109" spans="12:23" ht="17.25" thickBot="1" thickTop="1">
      <c r="L109" s="2"/>
      <c r="M109" s="324" t="s">
        <v>66</v>
      </c>
      <c r="N109" s="325"/>
      <c r="O109" s="325"/>
      <c r="P109" s="325"/>
      <c r="Q109" s="326"/>
      <c r="R109" s="327" t="s">
        <v>65</v>
      </c>
      <c r="S109" s="328"/>
      <c r="T109" s="328"/>
      <c r="U109" s="328"/>
      <c r="V109" s="329"/>
      <c r="W109" s="3" t="s">
        <v>4</v>
      </c>
    </row>
    <row r="110" spans="12:23" ht="13.5" thickTop="1">
      <c r="L110" s="4" t="s">
        <v>5</v>
      </c>
      <c r="M110" s="5"/>
      <c r="N110" s="9"/>
      <c r="O110" s="10"/>
      <c r="P110" s="11"/>
      <c r="Q110" s="12"/>
      <c r="R110" s="5"/>
      <c r="S110" s="9"/>
      <c r="T110" s="10"/>
      <c r="U110" s="11"/>
      <c r="V110" s="12"/>
      <c r="W110" s="8" t="s">
        <v>6</v>
      </c>
    </row>
    <row r="111" spans="12:23" ht="13.5" thickBot="1">
      <c r="L111" s="13"/>
      <c r="M111" s="17" t="s">
        <v>44</v>
      </c>
      <c r="N111" s="18" t="s">
        <v>45</v>
      </c>
      <c r="O111" s="19" t="s">
        <v>46</v>
      </c>
      <c r="P111" s="20" t="s">
        <v>13</v>
      </c>
      <c r="Q111" s="21" t="s">
        <v>9</v>
      </c>
      <c r="R111" s="17" t="s">
        <v>44</v>
      </c>
      <c r="S111" s="18" t="s">
        <v>45</v>
      </c>
      <c r="T111" s="19" t="s">
        <v>46</v>
      </c>
      <c r="U111" s="20" t="s">
        <v>13</v>
      </c>
      <c r="V111" s="21" t="s">
        <v>9</v>
      </c>
      <c r="W111" s="16"/>
    </row>
    <row r="112" spans="12:23" ht="4.5" customHeight="1" thickTop="1">
      <c r="L112" s="4"/>
      <c r="M112" s="26"/>
      <c r="N112" s="27"/>
      <c r="O112" s="28"/>
      <c r="P112" s="29"/>
      <c r="Q112" s="30"/>
      <c r="R112" s="26"/>
      <c r="S112" s="27"/>
      <c r="T112" s="28"/>
      <c r="U112" s="29"/>
      <c r="V112" s="31"/>
      <c r="W112" s="11"/>
    </row>
    <row r="113" spans="12:23" ht="12.75">
      <c r="L113" s="4" t="s">
        <v>14</v>
      </c>
      <c r="M113" s="32">
        <f>+BKK!M113+DMK!M113+CNX!M113+HDY!M113+HKT!M113+CEI!M113</f>
        <v>4241</v>
      </c>
      <c r="N113" s="39">
        <f>+BKK!N113+DMK!N113+CNX!N113+HDY!N113+HKT!N113+CEI!N113</f>
        <v>4371</v>
      </c>
      <c r="O113" s="36">
        <f>M113+N113</f>
        <v>8612</v>
      </c>
      <c r="P113" s="37">
        <f>+BKK!P113+DMK!P113+CNX!P113+HDY!P113+HKT!P113+CEI!P113</f>
        <v>0</v>
      </c>
      <c r="Q113" s="38">
        <f>O113+P113</f>
        <v>8612</v>
      </c>
      <c r="R113" s="32">
        <f>+BKK!R113+DMK!R113+CNX!R113+HDY!R113+HKT!R113+CEI!R113</f>
        <v>3870</v>
      </c>
      <c r="S113" s="39">
        <f>+BKK!S113+DMK!S113+CNX!S113+HDY!S113+HKT!S113+CEI!S113</f>
        <v>4319</v>
      </c>
      <c r="T113" s="36">
        <f>R113+S113</f>
        <v>8189</v>
      </c>
      <c r="U113" s="37">
        <f>+BKK!U113+DMK!U113+CNX!U113+HDY!U113+HKT!U113+CEI!U113</f>
        <v>0</v>
      </c>
      <c r="V113" s="34">
        <f>T113+U113</f>
        <v>8189</v>
      </c>
      <c r="W113" s="66">
        <f aca="true" t="shared" si="66" ref="W113:W122">(V113-Q113)/Q113*100</f>
        <v>-4.911751045053414</v>
      </c>
    </row>
    <row r="114" spans="12:23" ht="12.75">
      <c r="L114" s="4" t="s">
        <v>15</v>
      </c>
      <c r="M114" s="32">
        <f>+BKK!M114+DMK!M114+CNX!M114+HDY!M114+HKT!M114+CEI!M114</f>
        <v>4821</v>
      </c>
      <c r="N114" s="39">
        <f>+BKK!N114+DMK!N114+CNX!N114+HDY!N114+HKT!N114+CEI!N114</f>
        <v>4871</v>
      </c>
      <c r="O114" s="36">
        <f>M114+N114</f>
        <v>9692</v>
      </c>
      <c r="P114" s="37">
        <f>+BKK!P114+DMK!P114+CNX!P114+HDY!P114+HKT!P114+CEI!P114</f>
        <v>1</v>
      </c>
      <c r="Q114" s="38">
        <f>O114+P114</f>
        <v>9693</v>
      </c>
      <c r="R114" s="32">
        <f>+BKK!R114+DMK!R114+CNX!R114+HDY!R114+HKT!R114+CEI!R114</f>
        <v>3997</v>
      </c>
      <c r="S114" s="39">
        <f>+BKK!S114+DMK!S114+CNX!S114+HDY!S114+HKT!S114+CEI!S114</f>
        <v>4445</v>
      </c>
      <c r="T114" s="36">
        <f>R114+S114</f>
        <v>8442</v>
      </c>
      <c r="U114" s="37">
        <f>+BKK!U114+DMK!U114+CNX!U114+HDY!U114+HKT!U114+CEI!U114</f>
        <v>1</v>
      </c>
      <c r="V114" s="34">
        <f>T114+U114</f>
        <v>8443</v>
      </c>
      <c r="W114" s="66">
        <f t="shared" si="66"/>
        <v>-12.895904260806768</v>
      </c>
    </row>
    <row r="115" spans="12:23" ht="13.5" thickBot="1">
      <c r="L115" s="13" t="s">
        <v>16</v>
      </c>
      <c r="M115" s="32">
        <f>+BKK!M115+DMK!M115+CNX!M115+HDY!M115+HKT!M115+CEI!M115</f>
        <v>5460</v>
      </c>
      <c r="N115" s="39">
        <f>+BKK!N115+DMK!N115+CNX!N115+HDY!N115+HKT!N115+CEI!N115</f>
        <v>5600</v>
      </c>
      <c r="O115" s="36">
        <f>M115+N115</f>
        <v>11060</v>
      </c>
      <c r="P115" s="37">
        <f>+BKK!P115+DMK!P115+CNX!P115+HDY!P115+HKT!P115+CEI!P115</f>
        <v>0</v>
      </c>
      <c r="Q115" s="38">
        <f>O115+P115</f>
        <v>11060</v>
      </c>
      <c r="R115" s="32">
        <f>+BKK!R115+DMK!R115+CNX!R115+HDY!R115+HKT!R115+CEI!R115</f>
        <v>4588</v>
      </c>
      <c r="S115" s="39">
        <f>+BKK!S115+DMK!S115+CNX!S115+HDY!S115+HKT!S115+CEI!S115</f>
        <v>5003</v>
      </c>
      <c r="T115" s="36">
        <f>R115+S115</f>
        <v>9591</v>
      </c>
      <c r="U115" s="37">
        <f>+BKK!U115+DMK!U115+CNX!U115+HDY!U115+HKT!U115+CEI!U115</f>
        <v>0</v>
      </c>
      <c r="V115" s="34">
        <f>T115+U115</f>
        <v>9591</v>
      </c>
      <c r="W115" s="66">
        <f t="shared" si="66"/>
        <v>-13.282097649186255</v>
      </c>
    </row>
    <row r="116" spans="12:23" ht="14.25" thickBot="1" thickTop="1">
      <c r="L116" s="42" t="s">
        <v>17</v>
      </c>
      <c r="M116" s="43">
        <f>+M113+M114+M115</f>
        <v>14522</v>
      </c>
      <c r="N116" s="44">
        <f>+N113+N114+N115</f>
        <v>14842</v>
      </c>
      <c r="O116" s="43">
        <f>+O113+O114+O115</f>
        <v>29364</v>
      </c>
      <c r="P116" s="43">
        <f>+P113+P114+P115</f>
        <v>1</v>
      </c>
      <c r="Q116" s="43">
        <f>Q115+Q113+Q114</f>
        <v>29365</v>
      </c>
      <c r="R116" s="43">
        <f>+R113+R114+R115</f>
        <v>12455</v>
      </c>
      <c r="S116" s="44">
        <f>+S113+S114+S115</f>
        <v>13767</v>
      </c>
      <c r="T116" s="43">
        <f>+T113+T114+T115</f>
        <v>26222</v>
      </c>
      <c r="U116" s="43">
        <f>+U113+U114+U115</f>
        <v>1</v>
      </c>
      <c r="V116" s="45">
        <f>+V113+V114+V115</f>
        <v>26223</v>
      </c>
      <c r="W116" s="67">
        <f t="shared" si="66"/>
        <v>-10.699812702196493</v>
      </c>
    </row>
    <row r="117" spans="12:23" ht="13.5" thickTop="1">
      <c r="L117" s="4" t="s">
        <v>18</v>
      </c>
      <c r="M117" s="32">
        <f>+BKK!M117+DMK!M117+CNX!M117+HDY!M117+HKT!M117+CEI!M117</f>
        <v>4777</v>
      </c>
      <c r="N117" s="39">
        <f>+BKK!N117+DMK!N117+CNX!N117+HDY!N117+HKT!N117+CEI!N117</f>
        <v>4853</v>
      </c>
      <c r="O117" s="36">
        <f>M117+N117</f>
        <v>9630</v>
      </c>
      <c r="P117" s="37">
        <f>+BKK!P117+DMK!P117+CNX!P117+HDY!P117+HKT!P117+CEI!P117</f>
        <v>0</v>
      </c>
      <c r="Q117" s="38">
        <f>O117+P117</f>
        <v>9630</v>
      </c>
      <c r="R117" s="32">
        <f>+BKK!R117+DMK!R117+CNX!R117+HDY!R117+HKT!R117+CEI!R117</f>
        <v>4164</v>
      </c>
      <c r="S117" s="39">
        <f>+BKK!S117+DMK!S117+CNX!S117+HDY!S117+HKT!S117+CEI!S117</f>
        <v>4649</v>
      </c>
      <c r="T117" s="36">
        <f>R117+S117</f>
        <v>8813</v>
      </c>
      <c r="U117" s="37">
        <f>+BKK!U117+DMK!U117+CNX!U117+HDY!U117+HKT!U117+CEI!U117</f>
        <v>0</v>
      </c>
      <c r="V117" s="34">
        <f>T117+U117</f>
        <v>8813</v>
      </c>
      <c r="W117" s="66">
        <f t="shared" si="66"/>
        <v>-8.483904465212877</v>
      </c>
    </row>
    <row r="118" spans="12:23" ht="12.75">
      <c r="L118" s="4" t="s">
        <v>19</v>
      </c>
      <c r="M118" s="32">
        <f>+BKK!M118+DMK!M118+CNX!M118+HDY!M118+HKT!M118+CEI!M118</f>
        <v>4359</v>
      </c>
      <c r="N118" s="39">
        <f>+BKK!N118+DMK!N118+CNX!N118+HDY!N118+HKT!N118+CEI!N118</f>
        <v>4536</v>
      </c>
      <c r="O118" s="36">
        <f>M118+N118</f>
        <v>8895</v>
      </c>
      <c r="P118" s="37">
        <f>+BKK!P118+DMK!P118+CNX!P118+HDY!P118+HKT!P118+CEI!P118</f>
        <v>0</v>
      </c>
      <c r="Q118" s="38">
        <f>O118+P118</f>
        <v>8895</v>
      </c>
      <c r="R118" s="32">
        <f>+BKK!R118+DMK!R118+CNX!R118+HDY!R118+HKT!R118+CEI!R118</f>
        <v>4225</v>
      </c>
      <c r="S118" s="39">
        <f>+BKK!S118+DMK!S118+CNX!S118+HDY!S118+HKT!S118+CEI!S118</f>
        <v>4641</v>
      </c>
      <c r="T118" s="36">
        <f>R118+S118</f>
        <v>8866</v>
      </c>
      <c r="U118" s="37">
        <f>+BKK!U118+DMK!U118+CNX!U118+HDY!U118+HKT!U118+CEI!U118</f>
        <v>0</v>
      </c>
      <c r="V118" s="34">
        <f>T118+U118</f>
        <v>8866</v>
      </c>
      <c r="W118" s="66">
        <f t="shared" si="66"/>
        <v>-0.3260258572231591</v>
      </c>
    </row>
    <row r="119" spans="12:23" ht="13.5" thickBot="1">
      <c r="L119" s="4" t="s">
        <v>20</v>
      </c>
      <c r="M119" s="32">
        <f>+BKK!M119+DMK!M119+CNX!M119+HDY!M119+HKT!M119+CEI!M119</f>
        <v>4597</v>
      </c>
      <c r="N119" s="39">
        <f>+BKK!N119+DMK!N119+CNX!N119+HDY!N119+HKT!N119+CEI!N119</f>
        <v>4695</v>
      </c>
      <c r="O119" s="36">
        <f>M119+N119</f>
        <v>9292</v>
      </c>
      <c r="P119" s="37">
        <f>+BKK!P119+DMK!P119+CNX!P119+HDY!P119+HKT!P119+CEI!P119</f>
        <v>0</v>
      </c>
      <c r="Q119" s="38">
        <f>O119+P119</f>
        <v>9292</v>
      </c>
      <c r="R119" s="32">
        <f>+BKK!R119+DMK!R119+CNX!R119+HDY!R119+HKT!R119+CEI!R119</f>
        <v>4249</v>
      </c>
      <c r="S119" s="39">
        <f>+BKK!S119+DMK!S119+CNX!S119+HDY!S119+HKT!S119+CEI!S119</f>
        <v>4720</v>
      </c>
      <c r="T119" s="36">
        <f>R119+S119</f>
        <v>8969</v>
      </c>
      <c r="U119" s="37">
        <f>+BKK!U119+DMK!U119+CNX!U119+HDY!U119+HKT!U119+CEI!U119</f>
        <v>0</v>
      </c>
      <c r="V119" s="34">
        <f>T119+U119</f>
        <v>8969</v>
      </c>
      <c r="W119" s="66">
        <f t="shared" si="66"/>
        <v>-3.4761084804132585</v>
      </c>
    </row>
    <row r="120" spans="12:23" ht="14.25" thickBot="1" thickTop="1">
      <c r="L120" s="47" t="s">
        <v>21</v>
      </c>
      <c r="M120" s="48">
        <f aca="true" t="shared" si="67" ref="M120:V120">M118+M117+M119</f>
        <v>13733</v>
      </c>
      <c r="N120" s="49">
        <f t="shared" si="67"/>
        <v>14084</v>
      </c>
      <c r="O120" s="52">
        <f t="shared" si="67"/>
        <v>27817</v>
      </c>
      <c r="P120" s="52">
        <f t="shared" si="67"/>
        <v>0</v>
      </c>
      <c r="Q120" s="52">
        <f t="shared" si="67"/>
        <v>27817</v>
      </c>
      <c r="R120" s="48">
        <f t="shared" si="67"/>
        <v>12638</v>
      </c>
      <c r="S120" s="49">
        <f t="shared" si="67"/>
        <v>14010</v>
      </c>
      <c r="T120" s="52">
        <f t="shared" si="67"/>
        <v>26648</v>
      </c>
      <c r="U120" s="52">
        <f t="shared" si="67"/>
        <v>0</v>
      </c>
      <c r="V120" s="50">
        <f t="shared" si="67"/>
        <v>26648</v>
      </c>
      <c r="W120" s="87">
        <f t="shared" si="66"/>
        <v>-4.202466117841608</v>
      </c>
    </row>
    <row r="121" spans="12:23" ht="13.5" thickTop="1">
      <c r="L121" s="4" t="s">
        <v>22</v>
      </c>
      <c r="M121" s="32">
        <f>+BKK!M121+DMK!M121+CNX!M121+HDY!M121+HKT!M121+CEI!M121</f>
        <v>3868</v>
      </c>
      <c r="N121" s="39">
        <f>+BKK!N121+DMK!N121+CNX!N121+HDY!N121+HKT!N121+CEI!N121</f>
        <v>4213</v>
      </c>
      <c r="O121" s="36">
        <f>SUM(M121:N121)</f>
        <v>8081</v>
      </c>
      <c r="P121" s="37">
        <f>+BKK!P121+DMK!P121+CNX!P121+HDY!P121+HKT!P121+CEI!P121</f>
        <v>0</v>
      </c>
      <c r="Q121" s="38">
        <f>O121+P121</f>
        <v>8081</v>
      </c>
      <c r="R121" s="32">
        <f>+BKK!R121+DMK!R121+CNX!R121+HDY!R121+HKT!R121+CEI!R121</f>
        <v>4129</v>
      </c>
      <c r="S121" s="39">
        <f>+BKK!S121+DMK!S121+CNX!S121+HDY!S121+HKT!S121+CEI!S121</f>
        <v>4534</v>
      </c>
      <c r="T121" s="36">
        <f>+BKK!T121+DMK!T121+CNX!T121+HDY!T121+HKT!T121+CEI!T121</f>
        <v>8663</v>
      </c>
      <c r="U121" s="37">
        <f>+BKK!U121+DMK!U121+CNX!U121+HDY!U121+HKT!U121+CEI!U121</f>
        <v>0</v>
      </c>
      <c r="V121" s="34">
        <f>+BKK!V121+DMK!V121+CNX!V121+HDY!V121+HKT!V121+CEI!V121</f>
        <v>8663</v>
      </c>
      <c r="W121" s="66">
        <f t="shared" si="66"/>
        <v>7.202078950624922</v>
      </c>
    </row>
    <row r="122" spans="12:23" ht="12.75">
      <c r="L122" s="4" t="s">
        <v>23</v>
      </c>
      <c r="M122" s="32">
        <f>+BKK!M122+DMK!M122+CNX!M122+HDY!M122+HKT!M122+CEI!M122</f>
        <v>3935</v>
      </c>
      <c r="N122" s="39">
        <f>+BKK!N122+DMK!N122+CNX!N122+HDY!N122+HKT!N122+CEI!N122</f>
        <v>4507</v>
      </c>
      <c r="O122" s="36">
        <f>SUM(M122:N122)</f>
        <v>8442</v>
      </c>
      <c r="P122" s="37">
        <f>+BKK!P122+DMK!P122+CNX!P122+HDY!P122+HKT!P122+CEI!P122</f>
        <v>0</v>
      </c>
      <c r="Q122" s="38">
        <f>O122+P122</f>
        <v>8442</v>
      </c>
      <c r="R122" s="32">
        <f>+BKK!R122+DMK!R122+CNX!R122+HDY!R122+HKT!R122+CEI!R122</f>
        <v>3987</v>
      </c>
      <c r="S122" s="39">
        <f>+BKK!S122+DMK!S122+CNX!S122+HDY!S122+HKT!S122+CEI!S122</f>
        <v>4537</v>
      </c>
      <c r="T122" s="36">
        <f>+BKK!T122+DMK!T122+CNX!T122+HDY!T122+HKT!T122+CEI!T122</f>
        <v>8524</v>
      </c>
      <c r="U122" s="37">
        <f>+BKK!U122+DMK!U122+CNX!U122+HDY!U122+HKT!U122+CEI!U122</f>
        <v>0</v>
      </c>
      <c r="V122" s="34">
        <f>+BKK!V122+DMK!V122+CNX!V122+HDY!V122+HKT!V122+CEI!V122</f>
        <v>8524</v>
      </c>
      <c r="W122" s="66">
        <f t="shared" si="66"/>
        <v>0.9713338071547027</v>
      </c>
    </row>
    <row r="123" spans="12:23" ht="13.5" thickBot="1">
      <c r="L123" s="4" t="s">
        <v>24</v>
      </c>
      <c r="M123" s="32">
        <f>+BKK!M123+DMK!M123+CNX!M123+HDY!M123+HKT!M123+CEI!M123</f>
        <v>3687</v>
      </c>
      <c r="N123" s="39">
        <f>+BKK!N123+DMK!N123+CNX!N123+HDY!N123+HKT!N123+CEI!N123</f>
        <v>4085</v>
      </c>
      <c r="O123" s="54">
        <f>SUM(M123:N123)</f>
        <v>7772</v>
      </c>
      <c r="P123" s="55">
        <f>+BKK!P123+DMK!P123+CNX!P123+HDY!P123+HKT!P123+CEI!P123</f>
        <v>0</v>
      </c>
      <c r="Q123" s="38">
        <f>O123+P123</f>
        <v>7772</v>
      </c>
      <c r="R123" s="32">
        <f>+BKK!R123+DMK!R123+CNX!R123+HDY!R123+HKT!R123+CEI!R123</f>
        <v>3663</v>
      </c>
      <c r="S123" s="39">
        <f>+BKK!S123+DMK!S123+CNX!S123+HDY!S123+HKT!S123+CEI!S123</f>
        <v>4286</v>
      </c>
      <c r="T123" s="54">
        <f>+BKK!T123+DMK!T123+CNX!T123+HDY!T123+HKT!T123+CEI!T123</f>
        <v>7949</v>
      </c>
      <c r="U123" s="55">
        <f>+BKK!U123+DMK!U123+CNX!U123+HDY!U123+HKT!U123+CEI!U123</f>
        <v>0</v>
      </c>
      <c r="V123" s="34">
        <f>+BKK!V123+DMK!V123+CNX!V123+HDY!V123+HKT!V123+CEI!V123</f>
        <v>7949</v>
      </c>
      <c r="W123" s="66">
        <f aca="true" t="shared" si="68" ref="W123:W130">(V123-Q123)/Q123*100</f>
        <v>2.2774060730828616</v>
      </c>
    </row>
    <row r="124" spans="12:23" ht="14.25" thickBot="1" thickTop="1">
      <c r="L124" s="47" t="s">
        <v>25</v>
      </c>
      <c r="M124" s="48">
        <f aca="true" t="shared" si="69" ref="M124:V124">+M121+M122+M123</f>
        <v>11490</v>
      </c>
      <c r="N124" s="48">
        <f t="shared" si="69"/>
        <v>12805</v>
      </c>
      <c r="O124" s="50">
        <f t="shared" si="69"/>
        <v>24295</v>
      </c>
      <c r="P124" s="50">
        <f t="shared" si="69"/>
        <v>0</v>
      </c>
      <c r="Q124" s="50">
        <f t="shared" si="69"/>
        <v>24295</v>
      </c>
      <c r="R124" s="48">
        <f t="shared" si="69"/>
        <v>11779</v>
      </c>
      <c r="S124" s="48">
        <f t="shared" si="69"/>
        <v>13357</v>
      </c>
      <c r="T124" s="50">
        <f t="shared" si="69"/>
        <v>25136</v>
      </c>
      <c r="U124" s="50">
        <f t="shared" si="69"/>
        <v>0</v>
      </c>
      <c r="V124" s="50">
        <f t="shared" si="69"/>
        <v>25136</v>
      </c>
      <c r="W124" s="87">
        <f t="shared" si="68"/>
        <v>3.461617616793579</v>
      </c>
    </row>
    <row r="125" spans="12:23" ht="13.5" thickTop="1">
      <c r="L125" s="4" t="s">
        <v>27</v>
      </c>
      <c r="M125" s="32">
        <f>+BKK!M125+DMK!M125+CNX!M125+HDY!M125+HKT!M125+CEI!M125</f>
        <v>3768</v>
      </c>
      <c r="N125" s="39">
        <f>+BKK!N125+DMK!N125+CNX!N125+HDY!N125+HKT!N125+CEI!N125</f>
        <v>4264</v>
      </c>
      <c r="O125" s="54">
        <f>M125+N125</f>
        <v>8032</v>
      </c>
      <c r="P125" s="62">
        <f>+BKK!P125+DMK!P125+CNX!P125+HDY!P125+HKT!P125+CEI!P125</f>
        <v>0</v>
      </c>
      <c r="Q125" s="38">
        <f>O125+P125</f>
        <v>8032</v>
      </c>
      <c r="R125" s="32">
        <f>+BKK!R125+DMK!R125+CNX!R125+HDY!R125+HKT!R125+CEI!R125</f>
        <v>3752</v>
      </c>
      <c r="S125" s="39">
        <f>+BKK!S125+DMK!S125+CNX!S125+HDY!S125+HKT!S125+CEI!S125</f>
        <v>4367</v>
      </c>
      <c r="T125" s="54">
        <f>+BKK!T125+DMK!T125+CNX!T125+HDY!T125+HKT!T125+CEI!T125</f>
        <v>8119</v>
      </c>
      <c r="U125" s="62">
        <f>+BKK!U125+DMK!U125+CNX!U125+HDY!U125+HKT!U125+CEI!U125</f>
        <v>16</v>
      </c>
      <c r="V125" s="34">
        <f>+BKK!V125+DMK!V125+CNX!V125+HDY!V125+HKT!V125+CEI!V125</f>
        <v>8135</v>
      </c>
      <c r="W125" s="66">
        <f t="shared" si="68"/>
        <v>1.282370517928287</v>
      </c>
    </row>
    <row r="126" spans="12:23" ht="12.75">
      <c r="L126" s="4" t="s">
        <v>28</v>
      </c>
      <c r="M126" s="32">
        <f>+BKK!M126+DMK!M126+CNX!M126+HDY!M126+HKT!M126+CEI!M126</f>
        <v>3777</v>
      </c>
      <c r="N126" s="39">
        <f>+BKK!N126+DMK!N126+CNX!N126+HDY!N126+HKT!N126+CEI!N126</f>
        <v>4230</v>
      </c>
      <c r="O126" s="54">
        <f>M126+N126</f>
        <v>8007</v>
      </c>
      <c r="P126" s="37">
        <f>+BKK!P126+DMK!P126+CNX!P126+HDY!P126+HKT!P126+CEI!P126</f>
        <v>0</v>
      </c>
      <c r="Q126" s="38">
        <f>O126+P126</f>
        <v>8007</v>
      </c>
      <c r="R126" s="32">
        <f>+BKK!R126+DMK!R126+CNX!R126+HDY!R126+HKT!R126+CEI!R126</f>
        <v>3626</v>
      </c>
      <c r="S126" s="39">
        <f>+BKK!S126+DMK!S126+CNX!S126+HDY!S126+HKT!S126+CEI!S126</f>
        <v>4357</v>
      </c>
      <c r="T126" s="54">
        <f>+BKK!T126+DMK!T126+CNX!T126+HDY!T126+HKT!T126+CEI!T126</f>
        <v>7983</v>
      </c>
      <c r="U126" s="37">
        <f>+BKK!U126+DMK!U126+CNX!U126+HDY!U126+HKT!U126+CEI!U126</f>
        <v>1</v>
      </c>
      <c r="V126" s="34">
        <f>+BKK!V126+DMK!V126+CNX!V126+HDY!V126+HKT!V126+CEI!V126</f>
        <v>7984</v>
      </c>
      <c r="W126" s="66">
        <f t="shared" si="68"/>
        <v>-0.2872486574247533</v>
      </c>
    </row>
    <row r="127" spans="12:23" ht="13.5" thickBot="1">
      <c r="L127" s="4" t="s">
        <v>29</v>
      </c>
      <c r="M127" s="32">
        <f>+BKK!M127+DMK!M127+CNX!M127+HDY!M127+HKT!M127+CEI!M127</f>
        <v>3673</v>
      </c>
      <c r="N127" s="39">
        <f>+BKK!N127+DMK!N127+CNX!N127+HDY!N127+HKT!N127+CEI!N127</f>
        <v>4097</v>
      </c>
      <c r="O127" s="54">
        <f>M127+N127</f>
        <v>7770</v>
      </c>
      <c r="P127" s="37">
        <f>+BKK!P127+DMK!P127+CNX!P127+HDY!P127+HKT!P127+CEI!P127</f>
        <v>0</v>
      </c>
      <c r="Q127" s="38">
        <f>O127+P127</f>
        <v>7770</v>
      </c>
      <c r="R127" s="32">
        <f>+BKK!R127+DMK!R127+CNX!R127+HDY!R127+HKT!R127+CEI!R127</f>
        <v>3523</v>
      </c>
      <c r="S127" s="39">
        <f>+BKK!S127+DMK!S127+CNX!S127+HDY!S127+HKT!S127+CEI!S127</f>
        <v>4134</v>
      </c>
      <c r="T127" s="54">
        <f>+BKK!T127+DMK!T127+CNX!T127+HDY!T127+HKT!T127+CEI!T127</f>
        <v>7657</v>
      </c>
      <c r="U127" s="37">
        <f>+BKK!U127+DMK!U127+CNX!U127+HDY!U127+HKT!U127+CEI!U127</f>
        <v>0</v>
      </c>
      <c r="V127" s="34">
        <f>+BKK!V127+DMK!V127+CNX!V127+HDY!V127+HKT!V127+CEI!V127</f>
        <v>7657</v>
      </c>
      <c r="W127" s="66">
        <f t="shared" si="68"/>
        <v>-1.4543114543114541</v>
      </c>
    </row>
    <row r="128" spans="12:23" ht="14.25" thickBot="1" thickTop="1">
      <c r="L128" s="42" t="s">
        <v>30</v>
      </c>
      <c r="M128" s="43">
        <f aca="true" t="shared" si="70" ref="M128:V128">+M125+M126+M127</f>
        <v>11218</v>
      </c>
      <c r="N128" s="44">
        <f t="shared" si="70"/>
        <v>12591</v>
      </c>
      <c r="O128" s="43">
        <f t="shared" si="70"/>
        <v>23809</v>
      </c>
      <c r="P128" s="43">
        <f t="shared" si="70"/>
        <v>0</v>
      </c>
      <c r="Q128" s="43">
        <f t="shared" si="70"/>
        <v>23809</v>
      </c>
      <c r="R128" s="43">
        <f t="shared" si="70"/>
        <v>10901</v>
      </c>
      <c r="S128" s="44">
        <f t="shared" si="70"/>
        <v>12858</v>
      </c>
      <c r="T128" s="43">
        <f t="shared" si="70"/>
        <v>23759</v>
      </c>
      <c r="U128" s="43">
        <f t="shared" si="70"/>
        <v>17</v>
      </c>
      <c r="V128" s="43">
        <f t="shared" si="70"/>
        <v>23776</v>
      </c>
      <c r="W128" s="67">
        <f t="shared" si="68"/>
        <v>-0.13860304926708386</v>
      </c>
    </row>
    <row r="129" spans="1:23" ht="14.25" thickBot="1" thickTop="1">
      <c r="A129" s="76"/>
      <c r="B129" s="302"/>
      <c r="C129" s="303"/>
      <c r="D129" s="303"/>
      <c r="E129" s="303"/>
      <c r="F129" s="303"/>
      <c r="G129" s="303"/>
      <c r="H129" s="303"/>
      <c r="I129" s="304"/>
      <c r="J129" s="76"/>
      <c r="L129" s="42" t="s">
        <v>69</v>
      </c>
      <c r="M129" s="43">
        <f aca="true" t="shared" si="71" ref="M129:V129">+M120+M124+M125+M126+M127</f>
        <v>36441</v>
      </c>
      <c r="N129" s="44">
        <f t="shared" si="71"/>
        <v>39480</v>
      </c>
      <c r="O129" s="43">
        <f t="shared" si="71"/>
        <v>75921</v>
      </c>
      <c r="P129" s="43">
        <f t="shared" si="71"/>
        <v>0</v>
      </c>
      <c r="Q129" s="43">
        <f t="shared" si="71"/>
        <v>75921</v>
      </c>
      <c r="R129" s="43">
        <f t="shared" si="71"/>
        <v>35318</v>
      </c>
      <c r="S129" s="44">
        <f t="shared" si="71"/>
        <v>40225</v>
      </c>
      <c r="T129" s="43">
        <f t="shared" si="71"/>
        <v>75543</v>
      </c>
      <c r="U129" s="43">
        <f t="shared" si="71"/>
        <v>17</v>
      </c>
      <c r="V129" s="45">
        <f t="shared" si="71"/>
        <v>75560</v>
      </c>
      <c r="W129" s="67">
        <f t="shared" si="68"/>
        <v>-0.47549426377418635</v>
      </c>
    </row>
    <row r="130" spans="12:23" ht="14.25" thickBot="1" thickTop="1">
      <c r="L130" s="42" t="s">
        <v>9</v>
      </c>
      <c r="M130" s="43">
        <f aca="true" t="shared" si="72" ref="M130:V130">+M120+M124+M128+M116</f>
        <v>50963</v>
      </c>
      <c r="N130" s="44">
        <f t="shared" si="72"/>
        <v>54322</v>
      </c>
      <c r="O130" s="43">
        <f t="shared" si="72"/>
        <v>105285</v>
      </c>
      <c r="P130" s="43">
        <f t="shared" si="72"/>
        <v>1</v>
      </c>
      <c r="Q130" s="43">
        <f t="shared" si="72"/>
        <v>105286</v>
      </c>
      <c r="R130" s="43">
        <f t="shared" si="72"/>
        <v>47773</v>
      </c>
      <c r="S130" s="44">
        <f t="shared" si="72"/>
        <v>53992</v>
      </c>
      <c r="T130" s="43">
        <f t="shared" si="72"/>
        <v>101765</v>
      </c>
      <c r="U130" s="43">
        <f t="shared" si="72"/>
        <v>18</v>
      </c>
      <c r="V130" s="43">
        <f t="shared" si="72"/>
        <v>101783</v>
      </c>
      <c r="W130" s="67">
        <f t="shared" si="68"/>
        <v>-3.327128013221131</v>
      </c>
    </row>
    <row r="131" spans="12:23" ht="13.5" thickTop="1">
      <c r="L131" s="68" t="s">
        <v>67</v>
      </c>
      <c r="W131" s="77"/>
    </row>
    <row r="132" spans="12:23" ht="12.75">
      <c r="L132" s="316" t="s">
        <v>49</v>
      </c>
      <c r="M132" s="316"/>
      <c r="N132" s="316"/>
      <c r="O132" s="316"/>
      <c r="P132" s="316"/>
      <c r="Q132" s="316"/>
      <c r="R132" s="316"/>
      <c r="S132" s="316"/>
      <c r="T132" s="316"/>
      <c r="U132" s="316"/>
      <c r="V132" s="316"/>
      <c r="W132" s="316"/>
    </row>
    <row r="133" spans="12:23" ht="15.75">
      <c r="L133" s="317" t="s">
        <v>50</v>
      </c>
      <c r="M133" s="317"/>
      <c r="N133" s="317"/>
      <c r="O133" s="317"/>
      <c r="P133" s="317"/>
      <c r="Q133" s="317"/>
      <c r="R133" s="317"/>
      <c r="S133" s="317"/>
      <c r="T133" s="317"/>
      <c r="U133" s="317"/>
      <c r="V133" s="317"/>
      <c r="W133" s="317"/>
    </row>
    <row r="134" ht="13.5" thickBot="1">
      <c r="W134" s="75" t="s">
        <v>43</v>
      </c>
    </row>
    <row r="135" spans="12:23" ht="17.25" thickBot="1" thickTop="1">
      <c r="L135" s="2"/>
      <c r="M135" s="324" t="s">
        <v>66</v>
      </c>
      <c r="N135" s="325"/>
      <c r="O135" s="325"/>
      <c r="P135" s="325"/>
      <c r="Q135" s="326"/>
      <c r="R135" s="327" t="s">
        <v>65</v>
      </c>
      <c r="S135" s="328"/>
      <c r="T135" s="328"/>
      <c r="U135" s="328"/>
      <c r="V135" s="329"/>
      <c r="W135" s="3" t="s">
        <v>4</v>
      </c>
    </row>
    <row r="136" spans="12:23" ht="13.5" thickTop="1">
      <c r="L136" s="4" t="s">
        <v>5</v>
      </c>
      <c r="M136" s="5"/>
      <c r="N136" s="9"/>
      <c r="O136" s="10"/>
      <c r="P136" s="11"/>
      <c r="Q136" s="12"/>
      <c r="R136" s="5"/>
      <c r="S136" s="9"/>
      <c r="T136" s="10"/>
      <c r="U136" s="11"/>
      <c r="V136" s="12"/>
      <c r="W136" s="8" t="s">
        <v>6</v>
      </c>
    </row>
    <row r="137" spans="12:23" ht="13.5" thickBot="1">
      <c r="L137" s="13"/>
      <c r="M137" s="17" t="s">
        <v>44</v>
      </c>
      <c r="N137" s="18" t="s">
        <v>45</v>
      </c>
      <c r="O137" s="19" t="s">
        <v>46</v>
      </c>
      <c r="P137" s="20" t="s">
        <v>13</v>
      </c>
      <c r="Q137" s="21" t="s">
        <v>9</v>
      </c>
      <c r="R137" s="17" t="s">
        <v>44</v>
      </c>
      <c r="S137" s="18" t="s">
        <v>45</v>
      </c>
      <c r="T137" s="19" t="s">
        <v>46</v>
      </c>
      <c r="U137" s="20" t="s">
        <v>13</v>
      </c>
      <c r="V137" s="21" t="s">
        <v>9</v>
      </c>
      <c r="W137" s="16"/>
    </row>
    <row r="138" spans="12:23" ht="4.5" customHeight="1" thickTop="1">
      <c r="L138" s="4"/>
      <c r="M138" s="26"/>
      <c r="N138" s="27"/>
      <c r="O138" s="28"/>
      <c r="P138" s="29"/>
      <c r="Q138" s="30"/>
      <c r="R138" s="26"/>
      <c r="S138" s="27"/>
      <c r="T138" s="28"/>
      <c r="U138" s="29"/>
      <c r="V138" s="31"/>
      <c r="W138" s="11"/>
    </row>
    <row r="139" spans="12:23" ht="12.75">
      <c r="L139" s="4" t="s">
        <v>14</v>
      </c>
      <c r="M139" s="32">
        <f aca="true" t="shared" si="73" ref="M139:N141">+M87+M113</f>
        <v>39448</v>
      </c>
      <c r="N139" s="39">
        <f t="shared" si="73"/>
        <v>57849</v>
      </c>
      <c r="O139" s="36">
        <f>M139+N139</f>
        <v>97297</v>
      </c>
      <c r="P139" s="37">
        <f>+P87+P113</f>
        <v>4444</v>
      </c>
      <c r="Q139" s="38">
        <f>O139+P139</f>
        <v>101741</v>
      </c>
      <c r="R139" s="32">
        <f aca="true" t="shared" si="74" ref="R139:S141">+R87+R113</f>
        <v>47440</v>
      </c>
      <c r="S139" s="39">
        <f t="shared" si="74"/>
        <v>66332</v>
      </c>
      <c r="T139" s="36">
        <f>R139+S139</f>
        <v>113772</v>
      </c>
      <c r="U139" s="37">
        <f>+U87+U113</f>
        <v>4681</v>
      </c>
      <c r="V139" s="34">
        <f>T139+U139</f>
        <v>118453</v>
      </c>
      <c r="W139" s="66">
        <f aca="true" t="shared" si="75" ref="W139:W156">(V139-Q139)/Q139*100</f>
        <v>16.42602294060408</v>
      </c>
    </row>
    <row r="140" spans="12:23" ht="12.75">
      <c r="L140" s="4" t="s">
        <v>15</v>
      </c>
      <c r="M140" s="32">
        <f t="shared" si="73"/>
        <v>43039</v>
      </c>
      <c r="N140" s="39">
        <f t="shared" si="73"/>
        <v>62651</v>
      </c>
      <c r="O140" s="36">
        <f>M140+N140</f>
        <v>105690</v>
      </c>
      <c r="P140" s="37">
        <f>+P88+P114</f>
        <v>4720</v>
      </c>
      <c r="Q140" s="38">
        <f>O140+P140</f>
        <v>110410</v>
      </c>
      <c r="R140" s="32">
        <f t="shared" si="74"/>
        <v>46222</v>
      </c>
      <c r="S140" s="39">
        <f t="shared" si="74"/>
        <v>69873</v>
      </c>
      <c r="T140" s="36">
        <f>R140+S140</f>
        <v>116095</v>
      </c>
      <c r="U140" s="37">
        <f>+U88+U114</f>
        <v>4556</v>
      </c>
      <c r="V140" s="34">
        <f>T140+U140</f>
        <v>120651</v>
      </c>
      <c r="W140" s="66">
        <f t="shared" si="75"/>
        <v>9.275427950366815</v>
      </c>
    </row>
    <row r="141" spans="12:23" ht="13.5" thickBot="1">
      <c r="L141" s="13" t="s">
        <v>16</v>
      </c>
      <c r="M141" s="32">
        <f t="shared" si="73"/>
        <v>43714</v>
      </c>
      <c r="N141" s="39">
        <f t="shared" si="73"/>
        <v>66522</v>
      </c>
      <c r="O141" s="36">
        <f>M141+N141</f>
        <v>110236</v>
      </c>
      <c r="P141" s="37">
        <f>+P89+P115</f>
        <v>4870</v>
      </c>
      <c r="Q141" s="38">
        <f>O141+P141</f>
        <v>115106</v>
      </c>
      <c r="R141" s="32">
        <f t="shared" si="74"/>
        <v>45947</v>
      </c>
      <c r="S141" s="39">
        <f t="shared" si="74"/>
        <v>70757</v>
      </c>
      <c r="T141" s="36">
        <f>R141+S141</f>
        <v>116704</v>
      </c>
      <c r="U141" s="37">
        <f>+U89+U115</f>
        <v>4261</v>
      </c>
      <c r="V141" s="34">
        <f>T141+U141</f>
        <v>120965</v>
      </c>
      <c r="W141" s="66">
        <f t="shared" si="75"/>
        <v>5.09009087276076</v>
      </c>
    </row>
    <row r="142" spans="12:23" ht="14.25" thickBot="1" thickTop="1">
      <c r="L142" s="42" t="s">
        <v>17</v>
      </c>
      <c r="M142" s="43">
        <f aca="true" t="shared" si="76" ref="M142:V142">M141+M139+M140</f>
        <v>126201</v>
      </c>
      <c r="N142" s="44">
        <f t="shared" si="76"/>
        <v>187022</v>
      </c>
      <c r="O142" s="43">
        <f t="shared" si="76"/>
        <v>313223</v>
      </c>
      <c r="P142" s="43">
        <f t="shared" si="76"/>
        <v>14034</v>
      </c>
      <c r="Q142" s="43">
        <f t="shared" si="76"/>
        <v>327257</v>
      </c>
      <c r="R142" s="43">
        <f t="shared" si="76"/>
        <v>139609</v>
      </c>
      <c r="S142" s="44">
        <f t="shared" si="76"/>
        <v>206962</v>
      </c>
      <c r="T142" s="43">
        <f t="shared" si="76"/>
        <v>346571</v>
      </c>
      <c r="U142" s="43">
        <f t="shared" si="76"/>
        <v>13498</v>
      </c>
      <c r="V142" s="45">
        <f t="shared" si="76"/>
        <v>360069</v>
      </c>
      <c r="W142" s="67">
        <f t="shared" si="75"/>
        <v>10.026370711703645</v>
      </c>
    </row>
    <row r="143" spans="12:23" ht="13.5" thickTop="1">
      <c r="L143" s="4" t="s">
        <v>18</v>
      </c>
      <c r="M143" s="32">
        <f aca="true" t="shared" si="77" ref="M143:N145">+M91+M117</f>
        <v>38641</v>
      </c>
      <c r="N143" s="39">
        <f t="shared" si="77"/>
        <v>60092</v>
      </c>
      <c r="O143" s="36">
        <f>M143+N143</f>
        <v>98733</v>
      </c>
      <c r="P143" s="37">
        <f>+P91+P117</f>
        <v>4021</v>
      </c>
      <c r="Q143" s="38">
        <f>O143+P143</f>
        <v>102754</v>
      </c>
      <c r="R143" s="32">
        <f aca="true" t="shared" si="78" ref="R143:S145">+R91+R117</f>
        <v>43611</v>
      </c>
      <c r="S143" s="39">
        <f t="shared" si="78"/>
        <v>63644</v>
      </c>
      <c r="T143" s="36">
        <f>R143+S143</f>
        <v>107255</v>
      </c>
      <c r="U143" s="37">
        <f>+U91+U117</f>
        <v>3533</v>
      </c>
      <c r="V143" s="34">
        <f>T143+U143</f>
        <v>110788</v>
      </c>
      <c r="W143" s="66">
        <f t="shared" si="75"/>
        <v>7.818673725597057</v>
      </c>
    </row>
    <row r="144" spans="12:23" ht="12.75">
      <c r="L144" s="4" t="s">
        <v>19</v>
      </c>
      <c r="M144" s="32">
        <f t="shared" si="77"/>
        <v>37936</v>
      </c>
      <c r="N144" s="39">
        <f t="shared" si="77"/>
        <v>59242</v>
      </c>
      <c r="O144" s="36">
        <f>M144+N144</f>
        <v>97178</v>
      </c>
      <c r="P144" s="37">
        <f>+P92+P118</f>
        <v>3953</v>
      </c>
      <c r="Q144" s="38">
        <f>O144+P144</f>
        <v>101131</v>
      </c>
      <c r="R144" s="32">
        <f t="shared" si="78"/>
        <v>41513</v>
      </c>
      <c r="S144" s="39">
        <f t="shared" si="78"/>
        <v>64953</v>
      </c>
      <c r="T144" s="36">
        <f>R144+S144</f>
        <v>106466</v>
      </c>
      <c r="U144" s="37">
        <f>+U92+U118</f>
        <v>3238</v>
      </c>
      <c r="V144" s="34">
        <f>T144+U144</f>
        <v>109704</v>
      </c>
      <c r="W144" s="66">
        <f t="shared" si="75"/>
        <v>8.477123730606836</v>
      </c>
    </row>
    <row r="145" spans="12:23" ht="13.5" thickBot="1">
      <c r="L145" s="4" t="s">
        <v>20</v>
      </c>
      <c r="M145" s="32">
        <f t="shared" si="77"/>
        <v>44382</v>
      </c>
      <c r="N145" s="39">
        <f t="shared" si="77"/>
        <v>66913</v>
      </c>
      <c r="O145" s="36">
        <f>M145+N145</f>
        <v>111295</v>
      </c>
      <c r="P145" s="37">
        <f>+P93+P119</f>
        <v>4460</v>
      </c>
      <c r="Q145" s="38">
        <f>O145+P145</f>
        <v>115755</v>
      </c>
      <c r="R145" s="32">
        <f t="shared" si="78"/>
        <v>48269</v>
      </c>
      <c r="S145" s="39">
        <f t="shared" si="78"/>
        <v>70686</v>
      </c>
      <c r="T145" s="36">
        <f>R145+S145</f>
        <v>118955</v>
      </c>
      <c r="U145" s="37">
        <f>+U93+U119</f>
        <v>4057</v>
      </c>
      <c r="V145" s="34">
        <f>T145+U145</f>
        <v>123012</v>
      </c>
      <c r="W145" s="66">
        <f t="shared" si="75"/>
        <v>6.269275625242971</v>
      </c>
    </row>
    <row r="146" spans="12:23" ht="14.25" thickBot="1" thickTop="1">
      <c r="L146" s="47" t="s">
        <v>21</v>
      </c>
      <c r="M146" s="48">
        <f aca="true" t="shared" si="79" ref="M146:V146">M144+M143+M145</f>
        <v>120959</v>
      </c>
      <c r="N146" s="49">
        <f t="shared" si="79"/>
        <v>186247</v>
      </c>
      <c r="O146" s="52">
        <f t="shared" si="79"/>
        <v>307206</v>
      </c>
      <c r="P146" s="52">
        <f t="shared" si="79"/>
        <v>12434</v>
      </c>
      <c r="Q146" s="52">
        <f t="shared" si="79"/>
        <v>319640</v>
      </c>
      <c r="R146" s="48">
        <f t="shared" si="79"/>
        <v>133393</v>
      </c>
      <c r="S146" s="49">
        <f t="shared" si="79"/>
        <v>199283</v>
      </c>
      <c r="T146" s="52">
        <f t="shared" si="79"/>
        <v>332676</v>
      </c>
      <c r="U146" s="52">
        <f t="shared" si="79"/>
        <v>10828</v>
      </c>
      <c r="V146" s="52">
        <f t="shared" si="79"/>
        <v>343504</v>
      </c>
      <c r="W146" s="87">
        <f t="shared" si="75"/>
        <v>7.465899136528595</v>
      </c>
    </row>
    <row r="147" spans="12:23" ht="13.5" thickTop="1">
      <c r="L147" s="4" t="s">
        <v>22</v>
      </c>
      <c r="M147" s="32">
        <f aca="true" t="shared" si="80" ref="M147:N149">+M95+M121</f>
        <v>39889</v>
      </c>
      <c r="N147" s="39">
        <f t="shared" si="80"/>
        <v>60400</v>
      </c>
      <c r="O147" s="36">
        <f>M147+N147</f>
        <v>100289</v>
      </c>
      <c r="P147" s="37">
        <f>+P95+P121</f>
        <v>4178</v>
      </c>
      <c r="Q147" s="38">
        <f>O147+P147</f>
        <v>104467</v>
      </c>
      <c r="R147" s="32">
        <f>+R95+R121</f>
        <v>44704</v>
      </c>
      <c r="S147" s="39">
        <f>+S95+S121</f>
        <v>63107</v>
      </c>
      <c r="T147" s="36">
        <f>+T95+T121</f>
        <v>107811</v>
      </c>
      <c r="U147" s="37">
        <f>+U95+U121</f>
        <v>3836</v>
      </c>
      <c r="V147" s="34">
        <f>+V95+V121</f>
        <v>111647</v>
      </c>
      <c r="W147" s="66">
        <f t="shared" si="75"/>
        <v>6.872983813070157</v>
      </c>
    </row>
    <row r="148" spans="12:23" ht="12.75">
      <c r="L148" s="4" t="s">
        <v>23</v>
      </c>
      <c r="M148" s="32">
        <f t="shared" si="80"/>
        <v>40868</v>
      </c>
      <c r="N148" s="39">
        <f t="shared" si="80"/>
        <v>63377</v>
      </c>
      <c r="O148" s="36">
        <f>M148+N148</f>
        <v>104245</v>
      </c>
      <c r="P148" s="37">
        <f>+P96+P122</f>
        <v>4307</v>
      </c>
      <c r="Q148" s="38">
        <f>O148+P148</f>
        <v>108552</v>
      </c>
      <c r="R148" s="32">
        <f>+BKK!R148+DMK!R148+CNX!R148+HDY!R148+HKT!R148+CEI!R148</f>
        <v>45971</v>
      </c>
      <c r="S148" s="39">
        <f>+BKK!S148+DMK!S148+CNX!S148+HDY!S148+HKT!S148+CEI!S148</f>
        <v>68123</v>
      </c>
      <c r="T148" s="36">
        <f>+BKK!T148+DMK!T148+CNX!T148+HDY!T148+HKT!T148+CEI!T148</f>
        <v>114094</v>
      </c>
      <c r="U148" s="37">
        <f>+BKK!U148+DMK!U148+CNX!U148+HDY!U148+HKT!U148+CEI!U148</f>
        <v>3674</v>
      </c>
      <c r="V148" s="34">
        <f>+BKK!V148+DMK!V148+CNX!V148+HDY!V148+HKT!V148+CEI!V148</f>
        <v>117768</v>
      </c>
      <c r="W148" s="66">
        <f t="shared" si="75"/>
        <v>8.489940305107229</v>
      </c>
    </row>
    <row r="149" spans="12:23" ht="13.5" thickBot="1">
      <c r="L149" s="4" t="s">
        <v>24</v>
      </c>
      <c r="M149" s="32">
        <f t="shared" si="80"/>
        <v>41218</v>
      </c>
      <c r="N149" s="39">
        <f t="shared" si="80"/>
        <v>61444</v>
      </c>
      <c r="O149" s="36">
        <f>M149+N149</f>
        <v>102662</v>
      </c>
      <c r="P149" s="37">
        <f>+P97+P123</f>
        <v>4652</v>
      </c>
      <c r="Q149" s="38">
        <f>O149+P149</f>
        <v>107314</v>
      </c>
      <c r="R149" s="32">
        <f>+BKK!R149+DMK!R149+CNX!R149+HDY!R149+HKT!R149+CEI!R149</f>
        <v>46571</v>
      </c>
      <c r="S149" s="39">
        <f>+BKK!S149+DMK!S149+CNX!S149+HDY!S149+HKT!S149+CEI!S149</f>
        <v>66523</v>
      </c>
      <c r="T149" s="54">
        <f>+BKK!T149+DMK!T149+CNX!T149+HDY!T149+HKT!T149+CEI!T149</f>
        <v>113094</v>
      </c>
      <c r="U149" s="55">
        <f>+BKK!U149+DMK!U149+CNX!U149+HDY!U149+HKT!U149+CEI!U149</f>
        <v>4013</v>
      </c>
      <c r="V149" s="34">
        <f>+BKK!V149+DMK!V149+CNX!V149+HDY!V149+HKT!V149+CEI!V149</f>
        <v>117107</v>
      </c>
      <c r="W149" s="66">
        <f t="shared" si="75"/>
        <v>9.125556777307715</v>
      </c>
    </row>
    <row r="150" spans="12:23" ht="14.25" thickBot="1" thickTop="1">
      <c r="L150" s="47" t="s">
        <v>25</v>
      </c>
      <c r="M150" s="48">
        <f aca="true" t="shared" si="81" ref="M150:V150">+M147+M148+M149</f>
        <v>121975</v>
      </c>
      <c r="N150" s="48">
        <f t="shared" si="81"/>
        <v>185221</v>
      </c>
      <c r="O150" s="50">
        <f t="shared" si="81"/>
        <v>307196</v>
      </c>
      <c r="P150" s="50">
        <f t="shared" si="81"/>
        <v>13137</v>
      </c>
      <c r="Q150" s="50">
        <f t="shared" si="81"/>
        <v>320333</v>
      </c>
      <c r="R150" s="48">
        <f t="shared" si="81"/>
        <v>137246</v>
      </c>
      <c r="S150" s="48">
        <f t="shared" si="81"/>
        <v>197753</v>
      </c>
      <c r="T150" s="50">
        <f t="shared" si="81"/>
        <v>334999</v>
      </c>
      <c r="U150" s="50">
        <f t="shared" si="81"/>
        <v>11523</v>
      </c>
      <c r="V150" s="50">
        <f t="shared" si="81"/>
        <v>346522</v>
      </c>
      <c r="W150" s="87">
        <f t="shared" si="75"/>
        <v>8.175554813272438</v>
      </c>
    </row>
    <row r="151" spans="12:23" ht="13.5" thickTop="1">
      <c r="L151" s="4" t="s">
        <v>27</v>
      </c>
      <c r="M151" s="32">
        <f aca="true" t="shared" si="82" ref="M151:N153">+M99+M125</f>
        <v>42982</v>
      </c>
      <c r="N151" s="39">
        <f t="shared" si="82"/>
        <v>61784</v>
      </c>
      <c r="O151" s="36">
        <f>M151+N151</f>
        <v>104766</v>
      </c>
      <c r="P151" s="37">
        <f>+P99+P125</f>
        <v>4914</v>
      </c>
      <c r="Q151" s="38">
        <f>O151+P151</f>
        <v>109680</v>
      </c>
      <c r="R151" s="32">
        <f>+BKK!R151+DMK!R151+CNX!R151+HDY!R151+HKT!R151+CEI!R151</f>
        <v>45171</v>
      </c>
      <c r="S151" s="39">
        <f>+BKK!S151+DMK!S151+CNX!S151+HDY!S151+HKT!S151+CEI!S151</f>
        <v>64717</v>
      </c>
      <c r="T151" s="54">
        <f>+BKK!T151+DMK!T151+CNX!T151+HDY!T151+HKT!T151+CEI!T151</f>
        <v>109888</v>
      </c>
      <c r="U151" s="62">
        <f>+BKK!U151+DMK!U151+CNX!U151+HDY!U151+HKT!U151+CEI!U151</f>
        <v>3400</v>
      </c>
      <c r="V151" s="34">
        <f>+BKK!V151+DMK!V151+CNX!V151+HDY!V151+HKT!V151+CEI!V151</f>
        <v>113288</v>
      </c>
      <c r="W151" s="66">
        <f>(V151-Q151)/Q151*100</f>
        <v>3.289569657184537</v>
      </c>
    </row>
    <row r="152" spans="12:23" ht="12.75">
      <c r="L152" s="4" t="s">
        <v>28</v>
      </c>
      <c r="M152" s="32">
        <f t="shared" si="82"/>
        <v>43130</v>
      </c>
      <c r="N152" s="39">
        <f t="shared" si="82"/>
        <v>63322</v>
      </c>
      <c r="O152" s="36">
        <f>M152+N152</f>
        <v>106452</v>
      </c>
      <c r="P152" s="37">
        <f>+P100+P126</f>
        <v>4563</v>
      </c>
      <c r="Q152" s="38">
        <f>O152+P152</f>
        <v>111015</v>
      </c>
      <c r="R152" s="32">
        <f>+BKK!R152+DMK!R152+CNX!R152+HDY!R152+HKT!R152+CEI!R152</f>
        <v>43613</v>
      </c>
      <c r="S152" s="39">
        <f>+BKK!S152+DMK!S152+CNX!S152+HDY!S152+HKT!S152+CEI!S152</f>
        <v>62280</v>
      </c>
      <c r="T152" s="54">
        <f>+BKK!T152+DMK!T152+CNX!T152+HDY!T152+HKT!T152+CEI!T152</f>
        <v>105893</v>
      </c>
      <c r="U152" s="37">
        <f>+BKK!U152+DMK!U152+CNX!U152+HDY!U152+HKT!U152+CEI!U152</f>
        <v>3965</v>
      </c>
      <c r="V152" s="34">
        <f>+BKK!V152+DMK!V152+CNX!V152+HDY!V152+HKT!V152+CEI!V152</f>
        <v>109858</v>
      </c>
      <c r="W152" s="66">
        <f>(V152-Q152)/Q152*100</f>
        <v>-1.0422015043012207</v>
      </c>
    </row>
    <row r="153" spans="12:23" ht="13.5" thickBot="1">
      <c r="L153" s="4" t="s">
        <v>29</v>
      </c>
      <c r="M153" s="32">
        <f t="shared" si="82"/>
        <v>46236</v>
      </c>
      <c r="N153" s="39">
        <f t="shared" si="82"/>
        <v>67261</v>
      </c>
      <c r="O153" s="36">
        <f>M153+N153</f>
        <v>113497</v>
      </c>
      <c r="P153" s="55">
        <f>+P101+P127</f>
        <v>4757</v>
      </c>
      <c r="Q153" s="38">
        <f>O153+P153</f>
        <v>118254</v>
      </c>
      <c r="R153" s="32">
        <f>+BKK!R153+DMK!R153+CNX!R153+HDY!R153+HKT!R153+CEI!R153</f>
        <v>43082</v>
      </c>
      <c r="S153" s="39">
        <f>+BKK!S153+DMK!S153+CNX!S153+HDY!S153+HKT!S153+CEI!S153</f>
        <v>62080</v>
      </c>
      <c r="T153" s="36">
        <f>+BKK!T153+DMK!T153+CNX!T153+HDY!T153+HKT!T153+CEI!T153</f>
        <v>105162</v>
      </c>
      <c r="U153" s="55">
        <f>+BKK!U153+DMK!U153+CNX!U153+HDY!U153+HKT!U153+CEI!U153</f>
        <v>2747</v>
      </c>
      <c r="V153" s="34">
        <f>+BKK!V153+DMK!V153+CNX!V153+HDY!V153+HKT!V153+CEI!V153</f>
        <v>107909</v>
      </c>
      <c r="W153" s="66">
        <f t="shared" si="75"/>
        <v>-8.748118456880952</v>
      </c>
    </row>
    <row r="154" spans="12:23" ht="14.25" thickBot="1" thickTop="1">
      <c r="L154" s="42" t="s">
        <v>30</v>
      </c>
      <c r="M154" s="43">
        <f aca="true" t="shared" si="83" ref="M154:V154">+M151+M152+M153</f>
        <v>132348</v>
      </c>
      <c r="N154" s="44">
        <f t="shared" si="83"/>
        <v>192367</v>
      </c>
      <c r="O154" s="43">
        <f t="shared" si="83"/>
        <v>324715</v>
      </c>
      <c r="P154" s="43">
        <f t="shared" si="83"/>
        <v>14234</v>
      </c>
      <c r="Q154" s="46">
        <f t="shared" si="83"/>
        <v>338949</v>
      </c>
      <c r="R154" s="43">
        <f t="shared" si="83"/>
        <v>131866</v>
      </c>
      <c r="S154" s="44">
        <f t="shared" si="83"/>
        <v>189077</v>
      </c>
      <c r="T154" s="43">
        <f t="shared" si="83"/>
        <v>320943</v>
      </c>
      <c r="U154" s="43">
        <f t="shared" si="83"/>
        <v>10112</v>
      </c>
      <c r="V154" s="45">
        <f t="shared" si="83"/>
        <v>331055</v>
      </c>
      <c r="W154" s="67">
        <f t="shared" si="75"/>
        <v>-2.3289639444282177</v>
      </c>
    </row>
    <row r="155" spans="1:23" ht="14.25" thickBot="1" thickTop="1">
      <c r="A155" s="76"/>
      <c r="B155" s="302"/>
      <c r="C155" s="303"/>
      <c r="D155" s="303"/>
      <c r="E155" s="303"/>
      <c r="F155" s="303"/>
      <c r="G155" s="303"/>
      <c r="H155" s="303"/>
      <c r="I155" s="304"/>
      <c r="J155" s="76"/>
      <c r="L155" s="42" t="s">
        <v>69</v>
      </c>
      <c r="M155" s="43">
        <f aca="true" t="shared" si="84" ref="M155:V155">+M146+M150+M151+M152+M153</f>
        <v>375282</v>
      </c>
      <c r="N155" s="44">
        <f t="shared" si="84"/>
        <v>563835</v>
      </c>
      <c r="O155" s="43">
        <f t="shared" si="84"/>
        <v>939117</v>
      </c>
      <c r="P155" s="43">
        <f t="shared" si="84"/>
        <v>39805</v>
      </c>
      <c r="Q155" s="43">
        <f t="shared" si="84"/>
        <v>978922</v>
      </c>
      <c r="R155" s="43">
        <f t="shared" si="84"/>
        <v>402505</v>
      </c>
      <c r="S155" s="44">
        <f t="shared" si="84"/>
        <v>586113</v>
      </c>
      <c r="T155" s="43">
        <f t="shared" si="84"/>
        <v>988618</v>
      </c>
      <c r="U155" s="43">
        <f t="shared" si="84"/>
        <v>32463</v>
      </c>
      <c r="V155" s="45">
        <f t="shared" si="84"/>
        <v>1021081</v>
      </c>
      <c r="W155" s="67">
        <f>(V155-Q155)/Q155*100</f>
        <v>4.30667611924137</v>
      </c>
    </row>
    <row r="156" spans="12:23" ht="14.25" thickBot="1" thickTop="1">
      <c r="L156" s="42" t="s">
        <v>9</v>
      </c>
      <c r="M156" s="43">
        <f aca="true" t="shared" si="85" ref="M156:V156">+M146+M150+M154+M142</f>
        <v>501483</v>
      </c>
      <c r="N156" s="44">
        <f t="shared" si="85"/>
        <v>750857</v>
      </c>
      <c r="O156" s="43">
        <f t="shared" si="85"/>
        <v>1252340</v>
      </c>
      <c r="P156" s="43">
        <f t="shared" si="85"/>
        <v>53839</v>
      </c>
      <c r="Q156" s="43">
        <f t="shared" si="85"/>
        <v>1306179</v>
      </c>
      <c r="R156" s="43">
        <f t="shared" si="85"/>
        <v>542114</v>
      </c>
      <c r="S156" s="44">
        <f t="shared" si="85"/>
        <v>793075</v>
      </c>
      <c r="T156" s="43">
        <f t="shared" si="85"/>
        <v>1335189</v>
      </c>
      <c r="U156" s="43">
        <f t="shared" si="85"/>
        <v>45961</v>
      </c>
      <c r="V156" s="43">
        <f t="shared" si="85"/>
        <v>1381150</v>
      </c>
      <c r="W156" s="67">
        <f t="shared" si="75"/>
        <v>5.739718675617967</v>
      </c>
    </row>
    <row r="157" ht="13.5" thickTop="1">
      <c r="L157" s="68" t="s">
        <v>67</v>
      </c>
    </row>
    <row r="158" spans="12:23" ht="12.75">
      <c r="L158" s="316" t="s">
        <v>51</v>
      </c>
      <c r="M158" s="316"/>
      <c r="N158" s="316"/>
      <c r="O158" s="316"/>
      <c r="P158" s="316"/>
      <c r="Q158" s="316"/>
      <c r="R158" s="316"/>
      <c r="S158" s="316"/>
      <c r="T158" s="316"/>
      <c r="U158" s="316"/>
      <c r="V158" s="316"/>
      <c r="W158" s="316"/>
    </row>
    <row r="159" spans="12:23" ht="15.75">
      <c r="L159" s="317" t="s">
        <v>52</v>
      </c>
      <c r="M159" s="317"/>
      <c r="N159" s="317"/>
      <c r="O159" s="317"/>
      <c r="P159" s="317"/>
      <c r="Q159" s="317"/>
      <c r="R159" s="317"/>
      <c r="S159" s="317"/>
      <c r="T159" s="317"/>
      <c r="U159" s="317"/>
      <c r="V159" s="317"/>
      <c r="W159" s="317"/>
    </row>
    <row r="160" ht="13.5" thickBot="1">
      <c r="W160" s="75" t="s">
        <v>43</v>
      </c>
    </row>
    <row r="161" spans="12:23" ht="17.25" thickBot="1" thickTop="1">
      <c r="L161" s="2"/>
      <c r="M161" s="324" t="s">
        <v>66</v>
      </c>
      <c r="N161" s="325"/>
      <c r="O161" s="325"/>
      <c r="P161" s="325"/>
      <c r="Q161" s="326"/>
      <c r="R161" s="327" t="s">
        <v>65</v>
      </c>
      <c r="S161" s="328"/>
      <c r="T161" s="328"/>
      <c r="U161" s="328"/>
      <c r="V161" s="329"/>
      <c r="W161" s="3" t="s">
        <v>4</v>
      </c>
    </row>
    <row r="162" spans="12:23" ht="13.5" thickTop="1">
      <c r="L162" s="4" t="s">
        <v>5</v>
      </c>
      <c r="M162" s="5"/>
      <c r="N162" s="9"/>
      <c r="O162" s="10"/>
      <c r="P162" s="11"/>
      <c r="Q162" s="12"/>
      <c r="R162" s="5"/>
      <c r="S162" s="9"/>
      <c r="T162" s="10"/>
      <c r="U162" s="11"/>
      <c r="V162" s="12"/>
      <c r="W162" s="8" t="s">
        <v>6</v>
      </c>
    </row>
    <row r="163" spans="12:23" ht="13.5" thickBot="1">
      <c r="L163" s="13"/>
      <c r="M163" s="17" t="s">
        <v>44</v>
      </c>
      <c r="N163" s="18" t="s">
        <v>45</v>
      </c>
      <c r="O163" s="19" t="s">
        <v>46</v>
      </c>
      <c r="P163" s="20" t="s">
        <v>13</v>
      </c>
      <c r="Q163" s="21" t="s">
        <v>9</v>
      </c>
      <c r="R163" s="17" t="s">
        <v>44</v>
      </c>
      <c r="S163" s="18" t="s">
        <v>45</v>
      </c>
      <c r="T163" s="19" t="s">
        <v>46</v>
      </c>
      <c r="U163" s="20" t="s">
        <v>13</v>
      </c>
      <c r="V163" s="21" t="s">
        <v>9</v>
      </c>
      <c r="W163" s="16"/>
    </row>
    <row r="164" spans="12:23" ht="3.75" customHeight="1" thickTop="1">
      <c r="L164" s="4"/>
      <c r="M164" s="26"/>
      <c r="N164" s="27"/>
      <c r="O164" s="28"/>
      <c r="P164" s="29"/>
      <c r="Q164" s="30"/>
      <c r="R164" s="26"/>
      <c r="S164" s="27"/>
      <c r="T164" s="28"/>
      <c r="U164" s="29"/>
      <c r="V164" s="31"/>
      <c r="W164" s="11"/>
    </row>
    <row r="165" spans="12:23" ht="12.75">
      <c r="L165" s="4" t="s">
        <v>14</v>
      </c>
      <c r="M165" s="32">
        <f>+BKK!M165+DMK!M165+CNX!M165+HDY!M165+HKT!M165+CEI!M165</f>
        <v>35</v>
      </c>
      <c r="N165" s="39">
        <f>+BKK!N165+DMK!N165+CNX!N165+HDY!N165+HKT!N165+CEI!N165</f>
        <v>490</v>
      </c>
      <c r="O165" s="36">
        <f>M165+N165</f>
        <v>525</v>
      </c>
      <c r="P165" s="37">
        <f>+BKK!P165+DMK!P165+CNX!P165+HDY!P165+HKT!P165+CEI!P165</f>
        <v>37</v>
      </c>
      <c r="Q165" s="38">
        <f>O165+P165</f>
        <v>562</v>
      </c>
      <c r="R165" s="32">
        <f>+BKK!R165+DMK!R165+CNX!R165+HDY!R165+HKT!R165+CEI!R165</f>
        <v>59</v>
      </c>
      <c r="S165" s="39">
        <f>+BKK!S165+DMK!S165+CNX!S165+HDY!S165+HKT!S165+CEI!S165</f>
        <v>873</v>
      </c>
      <c r="T165" s="36">
        <f>R165+S165</f>
        <v>932</v>
      </c>
      <c r="U165" s="37">
        <f>+BKK!U165+DMK!U165+CNX!U165+HDY!U165+HKT!U165+CEI!U165</f>
        <v>75</v>
      </c>
      <c r="V165" s="34">
        <f>T165+U165</f>
        <v>1007</v>
      </c>
      <c r="W165" s="263">
        <f aca="true" t="shared" si="86" ref="W165:W174">(V165-Q165)/Q165*100</f>
        <v>79.1814946619217</v>
      </c>
    </row>
    <row r="166" spans="12:23" ht="12.75">
      <c r="L166" s="4" t="s">
        <v>15</v>
      </c>
      <c r="M166" s="32">
        <f>+BKK!M166+DMK!M166+CNX!M166+HDY!M166+HKT!M166+CEI!M166</f>
        <v>61</v>
      </c>
      <c r="N166" s="39">
        <f>+BKK!N166+DMK!N166+CNX!N166+HDY!N166+HKT!N166+CEI!N166</f>
        <v>617</v>
      </c>
      <c r="O166" s="36">
        <f>M166+N166</f>
        <v>678</v>
      </c>
      <c r="P166" s="37">
        <f>+BKK!P166+DMK!P166+CNX!P166+HDY!P166+HKT!P166+CEI!P166</f>
        <v>50</v>
      </c>
      <c r="Q166" s="38">
        <f>O166+P166</f>
        <v>728</v>
      </c>
      <c r="R166" s="32">
        <f>+BKK!R166+DMK!R166+CNX!R166+HDY!R166+HKT!R166+CEI!R166</f>
        <v>23</v>
      </c>
      <c r="S166" s="39">
        <f>+BKK!S166+DMK!S166+CNX!S166+HDY!S166+HKT!S166+CEI!S166</f>
        <v>875</v>
      </c>
      <c r="T166" s="36">
        <f>R166+S166</f>
        <v>898</v>
      </c>
      <c r="U166" s="37">
        <f>+BKK!U166+DMK!U166+CNX!U166+HDY!U166+HKT!U166+CEI!U166</f>
        <v>56</v>
      </c>
      <c r="V166" s="34">
        <f>T166+U166</f>
        <v>954</v>
      </c>
      <c r="W166" s="263">
        <f t="shared" si="86"/>
        <v>31.043956043956044</v>
      </c>
    </row>
    <row r="167" spans="12:23" ht="13.5" thickBot="1">
      <c r="L167" s="13" t="s">
        <v>16</v>
      </c>
      <c r="M167" s="32">
        <f>+BKK!M167+DMK!M167+CNX!M167+HDY!M167+HKT!M167+CEI!M167</f>
        <v>54</v>
      </c>
      <c r="N167" s="39">
        <f>+BKK!N167+DMK!N167+CNX!N167+HDY!N167+HKT!N167+CEI!N167</f>
        <v>793</v>
      </c>
      <c r="O167" s="36">
        <f>M167+N167</f>
        <v>847</v>
      </c>
      <c r="P167" s="37">
        <f>+BKK!P167+DMK!P167+CNX!P167+HDY!P167+HKT!P167+CEI!P167</f>
        <v>50</v>
      </c>
      <c r="Q167" s="38">
        <f>O167+P167</f>
        <v>897</v>
      </c>
      <c r="R167" s="32">
        <f>+BKK!R167+DMK!R167+CNX!R167+HDY!R167+HKT!R167+CEI!R167</f>
        <v>45</v>
      </c>
      <c r="S167" s="39">
        <f>+BKK!S167+DMK!S167+CNX!S167+HDY!S167+HKT!S167+CEI!S167</f>
        <v>994</v>
      </c>
      <c r="T167" s="36">
        <f>R167+S167</f>
        <v>1039</v>
      </c>
      <c r="U167" s="37">
        <f>+BKK!U167+DMK!U167+CNX!U167+HDY!U167+HKT!U167+CEI!U167</f>
        <v>70</v>
      </c>
      <c r="V167" s="34">
        <f>T167+U167</f>
        <v>1109</v>
      </c>
      <c r="W167" s="263">
        <f t="shared" si="86"/>
        <v>23.634336677814936</v>
      </c>
    </row>
    <row r="168" spans="12:23" ht="14.25" thickBot="1" thickTop="1">
      <c r="L168" s="42" t="s">
        <v>17</v>
      </c>
      <c r="M168" s="43">
        <f>+M165+M166+M167</f>
        <v>150</v>
      </c>
      <c r="N168" s="44">
        <f>+N165+N166+N167</f>
        <v>1900</v>
      </c>
      <c r="O168" s="43">
        <f>O167+O165+O166</f>
        <v>2050</v>
      </c>
      <c r="P168" s="43">
        <f>+P165+P166+P167</f>
        <v>137</v>
      </c>
      <c r="Q168" s="43">
        <f>Q167+Q165+Q166</f>
        <v>2187</v>
      </c>
      <c r="R168" s="43">
        <f>+R165+R166+R167</f>
        <v>127</v>
      </c>
      <c r="S168" s="44">
        <f>+S165+S166+S167</f>
        <v>2742</v>
      </c>
      <c r="T168" s="43">
        <f>T167+T165+T166</f>
        <v>2869</v>
      </c>
      <c r="U168" s="43">
        <f>+U165+U166+U167</f>
        <v>201</v>
      </c>
      <c r="V168" s="45">
        <f>V167+V165+V166</f>
        <v>3070</v>
      </c>
      <c r="W168" s="264">
        <f t="shared" si="86"/>
        <v>40.374942844078646</v>
      </c>
    </row>
    <row r="169" spans="12:23" ht="13.5" thickTop="1">
      <c r="L169" s="4" t="s">
        <v>18</v>
      </c>
      <c r="M169" s="32">
        <f>+BKK!M169+DMK!M169+CNX!M169+HDY!M169+HKT!M169+CEI!M169</f>
        <v>43</v>
      </c>
      <c r="N169" s="39">
        <f>+BKK!N169+DMK!N169+CNX!N169+HDY!N169+HKT!N169+CEI!N169</f>
        <v>518</v>
      </c>
      <c r="O169" s="36">
        <f>M169+N169</f>
        <v>561</v>
      </c>
      <c r="P169" s="37">
        <f>+BKK!P169+DMK!P169+CNX!P169+HDY!P169+HKT!P169+CEI!P169</f>
        <v>50</v>
      </c>
      <c r="Q169" s="38">
        <f>O169+P169</f>
        <v>611</v>
      </c>
      <c r="R169" s="32">
        <f>+BKK!R169+DMK!R169+CNX!R169+HDY!R169+HKT!R169+CEI!R169</f>
        <v>27</v>
      </c>
      <c r="S169" s="39">
        <f>+BKK!S169+DMK!S169+CNX!S169+HDY!S169+HKT!S169+CEI!S169</f>
        <v>814</v>
      </c>
      <c r="T169" s="36">
        <f>R169+S169</f>
        <v>841</v>
      </c>
      <c r="U169" s="37">
        <f>+BKK!U169+DMK!U169+CNX!U169+HDY!U169+HKT!U169+CEI!U169</f>
        <v>60</v>
      </c>
      <c r="V169" s="34">
        <f>T169+U169</f>
        <v>901</v>
      </c>
      <c r="W169" s="263">
        <f t="shared" si="86"/>
        <v>47.46317512274959</v>
      </c>
    </row>
    <row r="170" spans="12:23" ht="12.75">
      <c r="L170" s="4" t="s">
        <v>19</v>
      </c>
      <c r="M170" s="32">
        <f>+BKK!M170+DMK!M170+CNX!M170+HDY!M170+HKT!M170+CEI!M170</f>
        <v>37</v>
      </c>
      <c r="N170" s="39">
        <f>+BKK!N170+DMK!N170+CNX!N170+HDY!N170+HKT!N170+CEI!N170</f>
        <v>621</v>
      </c>
      <c r="O170" s="36">
        <f>M170+N170</f>
        <v>658</v>
      </c>
      <c r="P170" s="37">
        <f>+BKK!P170+DMK!P170+CNX!P170+HDY!P170+HKT!P170+CEI!P170</f>
        <v>34</v>
      </c>
      <c r="Q170" s="38">
        <f>O170+P170</f>
        <v>692</v>
      </c>
      <c r="R170" s="32">
        <f>+BKK!R170+DMK!R170+CNX!R170+HDY!R170+HKT!R170+CEI!R170</f>
        <v>22</v>
      </c>
      <c r="S170" s="39">
        <f>+BKK!S170+DMK!S170+CNX!S170+HDY!S170+HKT!S170+CEI!S170</f>
        <v>734</v>
      </c>
      <c r="T170" s="36">
        <f>R170+S170</f>
        <v>756</v>
      </c>
      <c r="U170" s="37">
        <f>+BKK!U170+DMK!U170+CNX!U170+HDY!U170+HKT!U170+CEI!U170</f>
        <v>45</v>
      </c>
      <c r="V170" s="34">
        <f>T170+U170</f>
        <v>801</v>
      </c>
      <c r="W170" s="263">
        <f t="shared" si="86"/>
        <v>15.751445086705202</v>
      </c>
    </row>
    <row r="171" spans="12:23" ht="13.5" thickBot="1">
      <c r="L171" s="4" t="s">
        <v>20</v>
      </c>
      <c r="M171" s="32">
        <f>+BKK!M171+DMK!M171+CNX!M171+HDY!M171+HKT!M171+CEI!M171</f>
        <v>41</v>
      </c>
      <c r="N171" s="39">
        <f>+BKK!N171+DMK!N171+CNX!N171+HDY!N171+HKT!N171+CEI!N171</f>
        <v>856</v>
      </c>
      <c r="O171" s="36">
        <f>M171+N171</f>
        <v>897</v>
      </c>
      <c r="P171" s="37">
        <f>+BKK!P171+DMK!P171+CNX!P171+HDY!P171+HKT!P171+CEI!P171</f>
        <v>49</v>
      </c>
      <c r="Q171" s="38">
        <f>O171+P171</f>
        <v>946</v>
      </c>
      <c r="R171" s="32">
        <f>+BKK!R171+DMK!R171+CNX!R171+HDY!R171+HKT!R171+CEI!R171</f>
        <v>29</v>
      </c>
      <c r="S171" s="39">
        <f>+BKK!S171+DMK!S171+CNX!S171+HDY!S171+HKT!S171+CEI!S171</f>
        <v>839</v>
      </c>
      <c r="T171" s="36">
        <f>R171+S171</f>
        <v>868</v>
      </c>
      <c r="U171" s="37">
        <f>+BKK!U171+DMK!U171+CNX!U171+HDY!U171+HKT!U171+CEI!U171</f>
        <v>58</v>
      </c>
      <c r="V171" s="34">
        <f>T171+U171</f>
        <v>926</v>
      </c>
      <c r="W171" s="263">
        <f t="shared" si="86"/>
        <v>-2.1141649048625792</v>
      </c>
    </row>
    <row r="172" spans="12:23" ht="14.25" thickBot="1" thickTop="1">
      <c r="L172" s="47" t="s">
        <v>21</v>
      </c>
      <c r="M172" s="48">
        <f aca="true" t="shared" si="87" ref="M172:V172">M170+M169+M171</f>
        <v>121</v>
      </c>
      <c r="N172" s="52">
        <f t="shared" si="87"/>
        <v>1995</v>
      </c>
      <c r="O172" s="52">
        <f t="shared" si="87"/>
        <v>2116</v>
      </c>
      <c r="P172" s="50">
        <f t="shared" si="87"/>
        <v>133</v>
      </c>
      <c r="Q172" s="52">
        <f t="shared" si="87"/>
        <v>2249</v>
      </c>
      <c r="R172" s="48">
        <f t="shared" si="87"/>
        <v>78</v>
      </c>
      <c r="S172" s="52">
        <f t="shared" si="87"/>
        <v>2387</v>
      </c>
      <c r="T172" s="52">
        <f t="shared" si="87"/>
        <v>2465</v>
      </c>
      <c r="U172" s="50">
        <f t="shared" si="87"/>
        <v>163</v>
      </c>
      <c r="V172" s="52">
        <f t="shared" si="87"/>
        <v>2628</v>
      </c>
      <c r="W172" s="264">
        <f t="shared" si="86"/>
        <v>16.851934192974653</v>
      </c>
    </row>
    <row r="173" spans="12:23" ht="13.5" thickTop="1">
      <c r="L173" s="4" t="s">
        <v>22</v>
      </c>
      <c r="M173" s="32">
        <f>+BKK!M173+DMK!M173+CNX!M173+HDY!M173+HKT!M173+CEI!M173</f>
        <v>44</v>
      </c>
      <c r="N173" s="39">
        <f>+BKK!N173+DMK!N173+CNX!N173+HDY!N173+HKT!N173+CEI!N173</f>
        <v>827</v>
      </c>
      <c r="O173" s="36">
        <f>M173+N173</f>
        <v>871</v>
      </c>
      <c r="P173" s="37">
        <f>+BKK!P173+DMK!P173+CNX!P173+HDY!P173+HKT!P173+CEI!P173</f>
        <v>47</v>
      </c>
      <c r="Q173" s="38">
        <f>O173+P173</f>
        <v>918</v>
      </c>
      <c r="R173" s="32">
        <f>+BKK!R173+DMK!R173+CNX!R173+HDY!R173+HKT!R173+CEI!R173</f>
        <v>21</v>
      </c>
      <c r="S173" s="39">
        <f>+BKK!S173+DMK!S173+CNX!S173+HDY!S173+HKT!S173+CEI!S173</f>
        <v>792</v>
      </c>
      <c r="T173" s="36">
        <f>+BKK!T173+DMK!T173+CNX!T173+HDY!T173+HKT!T173+CEI!T173</f>
        <v>813</v>
      </c>
      <c r="U173" s="37">
        <f>+BKK!U173+DMK!U173+CNX!U173+HDY!U173+HKT!U173+CEI!U173</f>
        <v>59</v>
      </c>
      <c r="V173" s="34">
        <f>+BKK!V173+DMK!V173+CNX!V173+HDY!V173+HKT!V173+CEI!V173</f>
        <v>872</v>
      </c>
      <c r="W173" s="263">
        <f t="shared" si="86"/>
        <v>-5.010893246187364</v>
      </c>
    </row>
    <row r="174" spans="12:23" ht="12.75">
      <c r="L174" s="4" t="s">
        <v>23</v>
      </c>
      <c r="M174" s="32">
        <f>+BKK!M174+DMK!M174+CNX!M174+HDY!M174+HKT!M174+CEI!M174</f>
        <v>49</v>
      </c>
      <c r="N174" s="39">
        <f>+BKK!N174+DMK!N174+CNX!N174+HDY!N174+HKT!N174+CEI!N174</f>
        <v>887</v>
      </c>
      <c r="O174" s="36">
        <f>M174+N174</f>
        <v>936</v>
      </c>
      <c r="P174" s="37">
        <f>+BKK!P174+DMK!P174+CNX!P174+HDY!P174+HKT!P174+CEI!P174</f>
        <v>51</v>
      </c>
      <c r="Q174" s="38">
        <f>O174+P174</f>
        <v>987</v>
      </c>
      <c r="R174" s="32">
        <f>+BKK!R174+DMK!R174+CNX!R174+HDY!R174+HKT!R174+CEI!R174</f>
        <v>21</v>
      </c>
      <c r="S174" s="39">
        <f>+BKK!S174+DMK!S174+CNX!S174+HDY!S174+HKT!S174+CEI!S174</f>
        <v>844</v>
      </c>
      <c r="T174" s="36">
        <f>+BKK!T174+DMK!T174+CNX!T174+HDY!T174+HKT!T174+CEI!T174</f>
        <v>865</v>
      </c>
      <c r="U174" s="37">
        <f>+BKK!U174+DMK!U174+CNX!U174+HDY!U174+HKT!U174+CEI!U174</f>
        <v>64</v>
      </c>
      <c r="V174" s="34">
        <f>+BKK!V174+DMK!V174+CNX!V174+HDY!V174+HKT!V174+CEI!V174</f>
        <v>929</v>
      </c>
      <c r="W174" s="263">
        <f t="shared" si="86"/>
        <v>-5.8763931104356635</v>
      </c>
    </row>
    <row r="175" spans="12:23" ht="13.5" thickBot="1">
      <c r="L175" s="4" t="s">
        <v>24</v>
      </c>
      <c r="M175" s="32">
        <f>+BKK!M175+DMK!M175+CNX!M175+HDY!M175+HKT!M175+CEI!M175</f>
        <v>37</v>
      </c>
      <c r="N175" s="39">
        <f>+BKK!N175+DMK!N175+CNX!N175+HDY!N175+HKT!N175+CEI!N175</f>
        <v>824</v>
      </c>
      <c r="O175" s="54">
        <f>M175+N175</f>
        <v>861</v>
      </c>
      <c r="P175" s="55">
        <f>+BKK!P175+DMK!P175+CNX!P175+HDY!P175+HKT!P175+CEI!P175</f>
        <v>57</v>
      </c>
      <c r="Q175" s="38">
        <f>O175+P175</f>
        <v>918</v>
      </c>
      <c r="R175" s="32">
        <f>+BKK!R175+DMK!R175+CNX!R175+HDY!R175+HKT!R175+CEI!R175</f>
        <v>30</v>
      </c>
      <c r="S175" s="39">
        <f>+BKK!S175+DMK!S175+CNX!S175+HDY!S175+HKT!S175+CEI!S175</f>
        <v>850</v>
      </c>
      <c r="T175" s="54">
        <f>+BKK!T175+DMK!T175+CNX!T175+HDY!T175+HKT!T175+CEI!T175</f>
        <v>880</v>
      </c>
      <c r="U175" s="55">
        <f>+BKK!U175+DMK!U175+CNX!U175+HDY!U175+HKT!U175+CEI!U175</f>
        <v>60</v>
      </c>
      <c r="V175" s="34">
        <f>+BKK!V175+DMK!V175+CNX!V175+HDY!V175+HKT!V175+CEI!V175</f>
        <v>940</v>
      </c>
      <c r="W175" s="263">
        <f aca="true" t="shared" si="88" ref="W175:W182">(V175-Q175)/Q175*100</f>
        <v>2.3965141612200433</v>
      </c>
    </row>
    <row r="176" spans="12:23" ht="14.25" thickBot="1" thickTop="1">
      <c r="L176" s="47" t="s">
        <v>25</v>
      </c>
      <c r="M176" s="48">
        <f aca="true" t="shared" si="89" ref="M176:V176">+M173+M174+M175</f>
        <v>130</v>
      </c>
      <c r="N176" s="48">
        <f t="shared" si="89"/>
        <v>2538</v>
      </c>
      <c r="O176" s="50">
        <f t="shared" si="89"/>
        <v>2668</v>
      </c>
      <c r="P176" s="50">
        <f t="shared" si="89"/>
        <v>155</v>
      </c>
      <c r="Q176" s="50">
        <f t="shared" si="89"/>
        <v>2823</v>
      </c>
      <c r="R176" s="48">
        <f t="shared" si="89"/>
        <v>72</v>
      </c>
      <c r="S176" s="48">
        <f t="shared" si="89"/>
        <v>2486</v>
      </c>
      <c r="T176" s="50">
        <f t="shared" si="89"/>
        <v>2558</v>
      </c>
      <c r="U176" s="50">
        <f t="shared" si="89"/>
        <v>183</v>
      </c>
      <c r="V176" s="50">
        <f t="shared" si="89"/>
        <v>2741</v>
      </c>
      <c r="W176" s="264">
        <f t="shared" si="88"/>
        <v>-2.9047113000354234</v>
      </c>
    </row>
    <row r="177" spans="12:23" ht="13.5" thickTop="1">
      <c r="L177" s="4" t="s">
        <v>27</v>
      </c>
      <c r="M177" s="32">
        <f>+BKK!M177+DMK!M177+CNX!M177+HDY!M177+HKT!M177+CEI!M177</f>
        <v>40</v>
      </c>
      <c r="N177" s="39">
        <f>+BKK!N177+DMK!N177+CNX!N177+HDY!N177+HKT!N177+CEI!N177</f>
        <v>834</v>
      </c>
      <c r="O177" s="54">
        <f>M177+N177</f>
        <v>874</v>
      </c>
      <c r="P177" s="62">
        <f>+BKK!P177+DMK!P177+CNX!P177+HDY!P177+HKT!P177+CEI!P177</f>
        <v>54</v>
      </c>
      <c r="Q177" s="38">
        <f>O177+P177</f>
        <v>928</v>
      </c>
      <c r="R177" s="32">
        <f>+BKK!R177+DMK!R177+CNX!R177+HDY!R177+HKT!R177+CEI!R177</f>
        <v>30</v>
      </c>
      <c r="S177" s="39">
        <f>+BKK!S177+DMK!S177+CNX!S177+HDY!S177+HKT!S177+CEI!S177</f>
        <v>817</v>
      </c>
      <c r="T177" s="54">
        <f>+BKK!T177+DMK!T177+CNX!T177+HDY!T177+HKT!T177+CEI!T177</f>
        <v>847</v>
      </c>
      <c r="U177" s="62">
        <f>+BKK!U177+DMK!U177+CNX!U177+HDY!U177+HKT!U177+CEI!U177</f>
        <v>70</v>
      </c>
      <c r="V177" s="34">
        <f>+BKK!V177+DMK!V177+CNX!V177+HDY!V177+HKT!V177+CEI!V177</f>
        <v>917</v>
      </c>
      <c r="W177" s="263">
        <f t="shared" si="88"/>
        <v>-1.1853448275862069</v>
      </c>
    </row>
    <row r="178" spans="12:23" ht="12.75">
      <c r="L178" s="4" t="s">
        <v>28</v>
      </c>
      <c r="M178" s="32">
        <f>+BKK!M178+DMK!M178+CNX!M178+HDY!M178+HKT!M178+CEI!M178</f>
        <v>51</v>
      </c>
      <c r="N178" s="39">
        <f>+BKK!N178+DMK!N178+CNX!N178+HDY!N178+HKT!N178+CEI!N178</f>
        <v>853</v>
      </c>
      <c r="O178" s="54">
        <f>M178+N178</f>
        <v>904</v>
      </c>
      <c r="P178" s="37">
        <f>+BKK!P178+DMK!P178+CNX!P178+HDY!P178+HKT!P178+CEI!P178</f>
        <v>64</v>
      </c>
      <c r="Q178" s="38">
        <f>O178+P178</f>
        <v>968</v>
      </c>
      <c r="R178" s="32">
        <f>+BKK!R178+DMK!R178+CNX!R178+HDY!R178+HKT!R178+CEI!R178</f>
        <v>24</v>
      </c>
      <c r="S178" s="39">
        <f>+BKK!S178+DMK!S178+CNX!S178+HDY!S178+HKT!S178+CEI!S178</f>
        <v>740</v>
      </c>
      <c r="T178" s="54">
        <f>+BKK!T178+DMK!T178+CNX!T178+HDY!T178+HKT!T178+CEI!T178</f>
        <v>764</v>
      </c>
      <c r="U178" s="37">
        <f>+BKK!U178+DMK!U178+CNX!U178+HDY!U178+HKT!U178+CEI!U178</f>
        <v>81</v>
      </c>
      <c r="V178" s="54">
        <f>+BKK!V178+DMK!V178+CNX!V178+HDY!V178+HKT!V178+CEI!V178</f>
        <v>845</v>
      </c>
      <c r="W178" s="263">
        <f t="shared" si="88"/>
        <v>-12.706611570247933</v>
      </c>
    </row>
    <row r="179" spans="12:23" ht="13.5" thickBot="1">
      <c r="L179" s="4" t="s">
        <v>29</v>
      </c>
      <c r="M179" s="32">
        <f>+BKK!M179+DMK!M179+CNX!M179+HDY!M179+HKT!M179+CEI!M179</f>
        <v>39</v>
      </c>
      <c r="N179" s="39">
        <f>+BKK!N179+DMK!N179+CNX!N179+HDY!N179+HKT!N179+CEI!N179</f>
        <v>805</v>
      </c>
      <c r="O179" s="36">
        <f>M179+N179</f>
        <v>844</v>
      </c>
      <c r="P179" s="55">
        <f>+BKK!P179+DMK!P179+CNX!P179+HDY!P179+HKT!P179+CEI!P179</f>
        <v>54</v>
      </c>
      <c r="Q179" s="38">
        <f>O179+P179</f>
        <v>898</v>
      </c>
      <c r="R179" s="32">
        <f>+BKK!R179+DMK!R179+CNX!R179+HDY!R179+HKT!R179+CEI!R179</f>
        <v>35</v>
      </c>
      <c r="S179" s="39">
        <f>+BKK!S179+DMK!S179+CNX!S179+HDY!S179+HKT!S179+CEI!S179</f>
        <v>800</v>
      </c>
      <c r="T179" s="36">
        <f>+BKK!T179+DMK!T179+CNX!T179+HDY!T179+HKT!T179+CEI!T179</f>
        <v>835</v>
      </c>
      <c r="U179" s="55">
        <f>+BKK!U179+DMK!U179+CNX!U179+HDY!U179+HKT!U179+CEI!U179</f>
        <v>51</v>
      </c>
      <c r="V179" s="34">
        <f>+BKK!V179+DMK!V179+CNX!V179+HDY!V179+HKT!V179+CEI!V179</f>
        <v>886</v>
      </c>
      <c r="W179" s="263">
        <f t="shared" si="88"/>
        <v>-1.3363028953229399</v>
      </c>
    </row>
    <row r="180" spans="12:23" ht="14.25" thickBot="1" thickTop="1">
      <c r="L180" s="42" t="s">
        <v>30</v>
      </c>
      <c r="M180" s="43">
        <f aca="true" t="shared" si="90" ref="M180:V180">+M177+M178+M179</f>
        <v>130</v>
      </c>
      <c r="N180" s="44">
        <f t="shared" si="90"/>
        <v>2492</v>
      </c>
      <c r="O180" s="43">
        <f t="shared" si="90"/>
        <v>2622</v>
      </c>
      <c r="P180" s="43">
        <f t="shared" si="90"/>
        <v>172</v>
      </c>
      <c r="Q180" s="46">
        <f t="shared" si="90"/>
        <v>2794</v>
      </c>
      <c r="R180" s="43">
        <f t="shared" si="90"/>
        <v>89</v>
      </c>
      <c r="S180" s="44">
        <f t="shared" si="90"/>
        <v>2357</v>
      </c>
      <c r="T180" s="43">
        <f t="shared" si="90"/>
        <v>2446</v>
      </c>
      <c r="U180" s="43">
        <f t="shared" si="90"/>
        <v>202</v>
      </c>
      <c r="V180" s="45">
        <f t="shared" si="90"/>
        <v>2648</v>
      </c>
      <c r="W180" s="264">
        <f t="shared" si="88"/>
        <v>-5.225483178239084</v>
      </c>
    </row>
    <row r="181" spans="1:23" ht="14.25" thickBot="1" thickTop="1">
      <c r="A181" s="76"/>
      <c r="B181" s="302"/>
      <c r="C181" s="303"/>
      <c r="D181" s="303"/>
      <c r="E181" s="303"/>
      <c r="F181" s="303"/>
      <c r="G181" s="303"/>
      <c r="H181" s="303"/>
      <c r="I181" s="304"/>
      <c r="J181" s="76"/>
      <c r="L181" s="42" t="s">
        <v>69</v>
      </c>
      <c r="M181" s="43">
        <f aca="true" t="shared" si="91" ref="M181:V181">+M172+M176+M177+M178+M179</f>
        <v>381</v>
      </c>
      <c r="N181" s="44">
        <f t="shared" si="91"/>
        <v>7025</v>
      </c>
      <c r="O181" s="43">
        <f t="shared" si="91"/>
        <v>7406</v>
      </c>
      <c r="P181" s="43">
        <f t="shared" si="91"/>
        <v>460</v>
      </c>
      <c r="Q181" s="43">
        <f t="shared" si="91"/>
        <v>7866</v>
      </c>
      <c r="R181" s="43">
        <f t="shared" si="91"/>
        <v>239</v>
      </c>
      <c r="S181" s="44">
        <f t="shared" si="91"/>
        <v>7230</v>
      </c>
      <c r="T181" s="43">
        <f t="shared" si="91"/>
        <v>7469</v>
      </c>
      <c r="U181" s="43">
        <f t="shared" si="91"/>
        <v>548</v>
      </c>
      <c r="V181" s="45">
        <f t="shared" si="91"/>
        <v>8017</v>
      </c>
      <c r="W181" s="67">
        <f t="shared" si="88"/>
        <v>1.9196542079837273</v>
      </c>
    </row>
    <row r="182" spans="12:23" ht="14.25" thickBot="1" thickTop="1">
      <c r="L182" s="42" t="s">
        <v>9</v>
      </c>
      <c r="M182" s="43">
        <f aca="true" t="shared" si="92" ref="M182:V182">+M172+M176+M180+M168</f>
        <v>531</v>
      </c>
      <c r="N182" s="44">
        <f t="shared" si="92"/>
        <v>8925</v>
      </c>
      <c r="O182" s="43">
        <f t="shared" si="92"/>
        <v>9456</v>
      </c>
      <c r="P182" s="43">
        <f t="shared" si="92"/>
        <v>597</v>
      </c>
      <c r="Q182" s="43">
        <f t="shared" si="92"/>
        <v>10053</v>
      </c>
      <c r="R182" s="43">
        <f t="shared" si="92"/>
        <v>366</v>
      </c>
      <c r="S182" s="44">
        <f t="shared" si="92"/>
        <v>9972</v>
      </c>
      <c r="T182" s="43">
        <f t="shared" si="92"/>
        <v>10338</v>
      </c>
      <c r="U182" s="43">
        <f t="shared" si="92"/>
        <v>749</v>
      </c>
      <c r="V182" s="43">
        <f t="shared" si="92"/>
        <v>11087</v>
      </c>
      <c r="W182" s="67">
        <f t="shared" si="88"/>
        <v>10.285486919327564</v>
      </c>
    </row>
    <row r="183" ht="13.5" thickTop="1">
      <c r="L183" s="68" t="s">
        <v>67</v>
      </c>
    </row>
    <row r="184" spans="12:23" ht="12.75">
      <c r="L184" s="316" t="s">
        <v>53</v>
      </c>
      <c r="M184" s="316"/>
      <c r="N184" s="316"/>
      <c r="O184" s="316"/>
      <c r="P184" s="316"/>
      <c r="Q184" s="316"/>
      <c r="R184" s="316"/>
      <c r="S184" s="316"/>
      <c r="T184" s="316"/>
      <c r="U184" s="316"/>
      <c r="V184" s="316"/>
      <c r="W184" s="316"/>
    </row>
    <row r="185" spans="12:23" ht="15.75">
      <c r="L185" s="317" t="s">
        <v>54</v>
      </c>
      <c r="M185" s="317"/>
      <c r="N185" s="317"/>
      <c r="O185" s="317"/>
      <c r="P185" s="317"/>
      <c r="Q185" s="317"/>
      <c r="R185" s="317"/>
      <c r="S185" s="317"/>
      <c r="T185" s="317"/>
      <c r="U185" s="317"/>
      <c r="V185" s="317"/>
      <c r="W185" s="317"/>
    </row>
    <row r="186" ht="13.5" thickBot="1">
      <c r="W186" s="75" t="s">
        <v>43</v>
      </c>
    </row>
    <row r="187" spans="12:23" ht="17.25" thickBot="1" thickTop="1">
      <c r="L187" s="2"/>
      <c r="M187" s="324" t="s">
        <v>66</v>
      </c>
      <c r="N187" s="325"/>
      <c r="O187" s="325"/>
      <c r="P187" s="325"/>
      <c r="Q187" s="326"/>
      <c r="R187" s="327" t="s">
        <v>65</v>
      </c>
      <c r="S187" s="328"/>
      <c r="T187" s="328"/>
      <c r="U187" s="328"/>
      <c r="V187" s="329"/>
      <c r="W187" s="3" t="s">
        <v>4</v>
      </c>
    </row>
    <row r="188" spans="12:23" ht="13.5" thickTop="1">
      <c r="L188" s="4" t="s">
        <v>5</v>
      </c>
      <c r="M188" s="5"/>
      <c r="N188" s="9"/>
      <c r="O188" s="10"/>
      <c r="P188" s="11"/>
      <c r="Q188" s="12"/>
      <c r="R188" s="5"/>
      <c r="S188" s="9"/>
      <c r="T188" s="10"/>
      <c r="U188" s="11"/>
      <c r="V188" s="12"/>
      <c r="W188" s="8" t="s">
        <v>6</v>
      </c>
    </row>
    <row r="189" spans="12:23" ht="13.5" thickBot="1">
      <c r="L189" s="13"/>
      <c r="M189" s="17" t="s">
        <v>44</v>
      </c>
      <c r="N189" s="18" t="s">
        <v>45</v>
      </c>
      <c r="O189" s="19" t="s">
        <v>46</v>
      </c>
      <c r="P189" s="20" t="s">
        <v>13</v>
      </c>
      <c r="Q189" s="21" t="s">
        <v>9</v>
      </c>
      <c r="R189" s="17" t="s">
        <v>44</v>
      </c>
      <c r="S189" s="18" t="s">
        <v>45</v>
      </c>
      <c r="T189" s="19" t="s">
        <v>46</v>
      </c>
      <c r="U189" s="20" t="s">
        <v>13</v>
      </c>
      <c r="V189" s="21" t="s">
        <v>9</v>
      </c>
      <c r="W189" s="16"/>
    </row>
    <row r="190" spans="12:23" ht="4.5" customHeight="1" thickTop="1">
      <c r="L190" s="4"/>
      <c r="M190" s="26"/>
      <c r="N190" s="27"/>
      <c r="O190" s="28"/>
      <c r="P190" s="29"/>
      <c r="Q190" s="30"/>
      <c r="R190" s="26"/>
      <c r="S190" s="27"/>
      <c r="T190" s="28"/>
      <c r="U190" s="29"/>
      <c r="V190" s="31"/>
      <c r="W190" s="11"/>
    </row>
    <row r="191" spans="12:23" ht="12.75">
      <c r="L191" s="4" t="s">
        <v>14</v>
      </c>
      <c r="M191" s="32">
        <f>+BKK!M191+DMK!M191+CNX!M191+HDY!M191+HKT!M191+CEI!M191</f>
        <v>0</v>
      </c>
      <c r="N191" s="39">
        <f>+BKK!N191+DMK!N191+CNX!N191+HDY!N191+HKT!N191+CEI!N191</f>
        <v>1</v>
      </c>
      <c r="O191" s="36">
        <f>M191+N191</f>
        <v>1</v>
      </c>
      <c r="P191" s="37">
        <f>+BKK!P191+DMK!P191+CNX!P191+HDY!P191+HKT!P191+CEI!P191</f>
        <v>0</v>
      </c>
      <c r="Q191" s="38">
        <f>O191+P191</f>
        <v>1</v>
      </c>
      <c r="R191" s="32">
        <f>+BKK!R191+DMK!R191+CNX!R191+HDY!R191+HKT!R191+CEI!R191</f>
        <v>20</v>
      </c>
      <c r="S191" s="39">
        <f>+BKK!S191+DMK!S191+CNX!S191+HDY!S191+HKT!S191+CEI!S191</f>
        <v>0</v>
      </c>
      <c r="T191" s="36">
        <f>R191+S191</f>
        <v>20</v>
      </c>
      <c r="U191" s="37">
        <f>+BKK!U191+DMK!U191+CNX!U191+HDY!U191+HKT!U191+CEI!U191</f>
        <v>0</v>
      </c>
      <c r="V191" s="34">
        <f>T191+U191</f>
        <v>20</v>
      </c>
      <c r="W191" s="35">
        <f aca="true" t="shared" si="93" ref="W191:W208">(V191-Q191)/Q191*100</f>
        <v>1900</v>
      </c>
    </row>
    <row r="192" spans="12:23" ht="12.75">
      <c r="L192" s="4" t="s">
        <v>15</v>
      </c>
      <c r="M192" s="32">
        <f>+BKK!M192+DMK!M192+CNX!M192+HDY!M192+HKT!M192+CEI!M192</f>
        <v>0</v>
      </c>
      <c r="N192" s="39">
        <f>+BKK!N192+DMK!N192+CNX!N192+HDY!N192+HKT!N192+CEI!N192</f>
        <v>0</v>
      </c>
      <c r="O192" s="36">
        <f>M192+N192</f>
        <v>0</v>
      </c>
      <c r="P192" s="37">
        <f>+BKK!P192+DMK!P192+CNX!P192+HDY!P192+HKT!P192+CEI!P192</f>
        <v>0</v>
      </c>
      <c r="Q192" s="38">
        <f>O192+P192</f>
        <v>0</v>
      </c>
      <c r="R192" s="32">
        <f>+BKK!R192+DMK!R192+CNX!R192+HDY!R192+HKT!R192+CEI!R192</f>
        <v>20</v>
      </c>
      <c r="S192" s="39">
        <f>+BKK!S192+DMK!S192+CNX!S192+HDY!S192+HKT!S192+CEI!S192</f>
        <v>0</v>
      </c>
      <c r="T192" s="36">
        <f>R192+S192</f>
        <v>20</v>
      </c>
      <c r="U192" s="37">
        <f>+BKK!U192+DMK!U192+CNX!U192+HDY!U192+HKT!U192+CEI!U192</f>
        <v>0</v>
      </c>
      <c r="V192" s="34">
        <f>T192+U192</f>
        <v>20</v>
      </c>
      <c r="W192" s="35">
        <f>IF(Q192=0,0,((V192/Q192)-1)*100)</f>
        <v>0</v>
      </c>
    </row>
    <row r="193" spans="12:23" ht="13.5" thickBot="1">
      <c r="L193" s="13" t="s">
        <v>16</v>
      </c>
      <c r="M193" s="32">
        <f>+BKK!M193+DMK!M193+CNX!M193+HDY!M193+HKT!M193+CEI!M193</f>
        <v>0</v>
      </c>
      <c r="N193" s="39">
        <f>+BKK!N193+DMK!N193+CNX!N193+HDY!N193+HKT!N193+CEI!N193</f>
        <v>0</v>
      </c>
      <c r="O193" s="36">
        <f>M193+N193</f>
        <v>0</v>
      </c>
      <c r="P193" s="37">
        <f>+BKK!P193+DMK!P193+CNX!P193+HDY!P193+HKT!P193+CEI!P193</f>
        <v>0</v>
      </c>
      <c r="Q193" s="38">
        <f>O193+P193</f>
        <v>0</v>
      </c>
      <c r="R193" s="32">
        <f>+BKK!R193+DMK!R193+CNX!R193+HDY!R193+HKT!R193+CEI!R193</f>
        <v>22</v>
      </c>
      <c r="S193" s="39">
        <f>+BKK!S193+DMK!S193+CNX!S193+HDY!S193+HKT!S193+CEI!S193</f>
        <v>1</v>
      </c>
      <c r="T193" s="36">
        <f>R193+S193</f>
        <v>23</v>
      </c>
      <c r="U193" s="37">
        <f>+BKK!U193+DMK!U193+CNX!U193+HDY!U193+HKT!U193+CEI!U193</f>
        <v>0</v>
      </c>
      <c r="V193" s="34">
        <f>T193+U193</f>
        <v>23</v>
      </c>
      <c r="W193" s="35">
        <f>IF(Q193=0,0,((V193/Q193)-1)*100)</f>
        <v>0</v>
      </c>
    </row>
    <row r="194" spans="12:23" ht="14.25" thickBot="1" thickTop="1">
      <c r="L194" s="42" t="s">
        <v>17</v>
      </c>
      <c r="M194" s="43">
        <f>+M191+M192+M193</f>
        <v>0</v>
      </c>
      <c r="N194" s="44">
        <f>+N191+N192+N193</f>
        <v>1</v>
      </c>
      <c r="O194" s="43">
        <f>+O191+O192+O193</f>
        <v>1</v>
      </c>
      <c r="P194" s="43">
        <f>+P191+P192+P193</f>
        <v>0</v>
      </c>
      <c r="Q194" s="43">
        <f>Q193+Q191+Q192</f>
        <v>1</v>
      </c>
      <c r="R194" s="43">
        <f>+R191+R192+R193</f>
        <v>62</v>
      </c>
      <c r="S194" s="44">
        <f>+S191+S192+S193</f>
        <v>1</v>
      </c>
      <c r="T194" s="43">
        <f>+T191+T192+T193</f>
        <v>63</v>
      </c>
      <c r="U194" s="43">
        <f>+U191+U192+U193</f>
        <v>0</v>
      </c>
      <c r="V194" s="45">
        <f>+V191+V192+V193</f>
        <v>63</v>
      </c>
      <c r="W194" s="57">
        <f>IF(Q194=0,0,((V194/Q194)-1)*100)</f>
        <v>6200</v>
      </c>
    </row>
    <row r="195" spans="12:23" ht="13.5" thickTop="1">
      <c r="L195" s="4" t="s">
        <v>18</v>
      </c>
      <c r="M195" s="32">
        <f>+BKK!M195+DMK!M195+CNX!M195+HDY!M195+HKT!M195+CEI!M195</f>
        <v>0</v>
      </c>
      <c r="N195" s="39">
        <f>+BKK!N195+DMK!N195+CNX!N195+HDY!N195+HKT!N195+CEI!N195</f>
        <v>0</v>
      </c>
      <c r="O195" s="36">
        <f>M195+N195</f>
        <v>0</v>
      </c>
      <c r="P195" s="37">
        <f>+BKK!P195+DMK!P195+CNX!P195+HDY!P195+HKT!P195+CEI!P195</f>
        <v>0</v>
      </c>
      <c r="Q195" s="38">
        <f>O195+P195</f>
        <v>0</v>
      </c>
      <c r="R195" s="32">
        <f>+BKK!R195+DMK!R195+CNX!R195+HDY!R195+HKT!R195+CEI!R195</f>
        <v>25</v>
      </c>
      <c r="S195" s="39">
        <f>+BKK!S195+DMK!S195+CNX!S195+HDY!S195+HKT!S195+CEI!S195</f>
        <v>0</v>
      </c>
      <c r="T195" s="36">
        <f>R195+S195</f>
        <v>25</v>
      </c>
      <c r="U195" s="37">
        <f>+BKK!U195+DMK!U195+CNX!U195+HDY!U195+HKT!U195+CEI!U195</f>
        <v>0</v>
      </c>
      <c r="V195" s="34">
        <f>T195+U195</f>
        <v>25</v>
      </c>
      <c r="W195" s="35">
        <f>IF(Q195=0,0,((V195/Q195)-1)*100)</f>
        <v>0</v>
      </c>
    </row>
    <row r="196" spans="12:23" ht="12.75">
      <c r="L196" s="4" t="s">
        <v>19</v>
      </c>
      <c r="M196" s="32">
        <f>+BKK!M196+DMK!M196+CNX!M196+HDY!M196+HKT!M196+CEI!M196</f>
        <v>10</v>
      </c>
      <c r="N196" s="39">
        <f>+BKK!N196+DMK!N196+CNX!N196+HDY!N196+HKT!N196+CEI!N196</f>
        <v>0</v>
      </c>
      <c r="O196" s="36">
        <f>M196+N196</f>
        <v>10</v>
      </c>
      <c r="P196" s="37">
        <f>+BKK!P196+DMK!P196+CNX!P196+HDY!P196+HKT!P196+CEI!P196</f>
        <v>0</v>
      </c>
      <c r="Q196" s="38">
        <f>O196+P196</f>
        <v>10</v>
      </c>
      <c r="R196" s="32">
        <f>+BKK!R196+DMK!R196+CNX!R196+HDY!R196+HKT!R196+CEI!R196</f>
        <v>17</v>
      </c>
      <c r="S196" s="39">
        <f>+BKK!S196+DMK!S196+CNX!S196+HDY!S196+HKT!S196+CEI!S196</f>
        <v>1</v>
      </c>
      <c r="T196" s="36">
        <f>R196+S196</f>
        <v>18</v>
      </c>
      <c r="U196" s="37">
        <f>+BKK!U196+DMK!U196+CNX!U196+HDY!U196+HKT!U196+CEI!U196</f>
        <v>0</v>
      </c>
      <c r="V196" s="34">
        <f>T196+U196</f>
        <v>18</v>
      </c>
      <c r="W196" s="66">
        <f t="shared" si="93"/>
        <v>80</v>
      </c>
    </row>
    <row r="197" spans="12:23" ht="13.5" thickBot="1">
      <c r="L197" s="4" t="s">
        <v>20</v>
      </c>
      <c r="M197" s="32">
        <f>+BKK!M197+DMK!M197+CNX!M197+HDY!M197+HKT!M197+CEI!M197</f>
        <v>15</v>
      </c>
      <c r="N197" s="39">
        <f>+BKK!N197+DMK!N197+CNX!N197+HDY!N197+HKT!N197+CEI!N197</f>
        <v>0</v>
      </c>
      <c r="O197" s="36">
        <f>M197+N197</f>
        <v>15</v>
      </c>
      <c r="P197" s="37">
        <f>+BKK!P197+DMK!P197+CNX!P197+HDY!P197+HKT!P197+CEI!P197</f>
        <v>0</v>
      </c>
      <c r="Q197" s="38">
        <f>O197+P197</f>
        <v>15</v>
      </c>
      <c r="R197" s="32">
        <f>+BKK!R197+DMK!R197+CNX!R197+HDY!R197+HKT!R197+CEI!R197</f>
        <v>15</v>
      </c>
      <c r="S197" s="39">
        <f>+BKK!S197+DMK!S197+CNX!S197+HDY!S197+HKT!S197+CEI!S197</f>
        <v>0</v>
      </c>
      <c r="T197" s="36">
        <f>R197+S197</f>
        <v>15</v>
      </c>
      <c r="U197" s="37">
        <f>+BKK!U197+DMK!U197+CNX!U197+HDY!U197+HKT!U197+CEI!U197</f>
        <v>0</v>
      </c>
      <c r="V197" s="34">
        <f>T197+U197</f>
        <v>15</v>
      </c>
      <c r="W197" s="66">
        <f t="shared" si="93"/>
        <v>0</v>
      </c>
    </row>
    <row r="198" spans="12:23" ht="14.25" thickBot="1" thickTop="1">
      <c r="L198" s="47" t="s">
        <v>57</v>
      </c>
      <c r="M198" s="48">
        <f aca="true" t="shared" si="94" ref="M198:V198">M196+M195+M197</f>
        <v>25</v>
      </c>
      <c r="N198" s="49">
        <f t="shared" si="94"/>
        <v>0</v>
      </c>
      <c r="O198" s="52">
        <f t="shared" si="94"/>
        <v>25</v>
      </c>
      <c r="P198" s="50">
        <f t="shared" si="94"/>
        <v>0</v>
      </c>
      <c r="Q198" s="111">
        <f t="shared" si="94"/>
        <v>25</v>
      </c>
      <c r="R198" s="48">
        <f t="shared" si="94"/>
        <v>57</v>
      </c>
      <c r="S198" s="49">
        <f t="shared" si="94"/>
        <v>1</v>
      </c>
      <c r="T198" s="50">
        <f t="shared" si="94"/>
        <v>58</v>
      </c>
      <c r="U198" s="50">
        <f t="shared" si="94"/>
        <v>0</v>
      </c>
      <c r="V198" s="50">
        <f t="shared" si="94"/>
        <v>58</v>
      </c>
      <c r="W198" s="87">
        <f t="shared" si="93"/>
        <v>132</v>
      </c>
    </row>
    <row r="199" spans="12:23" ht="13.5" thickTop="1">
      <c r="L199" s="4" t="s">
        <v>22</v>
      </c>
      <c r="M199" s="32">
        <f>+BKK!M199+DMK!M199+CNX!M199+HDY!M199+HKT!M199+CEI!M199</f>
        <v>16</v>
      </c>
      <c r="N199" s="39">
        <f>+BKK!N199+DMK!N199+CNX!N199+HDY!N199+HKT!N199+CEI!N199</f>
        <v>0</v>
      </c>
      <c r="O199" s="36">
        <f>M199+N199</f>
        <v>16</v>
      </c>
      <c r="P199" s="37">
        <f>+BKK!P199+DMK!P199+CNX!P199+HDY!P199+HKT!P199+CEI!P199</f>
        <v>0</v>
      </c>
      <c r="Q199" s="38">
        <f>O199+P199</f>
        <v>16</v>
      </c>
      <c r="R199" s="32">
        <f>+BKK!R199+DMK!R199+CNX!R199+HDY!R199+HKT!R199+CEI!R199</f>
        <v>34</v>
      </c>
      <c r="S199" s="39">
        <f>+BKK!S199+DMK!S199+CNX!S199+HDY!S199+HKT!S199+CEI!S199</f>
        <v>16</v>
      </c>
      <c r="T199" s="36">
        <f>+BKK!T199+DMK!T199+CNX!T199+HDY!T199+HKT!T199+CEI!T199</f>
        <v>50</v>
      </c>
      <c r="U199" s="37">
        <f>+BKK!U199+DMK!U199+CNX!U199+HDY!U199+HKT!U199+CEI!U199</f>
        <v>0</v>
      </c>
      <c r="V199" s="34">
        <f>+BKK!V199+DMK!V199+CNX!V199+HDY!V199+HKT!V199+CEI!V199</f>
        <v>50</v>
      </c>
      <c r="W199" s="66">
        <f t="shared" si="93"/>
        <v>212.5</v>
      </c>
    </row>
    <row r="200" spans="12:23" ht="12.75">
      <c r="L200" s="4" t="s">
        <v>23</v>
      </c>
      <c r="M200" s="32">
        <f>+BKK!M200+DMK!M200+CNX!M200+HDY!M200+HKT!M200+CEI!M200</f>
        <v>25</v>
      </c>
      <c r="N200" s="39">
        <f>+BKK!N200+DMK!N200+CNX!N200+HDY!N200+HKT!N200+CEI!N200</f>
        <v>1</v>
      </c>
      <c r="O200" s="36">
        <f>M200+N200</f>
        <v>26</v>
      </c>
      <c r="P200" s="37">
        <f>+BKK!P200+DMK!P200+CNX!P200+HDY!P200+HKT!P200+CEI!P200</f>
        <v>0</v>
      </c>
      <c r="Q200" s="38">
        <f>O200+P200</f>
        <v>26</v>
      </c>
      <c r="R200" s="32">
        <f>+BKK!R200+DMK!R200+CNX!R200+HDY!R200+HKT!R200+CEI!R200</f>
        <v>37</v>
      </c>
      <c r="S200" s="39">
        <f>+BKK!S200+DMK!S200+CNX!S200+HDY!S200+HKT!S200+CEI!S200</f>
        <v>17</v>
      </c>
      <c r="T200" s="36">
        <f>+BKK!T200+DMK!T200+CNX!T200+HDY!T200+HKT!T200+CEI!T200</f>
        <v>54</v>
      </c>
      <c r="U200" s="37">
        <f>+BKK!U200+DMK!U200+CNX!U200+HDY!U200+HKT!U200+CEI!U200</f>
        <v>0</v>
      </c>
      <c r="V200" s="34">
        <f>+BKK!V200+DMK!V200+CNX!V200+HDY!V200+HKT!V200+CEI!V200</f>
        <v>54</v>
      </c>
      <c r="W200" s="66">
        <f t="shared" si="93"/>
        <v>107.6923076923077</v>
      </c>
    </row>
    <row r="201" spans="12:23" ht="13.5" thickBot="1">
      <c r="L201" s="4" t="s">
        <v>24</v>
      </c>
      <c r="M201" s="32">
        <f>+BKK!M201+DMK!M201+CNX!M201+HDY!M201+HKT!M201+CEI!M201</f>
        <v>18</v>
      </c>
      <c r="N201" s="39">
        <f>+BKK!N201+DMK!N201+CNX!N201+HDY!N201+HKT!N201+CEI!N201</f>
        <v>2</v>
      </c>
      <c r="O201" s="54">
        <f>M201+N201</f>
        <v>20</v>
      </c>
      <c r="P201" s="55">
        <f>+BKK!P201+DMK!P201+CNX!P201+HDY!P201+HKT!P201+CEI!P201</f>
        <v>0</v>
      </c>
      <c r="Q201" s="38">
        <f>O201+P201</f>
        <v>20</v>
      </c>
      <c r="R201" s="32">
        <f>+BKK!R201+DMK!R201+CNX!R201+HDY!R201+HKT!R201+CEI!R201</f>
        <v>23</v>
      </c>
      <c r="S201" s="39">
        <f>+BKK!S201+DMK!S201+CNX!S201+HDY!S201+HKT!S201+CEI!S201</f>
        <v>15</v>
      </c>
      <c r="T201" s="54">
        <f>+BKK!T201+DMK!T201+CNX!T201+HDY!T201+HKT!T201+CEI!T201</f>
        <v>38</v>
      </c>
      <c r="U201" s="55">
        <f>+BKK!U201+DMK!U201+CNX!U201+HDY!U201+HKT!U201+CEI!U201</f>
        <v>0</v>
      </c>
      <c r="V201" s="34">
        <f>+BKK!V201+DMK!V201+CNX!V201+HDY!V201+HKT!V201+CEI!V201</f>
        <v>38</v>
      </c>
      <c r="W201" s="66">
        <f t="shared" si="93"/>
        <v>90</v>
      </c>
    </row>
    <row r="202" spans="12:23" ht="14.25" thickBot="1" thickTop="1">
      <c r="L202" s="47" t="s">
        <v>25</v>
      </c>
      <c r="M202" s="48">
        <f aca="true" t="shared" si="95" ref="M202:V202">+M199+M200+M201</f>
        <v>59</v>
      </c>
      <c r="N202" s="48">
        <f t="shared" si="95"/>
        <v>3</v>
      </c>
      <c r="O202" s="50">
        <f t="shared" si="95"/>
        <v>62</v>
      </c>
      <c r="P202" s="50">
        <f t="shared" si="95"/>
        <v>0</v>
      </c>
      <c r="Q202" s="50">
        <f t="shared" si="95"/>
        <v>62</v>
      </c>
      <c r="R202" s="48">
        <f t="shared" si="95"/>
        <v>94</v>
      </c>
      <c r="S202" s="48">
        <f t="shared" si="95"/>
        <v>48</v>
      </c>
      <c r="T202" s="50">
        <f t="shared" si="95"/>
        <v>142</v>
      </c>
      <c r="U202" s="50">
        <f t="shared" si="95"/>
        <v>0</v>
      </c>
      <c r="V202" s="50">
        <f t="shared" si="95"/>
        <v>142</v>
      </c>
      <c r="W202" s="67">
        <f t="shared" si="93"/>
        <v>129.03225806451613</v>
      </c>
    </row>
    <row r="203" spans="12:23" ht="13.5" thickTop="1">
      <c r="L203" s="4" t="s">
        <v>27</v>
      </c>
      <c r="M203" s="32">
        <f>+BKK!M203+DMK!M203+CNX!M203+HDY!M203+HKT!M203+CEI!M203</f>
        <v>23</v>
      </c>
      <c r="N203" s="39">
        <f>+BKK!N203+DMK!N203+CNX!N203+HDY!N203+HKT!N203+CEI!N203</f>
        <v>0</v>
      </c>
      <c r="O203" s="54">
        <f>M203+N203</f>
        <v>23</v>
      </c>
      <c r="P203" s="62">
        <f>+BKK!P203+DMK!P203+CNX!P203+HDY!P203+HKT!P203+CEI!P203</f>
        <v>0</v>
      </c>
      <c r="Q203" s="38">
        <f>O203+P203</f>
        <v>23</v>
      </c>
      <c r="R203" s="32">
        <f>+BKK!R203+DMK!R203+CNX!R203+HDY!R203+HKT!R203+CEI!R203</f>
        <v>12</v>
      </c>
      <c r="S203" s="39">
        <f>+BKK!S203+DMK!S203+CNX!S203+HDY!S203+HKT!S203+CEI!S203</f>
        <v>0</v>
      </c>
      <c r="T203" s="54">
        <f>+BKK!T203+DMK!T203+CNX!T203+HDY!T203+HKT!T203+CEI!T203</f>
        <v>12</v>
      </c>
      <c r="U203" s="62">
        <f>+BKK!U203+DMK!U203+CNX!U203+HDY!U203+HKT!U203+CEI!U203</f>
        <v>0</v>
      </c>
      <c r="V203" s="34">
        <f>+BKK!V203+DMK!V203+CNX!V203+HDY!V203+HKT!V203+CEI!V203</f>
        <v>12</v>
      </c>
      <c r="W203" s="66">
        <f>(V203-Q203)/Q203*100</f>
        <v>-47.82608695652174</v>
      </c>
    </row>
    <row r="204" spans="12:23" ht="12.75">
      <c r="L204" s="4" t="s">
        <v>28</v>
      </c>
      <c r="M204" s="32">
        <f>+BKK!M204+DMK!M204+CNX!M204+HDY!M204+HKT!M204+CEI!M204</f>
        <v>25</v>
      </c>
      <c r="N204" s="39">
        <f>+BKK!N204+DMK!N204+CNX!N204+HDY!N204+HKT!N204+CEI!N204</f>
        <v>0</v>
      </c>
      <c r="O204" s="54">
        <f>M204+N204</f>
        <v>25</v>
      </c>
      <c r="P204" s="37">
        <f>+BKK!P204+DMK!P204+CNX!P204+HDY!P204+HKT!P204+CEI!P204</f>
        <v>0</v>
      </c>
      <c r="Q204" s="38">
        <f>O204+P204</f>
        <v>25</v>
      </c>
      <c r="R204" s="32">
        <f>+BKK!R204+DMK!R204+CNX!R204+HDY!R204+HKT!R204+CEI!R204</f>
        <v>23</v>
      </c>
      <c r="S204" s="39">
        <f>+BKK!S204+DMK!S204+CNX!S204+HDY!S204+HKT!S204+CEI!S204</f>
        <v>0</v>
      </c>
      <c r="T204" s="54">
        <f>+BKK!T204+DMK!T204+CNX!T204+HDY!T204+HKT!T204+CEI!T204</f>
        <v>23</v>
      </c>
      <c r="U204" s="37">
        <f>+BKK!U204+DMK!U204+CNX!U204+HDY!U204+HKT!U204+CEI!U204</f>
        <v>0</v>
      </c>
      <c r="V204" s="34">
        <f>+BKK!V204+DMK!V204+CNX!V204+HDY!V204+HKT!V204+CEI!V204</f>
        <v>23</v>
      </c>
      <c r="W204" s="66">
        <f>(V204-Q204)/Q204*100</f>
        <v>-8</v>
      </c>
    </row>
    <row r="205" spans="12:23" ht="13.5" thickBot="1">
      <c r="L205" s="4" t="s">
        <v>29</v>
      </c>
      <c r="M205" s="32">
        <f>+BKK!M205+DMK!M205+CNX!M205+HDY!M205+HKT!M205+CEI!M205</f>
        <v>25</v>
      </c>
      <c r="N205" s="39">
        <f>+BKK!N205+DMK!N205+CNX!N205+HDY!N205+HKT!N205+CEI!N205</f>
        <v>0</v>
      </c>
      <c r="O205" s="36">
        <f>M205+N205</f>
        <v>25</v>
      </c>
      <c r="P205" s="55">
        <f>+BKK!P205+DMK!P205+CNX!P205+HDY!P205+HKT!P205+CEI!P205</f>
        <v>0</v>
      </c>
      <c r="Q205" s="38">
        <f>O205+P205</f>
        <v>25</v>
      </c>
      <c r="R205" s="32">
        <f>+BKK!R205+DMK!R205+CNX!R205+HDY!R205+HKT!R205+CEI!R205</f>
        <v>20</v>
      </c>
      <c r="S205" s="39">
        <f>+BKK!S205+DMK!S205+CNX!S205+HDY!S205+HKT!S205+CEI!S205</f>
        <v>0</v>
      </c>
      <c r="T205" s="36">
        <f>+BKK!T205+DMK!T205+CNX!T205+HDY!T205+HKT!T205+CEI!T205</f>
        <v>20</v>
      </c>
      <c r="U205" s="55">
        <f>+BKK!U205+DMK!U205+CNX!U205+HDY!U205+HKT!U205+CEI!U205</f>
        <v>0</v>
      </c>
      <c r="V205" s="34">
        <f>+BKK!V205+DMK!V205+CNX!V205+HDY!V205+HKT!V205+CEI!V205</f>
        <v>20</v>
      </c>
      <c r="W205" s="66">
        <f t="shared" si="93"/>
        <v>-20</v>
      </c>
    </row>
    <row r="206" spans="12:23" ht="14.25" thickBot="1" thickTop="1">
      <c r="L206" s="42" t="s">
        <v>30</v>
      </c>
      <c r="M206" s="43">
        <f aca="true" t="shared" si="96" ref="M206:V206">+M203+M204+M205</f>
        <v>73</v>
      </c>
      <c r="N206" s="44">
        <f t="shared" si="96"/>
        <v>0</v>
      </c>
      <c r="O206" s="43">
        <f t="shared" si="96"/>
        <v>73</v>
      </c>
      <c r="P206" s="43">
        <f t="shared" si="96"/>
        <v>0</v>
      </c>
      <c r="Q206" s="46">
        <f t="shared" si="96"/>
        <v>73</v>
      </c>
      <c r="R206" s="43">
        <f t="shared" si="96"/>
        <v>55</v>
      </c>
      <c r="S206" s="44">
        <f t="shared" si="96"/>
        <v>0</v>
      </c>
      <c r="T206" s="43">
        <f t="shared" si="96"/>
        <v>55</v>
      </c>
      <c r="U206" s="43">
        <f t="shared" si="96"/>
        <v>0</v>
      </c>
      <c r="V206" s="45">
        <f t="shared" si="96"/>
        <v>55</v>
      </c>
      <c r="W206" s="67">
        <f t="shared" si="93"/>
        <v>-24.65753424657534</v>
      </c>
    </row>
    <row r="207" spans="1:23" ht="14.25" thickBot="1" thickTop="1">
      <c r="A207" s="76"/>
      <c r="B207" s="302"/>
      <c r="C207" s="303"/>
      <c r="D207" s="303"/>
      <c r="E207" s="303"/>
      <c r="F207" s="303"/>
      <c r="G207" s="303"/>
      <c r="H207" s="303"/>
      <c r="I207" s="304"/>
      <c r="J207" s="76"/>
      <c r="L207" s="42" t="s">
        <v>69</v>
      </c>
      <c r="M207" s="43">
        <f aca="true" t="shared" si="97" ref="M207:V207">+M198+M202+M203+M204+M205</f>
        <v>157</v>
      </c>
      <c r="N207" s="44">
        <f t="shared" si="97"/>
        <v>3</v>
      </c>
      <c r="O207" s="43">
        <f t="shared" si="97"/>
        <v>160</v>
      </c>
      <c r="P207" s="43">
        <f t="shared" si="97"/>
        <v>0</v>
      </c>
      <c r="Q207" s="43">
        <f t="shared" si="97"/>
        <v>160</v>
      </c>
      <c r="R207" s="43">
        <f t="shared" si="97"/>
        <v>206</v>
      </c>
      <c r="S207" s="44">
        <f t="shared" si="97"/>
        <v>49</v>
      </c>
      <c r="T207" s="43">
        <f t="shared" si="97"/>
        <v>255</v>
      </c>
      <c r="U207" s="43">
        <f t="shared" si="97"/>
        <v>0</v>
      </c>
      <c r="V207" s="45">
        <f t="shared" si="97"/>
        <v>255</v>
      </c>
      <c r="W207" s="67">
        <f>(V207-Q207)/Q207*100</f>
        <v>59.375</v>
      </c>
    </row>
    <row r="208" spans="12:23" ht="14.25" thickBot="1" thickTop="1">
      <c r="L208" s="42" t="s">
        <v>9</v>
      </c>
      <c r="M208" s="43">
        <f aca="true" t="shared" si="98" ref="M208:V208">+M198+M202+M206+M194</f>
        <v>157</v>
      </c>
      <c r="N208" s="44">
        <f t="shared" si="98"/>
        <v>4</v>
      </c>
      <c r="O208" s="43">
        <f t="shared" si="98"/>
        <v>161</v>
      </c>
      <c r="P208" s="43">
        <f t="shared" si="98"/>
        <v>0</v>
      </c>
      <c r="Q208" s="43">
        <f t="shared" si="98"/>
        <v>161</v>
      </c>
      <c r="R208" s="43">
        <f t="shared" si="98"/>
        <v>268</v>
      </c>
      <c r="S208" s="44">
        <f t="shared" si="98"/>
        <v>50</v>
      </c>
      <c r="T208" s="43">
        <f t="shared" si="98"/>
        <v>318</v>
      </c>
      <c r="U208" s="43">
        <f t="shared" si="98"/>
        <v>0</v>
      </c>
      <c r="V208" s="43">
        <f t="shared" si="98"/>
        <v>318</v>
      </c>
      <c r="W208" s="67">
        <f t="shared" si="93"/>
        <v>97.51552795031056</v>
      </c>
    </row>
    <row r="209" ht="13.5" thickTop="1">
      <c r="L209" s="68" t="s">
        <v>67</v>
      </c>
    </row>
    <row r="210" spans="12:23" ht="12.75">
      <c r="L210" s="316" t="s">
        <v>55</v>
      </c>
      <c r="M210" s="316"/>
      <c r="N210" s="316"/>
      <c r="O210" s="316"/>
      <c r="P210" s="316"/>
      <c r="Q210" s="316"/>
      <c r="R210" s="316"/>
      <c r="S210" s="316"/>
      <c r="T210" s="316"/>
      <c r="U210" s="316"/>
      <c r="V210" s="316"/>
      <c r="W210" s="316"/>
    </row>
    <row r="211" spans="12:23" ht="15.75">
      <c r="L211" s="317" t="s">
        <v>56</v>
      </c>
      <c r="M211" s="317"/>
      <c r="N211" s="317"/>
      <c r="O211" s="317"/>
      <c r="P211" s="317"/>
      <c r="Q211" s="317"/>
      <c r="R211" s="317"/>
      <c r="S211" s="317"/>
      <c r="T211" s="317"/>
      <c r="U211" s="317"/>
      <c r="V211" s="317"/>
      <c r="W211" s="317"/>
    </row>
    <row r="212" ht="13.5" thickBot="1">
      <c r="W212" s="75" t="s">
        <v>43</v>
      </c>
    </row>
    <row r="213" spans="12:23" ht="17.25" thickBot="1" thickTop="1">
      <c r="L213" s="2"/>
      <c r="M213" s="324" t="s">
        <v>66</v>
      </c>
      <c r="N213" s="325"/>
      <c r="O213" s="325"/>
      <c r="P213" s="325"/>
      <c r="Q213" s="326"/>
      <c r="R213" s="327" t="s">
        <v>65</v>
      </c>
      <c r="S213" s="328"/>
      <c r="T213" s="328"/>
      <c r="U213" s="328"/>
      <c r="V213" s="329"/>
      <c r="W213" s="3" t="s">
        <v>4</v>
      </c>
    </row>
    <row r="214" spans="12:23" ht="13.5" thickTop="1">
      <c r="L214" s="4" t="s">
        <v>5</v>
      </c>
      <c r="M214" s="5"/>
      <c r="N214" s="9"/>
      <c r="O214" s="10"/>
      <c r="P214" s="11"/>
      <c r="Q214" s="12"/>
      <c r="R214" s="5"/>
      <c r="S214" s="9"/>
      <c r="T214" s="10"/>
      <c r="U214" s="11"/>
      <c r="V214" s="12"/>
      <c r="W214" s="8" t="s">
        <v>6</v>
      </c>
    </row>
    <row r="215" spans="12:23" ht="13.5" thickBot="1">
      <c r="L215" s="13"/>
      <c r="M215" s="17" t="s">
        <v>44</v>
      </c>
      <c r="N215" s="18" t="s">
        <v>45</v>
      </c>
      <c r="O215" s="19" t="s">
        <v>58</v>
      </c>
      <c r="P215" s="20" t="s">
        <v>13</v>
      </c>
      <c r="Q215" s="21" t="s">
        <v>9</v>
      </c>
      <c r="R215" s="17" t="s">
        <v>44</v>
      </c>
      <c r="S215" s="18" t="s">
        <v>45</v>
      </c>
      <c r="T215" s="19" t="s">
        <v>58</v>
      </c>
      <c r="U215" s="20" t="s">
        <v>13</v>
      </c>
      <c r="V215" s="21" t="s">
        <v>9</v>
      </c>
      <c r="W215" s="16"/>
    </row>
    <row r="216" spans="12:23" ht="5.25" customHeight="1" thickTop="1">
      <c r="L216" s="4"/>
      <c r="M216" s="26"/>
      <c r="N216" s="27"/>
      <c r="O216" s="28"/>
      <c r="P216" s="29"/>
      <c r="Q216" s="30"/>
      <c r="R216" s="26"/>
      <c r="S216" s="27"/>
      <c r="T216" s="28"/>
      <c r="U216" s="29"/>
      <c r="V216" s="31"/>
      <c r="W216" s="11"/>
    </row>
    <row r="217" spans="12:23" ht="12.75">
      <c r="L217" s="4" t="s">
        <v>14</v>
      </c>
      <c r="M217" s="32">
        <f aca="true" t="shared" si="99" ref="M217:V217">+M165+M191</f>
        <v>35</v>
      </c>
      <c r="N217" s="39">
        <f t="shared" si="99"/>
        <v>491</v>
      </c>
      <c r="O217" s="36">
        <f t="shared" si="99"/>
        <v>526</v>
      </c>
      <c r="P217" s="37">
        <f t="shared" si="99"/>
        <v>37</v>
      </c>
      <c r="Q217" s="38">
        <f t="shared" si="99"/>
        <v>563</v>
      </c>
      <c r="R217" s="32">
        <f t="shared" si="99"/>
        <v>79</v>
      </c>
      <c r="S217" s="39">
        <f t="shared" si="99"/>
        <v>873</v>
      </c>
      <c r="T217" s="36">
        <f t="shared" si="99"/>
        <v>952</v>
      </c>
      <c r="U217" s="37">
        <f t="shared" si="99"/>
        <v>75</v>
      </c>
      <c r="V217" s="34">
        <f t="shared" si="99"/>
        <v>1027</v>
      </c>
      <c r="W217" s="66">
        <f aca="true" t="shared" si="100" ref="W217:W226">(V217-Q217)/Q217*100</f>
        <v>82.41563055062167</v>
      </c>
    </row>
    <row r="218" spans="12:23" ht="12.75">
      <c r="L218" s="4" t="s">
        <v>15</v>
      </c>
      <c r="M218" s="32">
        <f aca="true" t="shared" si="101" ref="M218:V218">+M166+M192</f>
        <v>61</v>
      </c>
      <c r="N218" s="39">
        <f t="shared" si="101"/>
        <v>617</v>
      </c>
      <c r="O218" s="36">
        <f t="shared" si="101"/>
        <v>678</v>
      </c>
      <c r="P218" s="37">
        <f t="shared" si="101"/>
        <v>50</v>
      </c>
      <c r="Q218" s="38">
        <f t="shared" si="101"/>
        <v>728</v>
      </c>
      <c r="R218" s="32">
        <f t="shared" si="101"/>
        <v>43</v>
      </c>
      <c r="S218" s="39">
        <f t="shared" si="101"/>
        <v>875</v>
      </c>
      <c r="T218" s="36">
        <f t="shared" si="101"/>
        <v>918</v>
      </c>
      <c r="U218" s="37">
        <f t="shared" si="101"/>
        <v>56</v>
      </c>
      <c r="V218" s="34">
        <f t="shared" si="101"/>
        <v>974</v>
      </c>
      <c r="W218" s="66">
        <f t="shared" si="100"/>
        <v>33.791208791208796</v>
      </c>
    </row>
    <row r="219" spans="12:23" ht="13.5" thickBot="1">
      <c r="L219" s="13" t="s">
        <v>16</v>
      </c>
      <c r="M219" s="32">
        <f aca="true" t="shared" si="102" ref="M219:V219">+M167+M193</f>
        <v>54</v>
      </c>
      <c r="N219" s="39">
        <f t="shared" si="102"/>
        <v>793</v>
      </c>
      <c r="O219" s="36">
        <f t="shared" si="102"/>
        <v>847</v>
      </c>
      <c r="P219" s="37">
        <f t="shared" si="102"/>
        <v>50</v>
      </c>
      <c r="Q219" s="38">
        <f t="shared" si="102"/>
        <v>897</v>
      </c>
      <c r="R219" s="32">
        <f t="shared" si="102"/>
        <v>67</v>
      </c>
      <c r="S219" s="39">
        <f t="shared" si="102"/>
        <v>995</v>
      </c>
      <c r="T219" s="36">
        <f t="shared" si="102"/>
        <v>1062</v>
      </c>
      <c r="U219" s="37">
        <f t="shared" si="102"/>
        <v>70</v>
      </c>
      <c r="V219" s="34">
        <f t="shared" si="102"/>
        <v>1132</v>
      </c>
      <c r="W219" s="66">
        <f t="shared" si="100"/>
        <v>26.198439241917505</v>
      </c>
    </row>
    <row r="220" spans="12:23" ht="14.25" thickBot="1" thickTop="1">
      <c r="L220" s="42" t="s">
        <v>17</v>
      </c>
      <c r="M220" s="43">
        <f aca="true" t="shared" si="103" ref="M220:V220">+M217+M218+M219</f>
        <v>150</v>
      </c>
      <c r="N220" s="44">
        <f t="shared" si="103"/>
        <v>1901</v>
      </c>
      <c r="O220" s="43">
        <f t="shared" si="103"/>
        <v>2051</v>
      </c>
      <c r="P220" s="43">
        <f t="shared" si="103"/>
        <v>137</v>
      </c>
      <c r="Q220" s="43">
        <f t="shared" si="103"/>
        <v>2188</v>
      </c>
      <c r="R220" s="43">
        <f t="shared" si="103"/>
        <v>189</v>
      </c>
      <c r="S220" s="44">
        <f t="shared" si="103"/>
        <v>2743</v>
      </c>
      <c r="T220" s="43">
        <f t="shared" si="103"/>
        <v>2932</v>
      </c>
      <c r="U220" s="43">
        <f t="shared" si="103"/>
        <v>201</v>
      </c>
      <c r="V220" s="45">
        <f t="shared" si="103"/>
        <v>3133</v>
      </c>
      <c r="W220" s="67">
        <f t="shared" si="100"/>
        <v>43.19012797074954</v>
      </c>
    </row>
    <row r="221" spans="12:23" ht="13.5" thickTop="1">
      <c r="L221" s="4" t="s">
        <v>18</v>
      </c>
      <c r="M221" s="32">
        <f aca="true" t="shared" si="104" ref="M221:V221">+M169+M195</f>
        <v>43</v>
      </c>
      <c r="N221" s="39">
        <f t="shared" si="104"/>
        <v>518</v>
      </c>
      <c r="O221" s="36">
        <f t="shared" si="104"/>
        <v>561</v>
      </c>
      <c r="P221" s="37">
        <f t="shared" si="104"/>
        <v>50</v>
      </c>
      <c r="Q221" s="38">
        <f t="shared" si="104"/>
        <v>611</v>
      </c>
      <c r="R221" s="32">
        <f t="shared" si="104"/>
        <v>52</v>
      </c>
      <c r="S221" s="39">
        <f t="shared" si="104"/>
        <v>814</v>
      </c>
      <c r="T221" s="36">
        <f t="shared" si="104"/>
        <v>866</v>
      </c>
      <c r="U221" s="37">
        <f t="shared" si="104"/>
        <v>60</v>
      </c>
      <c r="V221" s="34">
        <f t="shared" si="104"/>
        <v>926</v>
      </c>
      <c r="W221" s="66">
        <f t="shared" si="100"/>
        <v>51.55482815057283</v>
      </c>
    </row>
    <row r="222" spans="12:23" ht="12.75">
      <c r="L222" s="4" t="s">
        <v>19</v>
      </c>
      <c r="M222" s="32">
        <f aca="true" t="shared" si="105" ref="M222:V222">+M170+M196</f>
        <v>47</v>
      </c>
      <c r="N222" s="39">
        <f t="shared" si="105"/>
        <v>621</v>
      </c>
      <c r="O222" s="36">
        <f t="shared" si="105"/>
        <v>668</v>
      </c>
      <c r="P222" s="37">
        <f t="shared" si="105"/>
        <v>34</v>
      </c>
      <c r="Q222" s="38">
        <f t="shared" si="105"/>
        <v>702</v>
      </c>
      <c r="R222" s="32">
        <f t="shared" si="105"/>
        <v>39</v>
      </c>
      <c r="S222" s="39">
        <f t="shared" si="105"/>
        <v>735</v>
      </c>
      <c r="T222" s="36">
        <f t="shared" si="105"/>
        <v>774</v>
      </c>
      <c r="U222" s="37">
        <f t="shared" si="105"/>
        <v>45</v>
      </c>
      <c r="V222" s="34">
        <f t="shared" si="105"/>
        <v>819</v>
      </c>
      <c r="W222" s="66">
        <f t="shared" si="100"/>
        <v>16.666666666666664</v>
      </c>
    </row>
    <row r="223" spans="12:23" ht="13.5" thickBot="1">
      <c r="L223" s="4" t="s">
        <v>20</v>
      </c>
      <c r="M223" s="32">
        <f aca="true" t="shared" si="106" ref="M223:V223">+M171+M197</f>
        <v>56</v>
      </c>
      <c r="N223" s="39">
        <f t="shared" si="106"/>
        <v>856</v>
      </c>
      <c r="O223" s="36">
        <f t="shared" si="106"/>
        <v>912</v>
      </c>
      <c r="P223" s="37">
        <f t="shared" si="106"/>
        <v>49</v>
      </c>
      <c r="Q223" s="38">
        <f t="shared" si="106"/>
        <v>961</v>
      </c>
      <c r="R223" s="32">
        <f t="shared" si="106"/>
        <v>44</v>
      </c>
      <c r="S223" s="39">
        <f t="shared" si="106"/>
        <v>839</v>
      </c>
      <c r="T223" s="36">
        <f t="shared" si="106"/>
        <v>883</v>
      </c>
      <c r="U223" s="37">
        <f t="shared" si="106"/>
        <v>58</v>
      </c>
      <c r="V223" s="34">
        <f t="shared" si="106"/>
        <v>941</v>
      </c>
      <c r="W223" s="66">
        <f t="shared" si="100"/>
        <v>-2.081165452653486</v>
      </c>
    </row>
    <row r="224" spans="12:23" ht="14.25" thickBot="1" thickTop="1">
      <c r="L224" s="47" t="s">
        <v>21</v>
      </c>
      <c r="M224" s="48">
        <f aca="true" t="shared" si="107" ref="M224:V224">M222+M221+M223</f>
        <v>146</v>
      </c>
      <c r="N224" s="49">
        <f t="shared" si="107"/>
        <v>1995</v>
      </c>
      <c r="O224" s="50">
        <f t="shared" si="107"/>
        <v>2141</v>
      </c>
      <c r="P224" s="50">
        <f t="shared" si="107"/>
        <v>133</v>
      </c>
      <c r="Q224" s="48">
        <f t="shared" si="107"/>
        <v>2274</v>
      </c>
      <c r="R224" s="48">
        <f t="shared" si="107"/>
        <v>135</v>
      </c>
      <c r="S224" s="49">
        <f t="shared" si="107"/>
        <v>2388</v>
      </c>
      <c r="T224" s="50">
        <f t="shared" si="107"/>
        <v>2523</v>
      </c>
      <c r="U224" s="50">
        <f t="shared" si="107"/>
        <v>163</v>
      </c>
      <c r="V224" s="50">
        <f t="shared" si="107"/>
        <v>2686</v>
      </c>
      <c r="W224" s="87">
        <f t="shared" si="100"/>
        <v>18.117854001759014</v>
      </c>
    </row>
    <row r="225" spans="12:23" ht="13.5" thickTop="1">
      <c r="L225" s="4" t="s">
        <v>22</v>
      </c>
      <c r="M225" s="32">
        <f aca="true" t="shared" si="108" ref="M225:Q226">M199+M173</f>
        <v>60</v>
      </c>
      <c r="N225" s="39">
        <f t="shared" si="108"/>
        <v>827</v>
      </c>
      <c r="O225" s="36">
        <f t="shared" si="108"/>
        <v>887</v>
      </c>
      <c r="P225" s="37">
        <f t="shared" si="108"/>
        <v>47</v>
      </c>
      <c r="Q225" s="38">
        <f t="shared" si="108"/>
        <v>934</v>
      </c>
      <c r="R225" s="32">
        <f aca="true" t="shared" si="109" ref="R225:V227">+R173+R199</f>
        <v>55</v>
      </c>
      <c r="S225" s="39">
        <f t="shared" si="109"/>
        <v>808</v>
      </c>
      <c r="T225" s="36">
        <f t="shared" si="109"/>
        <v>863</v>
      </c>
      <c r="U225" s="37">
        <f t="shared" si="109"/>
        <v>59</v>
      </c>
      <c r="V225" s="34">
        <f t="shared" si="109"/>
        <v>922</v>
      </c>
      <c r="W225" s="66">
        <f t="shared" si="100"/>
        <v>-1.284796573875803</v>
      </c>
    </row>
    <row r="226" spans="12:23" ht="12.75">
      <c r="L226" s="4" t="s">
        <v>23</v>
      </c>
      <c r="M226" s="32">
        <f t="shared" si="108"/>
        <v>74</v>
      </c>
      <c r="N226" s="39">
        <f t="shared" si="108"/>
        <v>888</v>
      </c>
      <c r="O226" s="36">
        <f t="shared" si="108"/>
        <v>962</v>
      </c>
      <c r="P226" s="37">
        <f t="shared" si="108"/>
        <v>51</v>
      </c>
      <c r="Q226" s="38">
        <f t="shared" si="108"/>
        <v>1013</v>
      </c>
      <c r="R226" s="32">
        <f t="shared" si="109"/>
        <v>58</v>
      </c>
      <c r="S226" s="39">
        <f t="shared" si="109"/>
        <v>861</v>
      </c>
      <c r="T226" s="36">
        <f t="shared" si="109"/>
        <v>919</v>
      </c>
      <c r="U226" s="37">
        <f t="shared" si="109"/>
        <v>64</v>
      </c>
      <c r="V226" s="34">
        <f t="shared" si="109"/>
        <v>983</v>
      </c>
      <c r="W226" s="66">
        <f t="shared" si="100"/>
        <v>-2.9615004935834155</v>
      </c>
    </row>
    <row r="227" spans="12:23" ht="13.5" thickBot="1">
      <c r="L227" s="4" t="s">
        <v>24</v>
      </c>
      <c r="M227" s="32">
        <f>+M201+M175</f>
        <v>55</v>
      </c>
      <c r="N227" s="39">
        <f>+N201+N175</f>
        <v>826</v>
      </c>
      <c r="O227" s="36">
        <f>+O201+O175</f>
        <v>881</v>
      </c>
      <c r="P227" s="37">
        <f>+P201+P175</f>
        <v>57</v>
      </c>
      <c r="Q227" s="34">
        <f>+Q201+Q175</f>
        <v>938</v>
      </c>
      <c r="R227" s="32">
        <f t="shared" si="109"/>
        <v>53</v>
      </c>
      <c r="S227" s="39">
        <f t="shared" si="109"/>
        <v>865</v>
      </c>
      <c r="T227" s="36">
        <f t="shared" si="109"/>
        <v>918</v>
      </c>
      <c r="U227" s="37">
        <f t="shared" si="109"/>
        <v>60</v>
      </c>
      <c r="V227" s="34">
        <f t="shared" si="109"/>
        <v>978</v>
      </c>
      <c r="W227" s="66">
        <f aca="true" t="shared" si="110" ref="W227:W234">(V227-Q227)/Q227*100</f>
        <v>4.264392324093817</v>
      </c>
    </row>
    <row r="228" spans="12:23" ht="14.25" thickBot="1" thickTop="1">
      <c r="L228" s="47" t="s">
        <v>25</v>
      </c>
      <c r="M228" s="48">
        <f aca="true" t="shared" si="111" ref="M228:V228">+M225+M226+M227</f>
        <v>189</v>
      </c>
      <c r="N228" s="48">
        <f t="shared" si="111"/>
        <v>2541</v>
      </c>
      <c r="O228" s="50">
        <f t="shared" si="111"/>
        <v>2730</v>
      </c>
      <c r="P228" s="50">
        <f t="shared" si="111"/>
        <v>155</v>
      </c>
      <c r="Q228" s="50">
        <f t="shared" si="111"/>
        <v>2885</v>
      </c>
      <c r="R228" s="48">
        <f t="shared" si="111"/>
        <v>166</v>
      </c>
      <c r="S228" s="48">
        <f t="shared" si="111"/>
        <v>2534</v>
      </c>
      <c r="T228" s="50">
        <f t="shared" si="111"/>
        <v>2700</v>
      </c>
      <c r="U228" s="50">
        <f t="shared" si="111"/>
        <v>183</v>
      </c>
      <c r="V228" s="50">
        <f t="shared" si="111"/>
        <v>2883</v>
      </c>
      <c r="W228" s="67">
        <f t="shared" si="110"/>
        <v>-0.06932409012131716</v>
      </c>
    </row>
    <row r="229" spans="12:23" ht="13.5" thickTop="1">
      <c r="L229" s="4" t="s">
        <v>27</v>
      </c>
      <c r="M229" s="32">
        <f aca="true" t="shared" si="112" ref="M229:Q231">M203+M177</f>
        <v>63</v>
      </c>
      <c r="N229" s="39">
        <f t="shared" si="112"/>
        <v>834</v>
      </c>
      <c r="O229" s="36">
        <f t="shared" si="112"/>
        <v>897</v>
      </c>
      <c r="P229" s="37">
        <f t="shared" si="112"/>
        <v>54</v>
      </c>
      <c r="Q229" s="38">
        <f t="shared" si="112"/>
        <v>951</v>
      </c>
      <c r="R229" s="32">
        <f aca="true" t="shared" si="113" ref="R229:V231">+R177+R203</f>
        <v>42</v>
      </c>
      <c r="S229" s="39">
        <f t="shared" si="113"/>
        <v>817</v>
      </c>
      <c r="T229" s="54">
        <f t="shared" si="113"/>
        <v>859</v>
      </c>
      <c r="U229" s="62">
        <f t="shared" si="113"/>
        <v>70</v>
      </c>
      <c r="V229" s="34">
        <f t="shared" si="113"/>
        <v>929</v>
      </c>
      <c r="W229" s="66">
        <f t="shared" si="110"/>
        <v>-2.3133543638275498</v>
      </c>
    </row>
    <row r="230" spans="12:23" ht="12.75">
      <c r="L230" s="4" t="s">
        <v>28</v>
      </c>
      <c r="M230" s="32">
        <f t="shared" si="112"/>
        <v>76</v>
      </c>
      <c r="N230" s="39">
        <f t="shared" si="112"/>
        <v>853</v>
      </c>
      <c r="O230" s="36">
        <f t="shared" si="112"/>
        <v>929</v>
      </c>
      <c r="P230" s="37">
        <f t="shared" si="112"/>
        <v>64</v>
      </c>
      <c r="Q230" s="38">
        <f t="shared" si="112"/>
        <v>993</v>
      </c>
      <c r="R230" s="32">
        <f t="shared" si="113"/>
        <v>47</v>
      </c>
      <c r="S230" s="39">
        <f t="shared" si="113"/>
        <v>740</v>
      </c>
      <c r="T230" s="54">
        <f t="shared" si="113"/>
        <v>787</v>
      </c>
      <c r="U230" s="37">
        <f t="shared" si="113"/>
        <v>81</v>
      </c>
      <c r="V230" s="34">
        <f t="shared" si="113"/>
        <v>868</v>
      </c>
      <c r="W230" s="66">
        <f t="shared" si="110"/>
        <v>-12.588116817724067</v>
      </c>
    </row>
    <row r="231" spans="12:23" ht="13.5" thickBot="1">
      <c r="L231" s="4" t="s">
        <v>29</v>
      </c>
      <c r="M231" s="32">
        <f t="shared" si="112"/>
        <v>64</v>
      </c>
      <c r="N231" s="39">
        <f t="shared" si="112"/>
        <v>805</v>
      </c>
      <c r="O231" s="36">
        <f t="shared" si="112"/>
        <v>869</v>
      </c>
      <c r="P231" s="55">
        <f t="shared" si="112"/>
        <v>54</v>
      </c>
      <c r="Q231" s="38">
        <f t="shared" si="112"/>
        <v>923</v>
      </c>
      <c r="R231" s="32">
        <f t="shared" si="113"/>
        <v>55</v>
      </c>
      <c r="S231" s="39">
        <f t="shared" si="113"/>
        <v>800</v>
      </c>
      <c r="T231" s="36">
        <f t="shared" si="113"/>
        <v>855</v>
      </c>
      <c r="U231" s="55">
        <f t="shared" si="113"/>
        <v>51</v>
      </c>
      <c r="V231" s="34">
        <f t="shared" si="113"/>
        <v>906</v>
      </c>
      <c r="W231" s="66">
        <f t="shared" si="110"/>
        <v>-1.8418201516793065</v>
      </c>
    </row>
    <row r="232" spans="12:23" ht="14.25" thickBot="1" thickTop="1">
      <c r="L232" s="42" t="s">
        <v>30</v>
      </c>
      <c r="M232" s="43">
        <f aca="true" t="shared" si="114" ref="M232:V232">+M229+M230+M231</f>
        <v>203</v>
      </c>
      <c r="N232" s="44">
        <f t="shared" si="114"/>
        <v>2492</v>
      </c>
      <c r="O232" s="43">
        <f t="shared" si="114"/>
        <v>2695</v>
      </c>
      <c r="P232" s="43">
        <f t="shared" si="114"/>
        <v>172</v>
      </c>
      <c r="Q232" s="46">
        <f t="shared" si="114"/>
        <v>2867</v>
      </c>
      <c r="R232" s="43">
        <f t="shared" si="114"/>
        <v>144</v>
      </c>
      <c r="S232" s="44">
        <f t="shared" si="114"/>
        <v>2357</v>
      </c>
      <c r="T232" s="43">
        <f t="shared" si="114"/>
        <v>2501</v>
      </c>
      <c r="U232" s="43">
        <f t="shared" si="114"/>
        <v>202</v>
      </c>
      <c r="V232" s="45">
        <f t="shared" si="114"/>
        <v>2703</v>
      </c>
      <c r="W232" s="67">
        <f t="shared" si="110"/>
        <v>-5.72026508545518</v>
      </c>
    </row>
    <row r="233" spans="1:23" ht="14.25" thickBot="1" thickTop="1">
      <c r="A233" s="76"/>
      <c r="B233" s="302"/>
      <c r="C233" s="303"/>
      <c r="D233" s="303"/>
      <c r="E233" s="303"/>
      <c r="F233" s="303"/>
      <c r="G233" s="303"/>
      <c r="H233" s="303"/>
      <c r="I233" s="304"/>
      <c r="J233" s="76"/>
      <c r="L233" s="42" t="s">
        <v>69</v>
      </c>
      <c r="M233" s="43">
        <f aca="true" t="shared" si="115" ref="M233:V233">+M224+M228+M229+M230+M231</f>
        <v>538</v>
      </c>
      <c r="N233" s="44">
        <f t="shared" si="115"/>
        <v>7028</v>
      </c>
      <c r="O233" s="43">
        <f t="shared" si="115"/>
        <v>7566</v>
      </c>
      <c r="P233" s="43">
        <f t="shared" si="115"/>
        <v>460</v>
      </c>
      <c r="Q233" s="43">
        <f t="shared" si="115"/>
        <v>8026</v>
      </c>
      <c r="R233" s="43">
        <f t="shared" si="115"/>
        <v>445</v>
      </c>
      <c r="S233" s="44">
        <f t="shared" si="115"/>
        <v>7279</v>
      </c>
      <c r="T233" s="43">
        <f t="shared" si="115"/>
        <v>7724</v>
      </c>
      <c r="U233" s="43">
        <f t="shared" si="115"/>
        <v>548</v>
      </c>
      <c r="V233" s="45">
        <f t="shared" si="115"/>
        <v>8272</v>
      </c>
      <c r="W233" s="67">
        <f t="shared" si="110"/>
        <v>3.065038624470471</v>
      </c>
    </row>
    <row r="234" spans="12:23" ht="14.25" thickBot="1" thickTop="1">
      <c r="L234" s="42" t="s">
        <v>9</v>
      </c>
      <c r="M234" s="43">
        <f aca="true" t="shared" si="116" ref="M234:V234">+M224+M228+M232+M220</f>
        <v>688</v>
      </c>
      <c r="N234" s="44">
        <f t="shared" si="116"/>
        <v>8929</v>
      </c>
      <c r="O234" s="43">
        <f t="shared" si="116"/>
        <v>9617</v>
      </c>
      <c r="P234" s="43">
        <f t="shared" si="116"/>
        <v>597</v>
      </c>
      <c r="Q234" s="43">
        <f t="shared" si="116"/>
        <v>10214</v>
      </c>
      <c r="R234" s="43">
        <f t="shared" si="116"/>
        <v>634</v>
      </c>
      <c r="S234" s="44">
        <f t="shared" si="116"/>
        <v>10022</v>
      </c>
      <c r="T234" s="43">
        <f t="shared" si="116"/>
        <v>10656</v>
      </c>
      <c r="U234" s="43">
        <f t="shared" si="116"/>
        <v>749</v>
      </c>
      <c r="V234" s="43">
        <f t="shared" si="116"/>
        <v>11405</v>
      </c>
      <c r="W234" s="67">
        <f t="shared" si="110"/>
        <v>11.660466027021736</v>
      </c>
    </row>
    <row r="235" ht="13.5" thickTop="1">
      <c r="L235" s="68" t="s">
        <v>67</v>
      </c>
    </row>
  </sheetData>
  <sheetProtection/>
  <mergeCells count="48">
    <mergeCell ref="L132:W132"/>
    <mergeCell ref="L133:W133"/>
    <mergeCell ref="M135:Q135"/>
    <mergeCell ref="R135:V135"/>
    <mergeCell ref="L210:W210"/>
    <mergeCell ref="L211:W211"/>
    <mergeCell ref="M187:Q187"/>
    <mergeCell ref="R187:V187"/>
    <mergeCell ref="L106:W106"/>
    <mergeCell ref="L107:W107"/>
    <mergeCell ref="M109:Q109"/>
    <mergeCell ref="R109:V109"/>
    <mergeCell ref="L184:W184"/>
    <mergeCell ref="L185:W185"/>
    <mergeCell ref="L80:W80"/>
    <mergeCell ref="L81:W81"/>
    <mergeCell ref="M83:Q83"/>
    <mergeCell ref="R83:V83"/>
    <mergeCell ref="M213:Q213"/>
    <mergeCell ref="R213:V213"/>
    <mergeCell ref="L158:W158"/>
    <mergeCell ref="L159:W159"/>
    <mergeCell ref="M161:Q161"/>
    <mergeCell ref="R161:V161"/>
    <mergeCell ref="C57:E57"/>
    <mergeCell ref="F57:H57"/>
    <mergeCell ref="M57:Q57"/>
    <mergeCell ref="R57:V57"/>
    <mergeCell ref="B54:I54"/>
    <mergeCell ref="L54:W54"/>
    <mergeCell ref="B55:I55"/>
    <mergeCell ref="L55:W55"/>
    <mergeCell ref="B28:I28"/>
    <mergeCell ref="L28:W28"/>
    <mergeCell ref="B29:I29"/>
    <mergeCell ref="L29:W29"/>
    <mergeCell ref="C31:E31"/>
    <mergeCell ref="F31:H31"/>
    <mergeCell ref="M31:Q31"/>
    <mergeCell ref="R31:V31"/>
    <mergeCell ref="B2:I2"/>
    <mergeCell ref="L2:W2"/>
    <mergeCell ref="B3:I3"/>
    <mergeCell ref="L3:W3"/>
    <mergeCell ref="C5:E5"/>
    <mergeCell ref="F5:H5"/>
    <mergeCell ref="M5:Q5"/>
    <mergeCell ref="R5:V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&amp;LMonthly Air Transport statistics : Airports of Thailand Public Company Limited</oddHeader>
    <oddFooter>&amp;LAir Transport Information Division, Corporate Strategy Department&amp;C&amp;D&amp;R&amp;T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aot</dc:creator>
  <cp:keywords/>
  <dc:description/>
  <cp:lastModifiedBy>Rosesarin Burapajit</cp:lastModifiedBy>
  <cp:lastPrinted>2008-10-20T03:10:52Z</cp:lastPrinted>
  <dcterms:created xsi:type="dcterms:W3CDTF">2007-04-02T02:23:26Z</dcterms:created>
  <dcterms:modified xsi:type="dcterms:W3CDTF">2015-07-16T03:09:24Z</dcterms:modified>
  <cp:category/>
  <cp:version/>
  <cp:contentType/>
  <cp:contentStatus/>
</cp:coreProperties>
</file>